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Dochody w układzie rodzajowym" sheetId="1" r:id="rId1"/>
  </sheets>
  <definedNames/>
  <calcPr fullCalcOnLoad="1" fullPrecision="0"/>
</workbook>
</file>

<file path=xl/sharedStrings.xml><?xml version="1.0" encoding="utf-8"?>
<sst xmlns="http://schemas.openxmlformats.org/spreadsheetml/2006/main" count="68" uniqueCount="68">
  <si>
    <t>Wyszczególnienie</t>
  </si>
  <si>
    <t>Plan</t>
  </si>
  <si>
    <t xml:space="preserve">   Dochody ogółem:</t>
  </si>
  <si>
    <t xml:space="preserve">   1. Dochody podatkowe:</t>
  </si>
  <si>
    <t xml:space="preserve">     a) podatek od nieruchomości</t>
  </si>
  <si>
    <t xml:space="preserve">     b) podatek od środków transportowych</t>
  </si>
  <si>
    <t xml:space="preserve">     c) opłata od posiadania psów</t>
  </si>
  <si>
    <t xml:space="preserve">     d) podatki zniesione</t>
  </si>
  <si>
    <t xml:space="preserve">     e) opłata targowa</t>
  </si>
  <si>
    <t xml:space="preserve">     f ) podatek od spadków i darowizn</t>
  </si>
  <si>
    <t xml:space="preserve">     g) podatki z karty podatkowej</t>
  </si>
  <si>
    <t xml:space="preserve">     h) podatek od czynności cywilnoprawnych</t>
  </si>
  <si>
    <t xml:space="preserve">     i ) udziały w podatkach stanowiących</t>
  </si>
  <si>
    <t xml:space="preserve">         dochód budżetu państwa:</t>
  </si>
  <si>
    <t xml:space="preserve">         - w podatku doch. od osób fizycznych</t>
  </si>
  <si>
    <t xml:space="preserve">         - w podatku doch. od osób prawnych</t>
  </si>
  <si>
    <t xml:space="preserve">     j ) podatek rolny</t>
  </si>
  <si>
    <t xml:space="preserve">     k) podatek leśny</t>
  </si>
  <si>
    <t xml:space="preserve">     l ) opłata za wydawanie zezwoleń na sprzedaż alkoholu</t>
  </si>
  <si>
    <t xml:space="preserve">     ł ) opłata eksploatacyjna</t>
  </si>
  <si>
    <t xml:space="preserve">    m) opłata skarbowa</t>
  </si>
  <si>
    <t xml:space="preserve">     n) rekompensaty utraconych dochodów podatkowych</t>
  </si>
  <si>
    <t xml:space="preserve">     o) odsetki</t>
  </si>
  <si>
    <t xml:space="preserve">     p) pozostałe</t>
  </si>
  <si>
    <t xml:space="preserve">  2. Dochody z majątku gminy:</t>
  </si>
  <si>
    <t xml:space="preserve">     a) wieczyste użytkowanie, zarząd, użytkowanie</t>
  </si>
  <si>
    <t xml:space="preserve">     b) dzierżawa gruntu i mienia, w tym:</t>
  </si>
  <si>
    <t xml:space="preserve">        - dzierżawa na targowisku</t>
  </si>
  <si>
    <t xml:space="preserve">     c) sprzedaż mienia</t>
  </si>
  <si>
    <t xml:space="preserve">     d) wpływy z tytułu przekształcenia prawa użytkowania wieczystego</t>
  </si>
  <si>
    <t xml:space="preserve">     e) pozostałe</t>
  </si>
  <si>
    <t xml:space="preserve">  3. Subwencje:</t>
  </si>
  <si>
    <t xml:space="preserve">     a) część oświatowa subwencji ogólnej dla jst</t>
  </si>
  <si>
    <t xml:space="preserve">     b) część równoważąca subwencji ogólnej dla gmin</t>
  </si>
  <si>
    <t xml:space="preserve">  4. Dotacje i środki:</t>
  </si>
  <si>
    <t xml:space="preserve">     a) na zadania własne, z tego:</t>
  </si>
  <si>
    <r>
      <t xml:space="preserve">        - </t>
    </r>
    <r>
      <rPr>
        <u val="single"/>
        <sz val="10"/>
        <rFont val="Arial CE"/>
        <family val="0"/>
      </rPr>
      <t>dotacje</t>
    </r>
    <r>
      <rPr>
        <sz val="10"/>
        <rFont val="Arial CE"/>
        <family val="2"/>
      </rPr>
      <t>, z tego:</t>
    </r>
  </si>
  <si>
    <t xml:space="preserve">           - z budżetu państwa</t>
  </si>
  <si>
    <t xml:space="preserve">           - z budżetu województwa zachodniopomorskiego</t>
  </si>
  <si>
    <t xml:space="preserve">           - z funduszy celowych, z tego:</t>
  </si>
  <si>
    <t xml:space="preserve">               ∙ z Gminnego Funduszu Ochrony Środowiska i Gospodarki Wodnej</t>
  </si>
  <si>
    <t xml:space="preserve">               ∙ z Wojewódzkiego Funduszu Ochrony Środowiska i Gospodarki Wodnej</t>
  </si>
  <si>
    <t xml:space="preserve">                 oraz Narodowego Funduszu Ochrony Środowiska i Gospodarki Wodnej</t>
  </si>
  <si>
    <t xml:space="preserve">               ∙ z Powiatowego Funduszu Ochrony Środowiska i Gospodarki Wodnej</t>
  </si>
  <si>
    <r>
      <t xml:space="preserve">        - </t>
    </r>
    <r>
      <rPr>
        <u val="single"/>
        <sz val="10"/>
        <rFont val="Arial CE"/>
        <family val="0"/>
      </rPr>
      <t>środki</t>
    </r>
    <r>
      <rPr>
        <sz val="10"/>
        <rFont val="Arial CE"/>
        <family val="2"/>
      </rPr>
      <t>, z tego:</t>
    </r>
  </si>
  <si>
    <t xml:space="preserve">           - z funduszy strukturalnych INTERREG IV A</t>
  </si>
  <si>
    <t xml:space="preserve">           - z Polsko - Niemieckiej Współpracy Młodzieży</t>
  </si>
  <si>
    <t xml:space="preserve">           - z Funduszu Dopłat</t>
  </si>
  <si>
    <t xml:space="preserve">           - z Program Rozwoju Obszarów Wiejskich</t>
  </si>
  <si>
    <t xml:space="preserve">           - z RPO dla Województwa Zachodniopomorskiego</t>
  </si>
  <si>
    <t xml:space="preserve">           - z PO Infrastruktura i Środowisko</t>
  </si>
  <si>
    <t xml:space="preserve">           - z Programu Operacyjnego Kapitał Ludzki, z tego:</t>
  </si>
  <si>
    <t xml:space="preserve">               ∙ ze środków pomocowych</t>
  </si>
  <si>
    <t xml:space="preserve">               ∙ z budżetu państwa na sfinansowanie wkładu własnego</t>
  </si>
  <si>
    <t xml:space="preserve">           - z SM Chemik i SM Odra</t>
  </si>
  <si>
    <t xml:space="preserve">     b) na zadania z zakresu administracji rządowej oraz inne zlecone ustawami,</t>
  </si>
  <si>
    <t xml:space="preserve">         z tego:</t>
  </si>
  <si>
    <t xml:space="preserve">         - dotacje z budżetu państwa</t>
  </si>
  <si>
    <t xml:space="preserve">     c) na zadania realizowane przez gminę na podstawie porozumień, z tego:</t>
  </si>
  <si>
    <t xml:space="preserve">         - dotacja z powiatu polickiego</t>
  </si>
  <si>
    <t xml:space="preserve">     d) na zadania realizowane przez gminę wspólnie w drodze umów lub </t>
  </si>
  <si>
    <t xml:space="preserve">         porozumień między jednostkami samorządu terytorialnego:</t>
  </si>
  <si>
    <t xml:space="preserve">         - środki w ramach Programu Operacyjnego Kapitał Ludzki, z tego:</t>
  </si>
  <si>
    <t xml:space="preserve">               ∙ ze Europejskiego Funduszu Społecznego</t>
  </si>
  <si>
    <t xml:space="preserve">               ∙ z budżetu państwa na dofinansowanie wkładu własnego</t>
  </si>
  <si>
    <t xml:space="preserve">  5. Pozostałe dochody</t>
  </si>
  <si>
    <t>OMÓWIENIE DOCHODÓW BUDŻETOWYCH</t>
  </si>
  <si>
    <t>A. DOCHODY BUDŻETU GMINY POLICE W 2010 ROKU w układzie rodzajowym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</si>
</sst>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51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6"/>
      <name val="Arial CE"/>
      <family val="0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sz val="10"/>
      <name val="Arial"/>
      <family val="2"/>
    </font>
    <font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12" xfId="0" applyFont="1" applyFill="1" applyBorder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4" fontId="13" fillId="0" borderId="0" xfId="0" applyNumberFormat="1" applyFon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10" fontId="13" fillId="0" borderId="0" xfId="54" applyNumberFormat="1" applyFont="1" applyFill="1" applyAlignment="1">
      <alignment/>
    </xf>
    <xf numFmtId="0" fontId="0" fillId="33" borderId="17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5" fillId="0" borderId="15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33" borderId="15" xfId="0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4" fillId="0" borderId="16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4" fillId="0" borderId="15" xfId="0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49" fontId="13" fillId="0" borderId="0" xfId="0" applyNumberFormat="1" applyFont="1" applyFill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15" fillId="0" borderId="10" xfId="0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G73"/>
  <sheetViews>
    <sheetView showGridLines="0"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"/>
  <cols>
    <col min="1" max="1" width="74.875" style="12" customWidth="1"/>
    <col min="2" max="2" width="22.75390625" style="2" customWidth="1"/>
    <col min="3" max="3" width="9.25390625" style="10" customWidth="1"/>
    <col min="4" max="4" width="14.00390625" style="10" customWidth="1"/>
    <col min="5" max="5" width="12.00390625" style="10" customWidth="1"/>
    <col min="6" max="6" width="9.125" style="9" customWidth="1"/>
    <col min="7" max="7" width="10.875" style="11" bestFit="1" customWidth="1"/>
    <col min="8" max="8" width="9.375" style="12" bestFit="1" customWidth="1"/>
    <col min="9" max="16384" width="9.125" style="12" customWidth="1"/>
  </cols>
  <sheetData>
    <row r="1" spans="1:2" ht="20.25">
      <c r="A1" s="46" t="s">
        <v>66</v>
      </c>
      <c r="B1" s="46"/>
    </row>
    <row r="2" spans="1:2" ht="15.75" customHeight="1">
      <c r="A2" s="47"/>
      <c r="B2" s="47"/>
    </row>
    <row r="3" spans="1:2" ht="14.25" customHeight="1">
      <c r="A3" s="48" t="s">
        <v>67</v>
      </c>
      <c r="B3" s="48"/>
    </row>
    <row r="4" spans="1:2" ht="10.5" customHeight="1" thickBot="1">
      <c r="A4" s="1"/>
      <c r="B4" s="13"/>
    </row>
    <row r="5" spans="1:7" ht="15" customHeight="1">
      <c r="A5" s="14" t="s">
        <v>0</v>
      </c>
      <c r="B5" s="15" t="s">
        <v>1</v>
      </c>
      <c r="D5" s="16"/>
      <c r="F5" s="10"/>
      <c r="G5" s="9"/>
    </row>
    <row r="6" spans="1:7" ht="12" customHeight="1">
      <c r="A6" s="17"/>
      <c r="B6" s="18"/>
      <c r="D6" s="19"/>
      <c r="F6" s="10"/>
      <c r="G6" s="9"/>
    </row>
    <row r="7" spans="1:7" ht="12.75" customHeight="1" thickBot="1">
      <c r="A7" s="8">
        <v>1</v>
      </c>
      <c r="B7" s="20">
        <v>2</v>
      </c>
      <c r="F7" s="10"/>
      <c r="G7" s="9"/>
    </row>
    <row r="8" spans="1:7" ht="9.75" customHeight="1">
      <c r="A8" s="21"/>
      <c r="B8" s="22"/>
      <c r="D8" s="16"/>
      <c r="E8" s="16"/>
      <c r="F8" s="10"/>
      <c r="G8" s="9"/>
    </row>
    <row r="9" spans="1:7" ht="15">
      <c r="A9" s="23" t="s">
        <v>2</v>
      </c>
      <c r="B9" s="24">
        <f>B11+B32+B39+B42+B73</f>
        <v>116960374</v>
      </c>
      <c r="D9" s="16"/>
      <c r="E9" s="16"/>
      <c r="F9" s="16"/>
      <c r="G9" s="9"/>
    </row>
    <row r="10" spans="1:7" s="27" customFormat="1" ht="14.25">
      <c r="A10" s="25"/>
      <c r="B10" s="26"/>
      <c r="C10" s="10"/>
      <c r="D10" s="16"/>
      <c r="E10" s="16"/>
      <c r="F10" s="10"/>
      <c r="G10" s="10"/>
    </row>
    <row r="11" spans="1:7" ht="12.75">
      <c r="A11" s="28" t="s">
        <v>3</v>
      </c>
      <c r="B11" s="29">
        <f>SUM(B12:B20,B24:B31)</f>
        <v>66560793</v>
      </c>
      <c r="C11" s="16"/>
      <c r="D11" s="30"/>
      <c r="E11" s="30"/>
      <c r="F11" s="10"/>
      <c r="G11" s="9"/>
    </row>
    <row r="12" spans="1:7" ht="12.75">
      <c r="A12" s="3" t="s">
        <v>4</v>
      </c>
      <c r="B12" s="4">
        <f>36077000+2923000</f>
        <v>39000000</v>
      </c>
      <c r="D12" s="30"/>
      <c r="E12" s="16"/>
      <c r="F12" s="10"/>
      <c r="G12" s="9"/>
    </row>
    <row r="13" spans="1:7" ht="12.75">
      <c r="A13" s="3" t="s">
        <v>5</v>
      </c>
      <c r="B13" s="4">
        <f>180000+160000</f>
        <v>340000</v>
      </c>
      <c r="F13" s="10"/>
      <c r="G13" s="9"/>
    </row>
    <row r="14" spans="1:7" ht="12.75">
      <c r="A14" s="3" t="s">
        <v>6</v>
      </c>
      <c r="B14" s="4">
        <v>58000</v>
      </c>
      <c r="E14" s="30"/>
      <c r="F14" s="10"/>
      <c r="G14" s="9"/>
    </row>
    <row r="15" spans="1:7" ht="12.75">
      <c r="A15" s="3" t="s">
        <v>7</v>
      </c>
      <c r="B15" s="4">
        <v>1000</v>
      </c>
      <c r="F15" s="10"/>
      <c r="G15" s="9"/>
    </row>
    <row r="16" spans="1:7" ht="12.75">
      <c r="A16" s="3" t="s">
        <v>8</v>
      </c>
      <c r="B16" s="4">
        <v>141000</v>
      </c>
      <c r="F16" s="10"/>
      <c r="G16" s="9"/>
    </row>
    <row r="17" spans="1:7" ht="12.75">
      <c r="A17" s="3" t="s">
        <v>9</v>
      </c>
      <c r="B17" s="4">
        <f>100000</f>
        <v>100000</v>
      </c>
      <c r="F17" s="10"/>
      <c r="G17" s="9"/>
    </row>
    <row r="18" spans="1:7" ht="12.75">
      <c r="A18" s="3" t="s">
        <v>10</v>
      </c>
      <c r="B18" s="4">
        <v>120000</v>
      </c>
      <c r="F18" s="10"/>
      <c r="G18" s="9"/>
    </row>
    <row r="19" spans="1:7" ht="12.75">
      <c r="A19" s="3" t="s">
        <v>11</v>
      </c>
      <c r="B19" s="4">
        <f>14600+1035000</f>
        <v>1049600</v>
      </c>
      <c r="F19" s="10"/>
      <c r="G19" s="9"/>
    </row>
    <row r="20" spans="1:7" ht="12.75">
      <c r="A20" s="3" t="s">
        <v>12</v>
      </c>
      <c r="B20" s="31">
        <f>SUM(B22:B23)</f>
        <v>24005536</v>
      </c>
      <c r="F20" s="10"/>
      <c r="G20" s="9"/>
    </row>
    <row r="21" spans="1:7" ht="12.75">
      <c r="A21" s="3" t="s">
        <v>13</v>
      </c>
      <c r="B21" s="32"/>
      <c r="F21" s="10"/>
      <c r="G21" s="9"/>
    </row>
    <row r="22" spans="1:7" ht="12.75">
      <c r="A22" s="3" t="s">
        <v>14</v>
      </c>
      <c r="B22" s="4">
        <v>23108387</v>
      </c>
      <c r="F22" s="10"/>
      <c r="G22" s="9"/>
    </row>
    <row r="23" spans="1:7" ht="12.75">
      <c r="A23" s="3" t="s">
        <v>15</v>
      </c>
      <c r="B23" s="4">
        <v>897149</v>
      </c>
      <c r="F23" s="10"/>
      <c r="G23" s="9"/>
    </row>
    <row r="24" spans="1:7" ht="12.75">
      <c r="A24" s="3" t="s">
        <v>16</v>
      </c>
      <c r="B24" s="4">
        <f>32200+136000</f>
        <v>168200</v>
      </c>
      <c r="F24" s="10"/>
      <c r="G24" s="9"/>
    </row>
    <row r="25" spans="1:7" ht="12.75">
      <c r="A25" s="3" t="s">
        <v>17</v>
      </c>
      <c r="B25" s="4">
        <f>178500+750</f>
        <v>179250</v>
      </c>
      <c r="F25" s="10"/>
      <c r="G25" s="9"/>
    </row>
    <row r="26" spans="1:7" ht="12.75">
      <c r="A26" s="3" t="s">
        <v>18</v>
      </c>
      <c r="B26" s="4">
        <v>720969</v>
      </c>
      <c r="F26" s="10"/>
      <c r="G26" s="9"/>
    </row>
    <row r="27" spans="1:7" ht="12.75">
      <c r="A27" s="3" t="s">
        <v>19</v>
      </c>
      <c r="B27" s="4">
        <v>4500</v>
      </c>
      <c r="F27" s="10"/>
      <c r="G27" s="9"/>
    </row>
    <row r="28" spans="1:7" ht="12.75">
      <c r="A28" s="3" t="s">
        <v>20</v>
      </c>
      <c r="B28" s="4">
        <v>360000</v>
      </c>
      <c r="F28" s="10"/>
      <c r="G28" s="9"/>
    </row>
    <row r="29" spans="1:7" ht="12.75">
      <c r="A29" s="3" t="s">
        <v>21</v>
      </c>
      <c r="B29" s="4">
        <v>1138</v>
      </c>
      <c r="F29" s="10"/>
      <c r="G29" s="9"/>
    </row>
    <row r="30" spans="1:7" ht="12.75">
      <c r="A30" s="33" t="s">
        <v>22</v>
      </c>
      <c r="B30" s="4">
        <f>251000+42500</f>
        <v>293500</v>
      </c>
      <c r="D30" s="34"/>
      <c r="F30" s="10"/>
      <c r="G30" s="9"/>
    </row>
    <row r="31" spans="1:7" ht="12.75">
      <c r="A31" s="35" t="s">
        <v>23</v>
      </c>
      <c r="B31" s="31">
        <f>1300+15500+1300</f>
        <v>18100</v>
      </c>
      <c r="F31" s="30"/>
      <c r="G31" s="9"/>
    </row>
    <row r="32" spans="1:7" ht="12.75">
      <c r="A32" s="28" t="s">
        <v>24</v>
      </c>
      <c r="B32" s="29">
        <f>SUM(B33,B34,B36,B37,B38,)</f>
        <v>9758457</v>
      </c>
      <c r="F32" s="10"/>
      <c r="G32" s="9"/>
    </row>
    <row r="33" spans="1:7" ht="12.75">
      <c r="A33" s="3" t="s">
        <v>25</v>
      </c>
      <c r="B33" s="4">
        <f>160000+1402000</f>
        <v>1562000</v>
      </c>
      <c r="F33" s="10"/>
      <c r="G33" s="9"/>
    </row>
    <row r="34" spans="1:7" ht="12.75">
      <c r="A34" s="3" t="s">
        <v>26</v>
      </c>
      <c r="B34" s="4">
        <f>1500+878957</f>
        <v>880457</v>
      </c>
      <c r="C34" s="19"/>
      <c r="F34" s="10"/>
      <c r="G34" s="9"/>
    </row>
    <row r="35" spans="1:7" ht="12.75">
      <c r="A35" s="3" t="s">
        <v>27</v>
      </c>
      <c r="B35" s="36">
        <v>554957</v>
      </c>
      <c r="F35" s="10"/>
      <c r="G35" s="9"/>
    </row>
    <row r="36" spans="1:7" ht="12.75">
      <c r="A36" s="3" t="s">
        <v>28</v>
      </c>
      <c r="B36" s="4">
        <f>6988000+170000</f>
        <v>7158000</v>
      </c>
      <c r="F36" s="10"/>
      <c r="G36" s="9"/>
    </row>
    <row r="37" spans="1:7" ht="12.75">
      <c r="A37" s="3" t="s">
        <v>29</v>
      </c>
      <c r="B37" s="4">
        <v>48000</v>
      </c>
      <c r="F37" s="10"/>
      <c r="G37" s="9"/>
    </row>
    <row r="38" spans="1:7" ht="12.75">
      <c r="A38" s="35" t="s">
        <v>30</v>
      </c>
      <c r="B38" s="31">
        <f>500+500+35000+50000+1000+23000</f>
        <v>110000</v>
      </c>
      <c r="C38" s="37"/>
      <c r="F38" s="10"/>
      <c r="G38" s="9"/>
    </row>
    <row r="39" spans="1:7" ht="12.75">
      <c r="A39" s="28" t="s">
        <v>31</v>
      </c>
      <c r="B39" s="29">
        <f>SUM(B40:B41)</f>
        <v>19149169</v>
      </c>
      <c r="F39" s="10"/>
      <c r="G39" s="9"/>
    </row>
    <row r="40" spans="1:7" ht="12.75">
      <c r="A40" s="38" t="s">
        <v>32</v>
      </c>
      <c r="B40" s="39">
        <v>18516081</v>
      </c>
      <c r="F40" s="10"/>
      <c r="G40" s="9"/>
    </row>
    <row r="41" spans="1:7" ht="12.75">
      <c r="A41" s="35" t="s">
        <v>33</v>
      </c>
      <c r="B41" s="31">
        <v>633088</v>
      </c>
      <c r="F41" s="10"/>
      <c r="G41" s="9"/>
    </row>
    <row r="42" spans="1:7" ht="12.75">
      <c r="A42" s="28" t="s">
        <v>34</v>
      </c>
      <c r="B42" s="29">
        <f>B43+B63+B66+B69</f>
        <v>21100929</v>
      </c>
      <c r="F42" s="10"/>
      <c r="G42" s="9"/>
    </row>
    <row r="43" spans="1:7" ht="12.75">
      <c r="A43" s="3" t="s">
        <v>35</v>
      </c>
      <c r="B43" s="36">
        <f>B44+B52</f>
        <v>11090397</v>
      </c>
      <c r="F43" s="10"/>
      <c r="G43" s="9"/>
    </row>
    <row r="44" spans="1:7" ht="12.75">
      <c r="A44" s="3" t="s">
        <v>36</v>
      </c>
      <c r="B44" s="36">
        <f>B45+B46+B47</f>
        <v>9376179</v>
      </c>
      <c r="F44" s="10"/>
      <c r="G44" s="9"/>
    </row>
    <row r="45" spans="1:7" ht="12.75">
      <c r="A45" s="3" t="s">
        <v>37</v>
      </c>
      <c r="B45" s="36">
        <f>1250000+84000+397000+959000+549000+333000</f>
        <v>3572000</v>
      </c>
      <c r="C45" s="30"/>
      <c r="D45" s="16"/>
      <c r="F45" s="10"/>
      <c r="G45" s="9"/>
    </row>
    <row r="46" spans="1:7" ht="12.75">
      <c r="A46" s="3" t="s">
        <v>38</v>
      </c>
      <c r="B46" s="36">
        <v>333000</v>
      </c>
      <c r="C46" s="30"/>
      <c r="D46" s="16"/>
      <c r="F46" s="10"/>
      <c r="G46" s="9"/>
    </row>
    <row r="47" spans="1:7" ht="12.75">
      <c r="A47" s="3" t="s">
        <v>39</v>
      </c>
      <c r="B47" s="36">
        <f>SUM(B48:B51)</f>
        <v>5471179</v>
      </c>
      <c r="F47" s="10"/>
      <c r="G47" s="9"/>
    </row>
    <row r="48" spans="1:7" ht="12.75">
      <c r="A48" s="40" t="s">
        <v>40</v>
      </c>
      <c r="B48" s="36">
        <f>230000+1150000+20000+2000000+1449500+300000</f>
        <v>5149500</v>
      </c>
      <c r="F48" s="10"/>
      <c r="G48" s="9"/>
    </row>
    <row r="49" spans="1:7" ht="12.75">
      <c r="A49" s="40" t="s">
        <v>41</v>
      </c>
      <c r="B49" s="36">
        <f>50000+271679</f>
        <v>321679</v>
      </c>
      <c r="C49" s="16"/>
      <c r="F49" s="10"/>
      <c r="G49" s="9"/>
    </row>
    <row r="50" spans="1:7" ht="12.75" hidden="1">
      <c r="A50" s="40" t="s">
        <v>42</v>
      </c>
      <c r="B50" s="41"/>
      <c r="C50" s="16"/>
      <c r="F50" s="10"/>
      <c r="G50" s="9"/>
    </row>
    <row r="51" spans="1:7" ht="12.75" hidden="1">
      <c r="A51" s="42" t="s">
        <v>43</v>
      </c>
      <c r="B51" s="41">
        <v>0</v>
      </c>
      <c r="C51" s="16"/>
      <c r="D51" s="30"/>
      <c r="F51" s="10"/>
      <c r="G51" s="9"/>
    </row>
    <row r="52" spans="1:7" ht="12.75">
      <c r="A52" s="3" t="s">
        <v>44</v>
      </c>
      <c r="B52" s="36">
        <f>SUM(B53:B59)+B62</f>
        <v>1714218</v>
      </c>
      <c r="F52" s="10"/>
      <c r="G52" s="9"/>
    </row>
    <row r="53" spans="1:7" ht="12.75">
      <c r="A53" s="3" t="s">
        <v>45</v>
      </c>
      <c r="B53" s="36">
        <f>64158+21701</f>
        <v>85859</v>
      </c>
      <c r="F53" s="30"/>
      <c r="G53" s="9"/>
    </row>
    <row r="54" spans="1:7" s="27" customFormat="1" ht="12.75">
      <c r="A54" s="3" t="s">
        <v>46</v>
      </c>
      <c r="B54" s="36">
        <f>7000</f>
        <v>7000</v>
      </c>
      <c r="C54" s="10"/>
      <c r="D54" s="10"/>
      <c r="E54" s="10"/>
      <c r="F54" s="30"/>
      <c r="G54" s="10"/>
    </row>
    <row r="55" spans="1:2" s="5" customFormat="1" ht="12.75">
      <c r="A55" s="33" t="s">
        <v>47</v>
      </c>
      <c r="B55" s="36">
        <f>951215</f>
        <v>951215</v>
      </c>
    </row>
    <row r="56" spans="1:2" s="5" customFormat="1" ht="12.75" hidden="1">
      <c r="A56" s="33" t="s">
        <v>48</v>
      </c>
      <c r="B56" s="36"/>
    </row>
    <row r="57" spans="1:2" s="5" customFormat="1" ht="12.75" hidden="1">
      <c r="A57" s="33" t="s">
        <v>49</v>
      </c>
      <c r="B57" s="36"/>
    </row>
    <row r="58" spans="1:2" s="5" customFormat="1" ht="12.75" hidden="1">
      <c r="A58" s="33" t="s">
        <v>50</v>
      </c>
      <c r="B58" s="36"/>
    </row>
    <row r="59" spans="1:7" ht="12.75">
      <c r="A59" s="43" t="s">
        <v>51</v>
      </c>
      <c r="B59" s="36">
        <f>B60+B61</f>
        <v>620144</v>
      </c>
      <c r="C59" s="30"/>
      <c r="F59" s="10"/>
      <c r="G59" s="9"/>
    </row>
    <row r="60" spans="1:7" ht="12.75">
      <c r="A60" s="40" t="s">
        <v>52</v>
      </c>
      <c r="B60" s="36">
        <v>527122</v>
      </c>
      <c r="C60" s="30"/>
      <c r="F60" s="10"/>
      <c r="G60" s="9"/>
    </row>
    <row r="61" spans="1:7" ht="12.75">
      <c r="A61" s="40" t="s">
        <v>53</v>
      </c>
      <c r="B61" s="36">
        <v>93022</v>
      </c>
      <c r="F61" s="10"/>
      <c r="G61" s="9"/>
    </row>
    <row r="62" spans="1:2" s="5" customFormat="1" ht="12.75">
      <c r="A62" s="33" t="s">
        <v>54</v>
      </c>
      <c r="B62" s="36">
        <f>50000</f>
        <v>50000</v>
      </c>
    </row>
    <row r="63" spans="1:7" s="27" customFormat="1" ht="12.75">
      <c r="A63" s="33" t="s">
        <v>55</v>
      </c>
      <c r="B63" s="36">
        <f>SUM(B65)</f>
        <v>8573780</v>
      </c>
      <c r="C63" s="10"/>
      <c r="D63" s="10"/>
      <c r="E63" s="10"/>
      <c r="F63" s="10"/>
      <c r="G63" s="10"/>
    </row>
    <row r="64" spans="1:7" s="27" customFormat="1" ht="12.75">
      <c r="A64" s="33" t="s">
        <v>56</v>
      </c>
      <c r="B64" s="41"/>
      <c r="C64" s="10"/>
      <c r="D64" s="10"/>
      <c r="E64" s="10"/>
      <c r="F64" s="10"/>
      <c r="G64" s="10"/>
    </row>
    <row r="65" spans="1:7" s="27" customFormat="1" ht="12.75">
      <c r="A65" s="33" t="s">
        <v>57</v>
      </c>
      <c r="B65" s="36">
        <v>8573780</v>
      </c>
      <c r="C65" s="10"/>
      <c r="D65" s="10"/>
      <c r="E65" s="10"/>
      <c r="F65" s="10"/>
      <c r="G65" s="10"/>
    </row>
    <row r="66" spans="1:7" s="27" customFormat="1" ht="12.75">
      <c r="A66" s="33" t="s">
        <v>58</v>
      </c>
      <c r="B66" s="36">
        <f>B67</f>
        <v>310000</v>
      </c>
      <c r="C66" s="10"/>
      <c r="D66" s="10"/>
      <c r="E66" s="10"/>
      <c r="F66" s="10"/>
      <c r="G66" s="10"/>
    </row>
    <row r="67" spans="1:7" ht="12.75">
      <c r="A67" s="33" t="s">
        <v>59</v>
      </c>
      <c r="B67" s="36">
        <v>310000</v>
      </c>
      <c r="F67" s="10"/>
      <c r="G67" s="9"/>
    </row>
    <row r="68" spans="1:6" s="2" customFormat="1" ht="12.75">
      <c r="A68" s="43" t="s">
        <v>60</v>
      </c>
      <c r="B68" s="36"/>
      <c r="C68" s="5"/>
      <c r="D68" s="5"/>
      <c r="E68" s="5"/>
      <c r="F68" s="5"/>
    </row>
    <row r="69" spans="1:6" s="2" customFormat="1" ht="12.75">
      <c r="A69" s="43" t="s">
        <v>61</v>
      </c>
      <c r="B69" s="36">
        <f>B70</f>
        <v>1126752</v>
      </c>
      <c r="C69" s="5"/>
      <c r="D69" s="5"/>
      <c r="E69" s="5"/>
      <c r="F69" s="5"/>
    </row>
    <row r="70" spans="1:7" s="2" customFormat="1" ht="12.75">
      <c r="A70" s="43" t="s">
        <v>62</v>
      </c>
      <c r="B70" s="36">
        <f>B71+B72</f>
        <v>1126752</v>
      </c>
      <c r="C70" s="7"/>
      <c r="D70" s="7"/>
      <c r="E70" s="7"/>
      <c r="F70" s="7"/>
      <c r="G70" s="6"/>
    </row>
    <row r="71" spans="1:7" s="2" customFormat="1" ht="12.75">
      <c r="A71" s="40" t="s">
        <v>63</v>
      </c>
      <c r="B71" s="36">
        <v>1064105</v>
      </c>
      <c r="C71" s="7"/>
      <c r="D71" s="7"/>
      <c r="E71" s="7"/>
      <c r="F71" s="7"/>
      <c r="G71" s="6"/>
    </row>
    <row r="72" spans="1:7" s="2" customFormat="1" ht="12.75">
      <c r="A72" s="40" t="s">
        <v>64</v>
      </c>
      <c r="B72" s="36">
        <v>62647</v>
      </c>
      <c r="C72" s="7"/>
      <c r="D72" s="7"/>
      <c r="E72" s="7"/>
      <c r="F72" s="7"/>
      <c r="G72" s="6"/>
    </row>
    <row r="73" spans="1:7" ht="13.5" thickBot="1">
      <c r="A73" s="44" t="s">
        <v>65</v>
      </c>
      <c r="B73" s="45">
        <f>6000+1200+3548+35000+100000+30000+20000+5000+50000+350+8928+81000+50000</f>
        <v>391026</v>
      </c>
      <c r="F73" s="10"/>
      <c r="G73" s="9"/>
    </row>
  </sheetData>
  <sheetProtection/>
  <mergeCells count="3">
    <mergeCell ref="A2:B2"/>
    <mergeCell ref="A3:B3"/>
    <mergeCell ref="A1:B1"/>
  </mergeCells>
  <printOptions horizontalCentered="1"/>
  <pageMargins left="0.7874015748031497" right="0.3937007874015748" top="0.5905511811023623" bottom="0.3937007874015748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2009-11-13T08:42:14Z</cp:lastPrinted>
  <dcterms:created xsi:type="dcterms:W3CDTF">2001-05-16T07:18:04Z</dcterms:created>
  <dcterms:modified xsi:type="dcterms:W3CDTF">2009-12-15T08:35:04Z</dcterms:modified>
  <cp:category/>
  <cp:version/>
  <cp:contentType/>
  <cp:contentStatus/>
</cp:coreProperties>
</file>