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1-Wykaz wieloletni" sheetId="1" r:id="rId1"/>
  </sheets>
  <definedNames>
    <definedName name="_xlnm.Print_Area" localSheetId="0">'11-Wykaz wieloletni'!$A$1:$P$206</definedName>
  </definedNames>
  <calcPr fullCalcOnLoad="1" fullPrecision="0"/>
</workbook>
</file>

<file path=xl/sharedStrings.xml><?xml version="1.0" encoding="utf-8"?>
<sst xmlns="http://schemas.openxmlformats.org/spreadsheetml/2006/main" count="302" uniqueCount="101">
  <si>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</si>
  <si>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</si>
  <si>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</si>
  <si>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</si>
  <si>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</si>
  <si>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KULTURA I OCHRONA DZIEDZICTWA NARODOWEGO</t>
  </si>
  <si>
    <t>ROZBUDOWA I MODERNIZACJA ZASOBÓW MIESZKANIOWYCH</t>
  </si>
  <si>
    <t>Przebudowa remizy OSP w Trzebieży</t>
  </si>
  <si>
    <t>Wydz. TI</t>
  </si>
  <si>
    <t>TRANSGRANICZNA OCHRONA   ZASOBÓW  WÓD PODZIEMNYCH</t>
  </si>
  <si>
    <t>GOSPODARKA ZASOBAMI KOMUNALNYMI</t>
  </si>
  <si>
    <t xml:space="preserve">POPRAWA WARUNKÓW DZIAŁALNOŚCI SAMORZĄDÓW WIEJSKICH I OSIEDLOWYCH </t>
  </si>
  <si>
    <t>Wydz. SO</t>
  </si>
  <si>
    <t>Budowa budynku socjalnego przy ul. Niedziałkowskiego 12 
w Policach</t>
  </si>
  <si>
    <t>Odprowadzenie ścieków i wód opadowych z rejonu 
ul. Tanowskiej w Policach i miejscowości Trzeszczyn</t>
  </si>
  <si>
    <t>Budowa sieci kanalizacji sanitarnej i deszczowej w Siedlicach</t>
  </si>
  <si>
    <t>Budowa sieci kanalizacji sanitarnej i deszczowej w Przęsocinie</t>
  </si>
  <si>
    <t>ZOiSOK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</si>
  <si>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</si>
  <si>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</si>
  <si>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</si>
  <si>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</si>
  <si>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przy ul. Sikorskiego w Wieńkowie</t>
  </si>
  <si>
    <t>Budowa oświetlenia przy pomniku w Trzeszczynie</t>
  </si>
  <si>
    <t>Modernizacja budynku MOK przy ul. Siedleckiej w Policach</t>
  </si>
  <si>
    <t>Studium wykonalności obwodnicy Szczecina - pomoc finansowa dla Województwa Zachodniopomorskiego</t>
  </si>
  <si>
    <t>inne</t>
  </si>
  <si>
    <t>ŚRODKI BUDŻETOWE</t>
  </si>
  <si>
    <t>ŚRODKI POMOCOWE</t>
  </si>
  <si>
    <t>INNE</t>
  </si>
  <si>
    <t>Lp.</t>
  </si>
  <si>
    <t>Roz-dział</t>
  </si>
  <si>
    <t>Podmiot wykonujący</t>
  </si>
  <si>
    <t>Wydz.TI</t>
  </si>
  <si>
    <t>Wydz.GKM</t>
  </si>
  <si>
    <t>środki budżetowe</t>
  </si>
  <si>
    <t>Okres realizacji</t>
  </si>
  <si>
    <t>Łączna         wartość          inwestycji</t>
  </si>
  <si>
    <t>DOSTARCZENIE I POPRAWA JAKOŚCI WODY</t>
  </si>
  <si>
    <t>Przebudowa i rozbudowa sieci wodociągowej w Pilchowie</t>
  </si>
  <si>
    <t>Budowa ścieżek rowerowych</t>
  </si>
  <si>
    <t>Budowa infrastruktury w Trzebieży w ramach Zachodniopomorskiego Szlaku Żeglarskiego</t>
  </si>
  <si>
    <t>Budowa sieci kanalizacji sanitarnej i deszczowej w Tanowie</t>
  </si>
  <si>
    <t>Rozbudowa sieci kanalizacji sanitarnej i deszczowej w Pilchowie</t>
  </si>
  <si>
    <t>Przebudowa Parku "Staromiejskiego" w Policach</t>
  </si>
  <si>
    <t>NAKŁADY  OGÓŁEM, W TYM:</t>
  </si>
  <si>
    <t>Wydz. GKM</t>
  </si>
  <si>
    <t>Informacje  dodatkowe</t>
  </si>
  <si>
    <t>Prognozowane nakłady w latach następnych</t>
  </si>
  <si>
    <t>ROZBUDOWA BAZY TURYSTYCZNEJ</t>
  </si>
  <si>
    <t>nakłady ogółem, w tym:</t>
  </si>
  <si>
    <t>OCHRONA ŚRODOWISKA</t>
  </si>
  <si>
    <t>BUDOWA OŚWIETLENIA ULICZNEGO</t>
  </si>
  <si>
    <t>Oświetlenie drogi pomiędzy Drogoradzem a Uniemyślem</t>
  </si>
  <si>
    <t>środki pomocowe</t>
  </si>
  <si>
    <t>Dział</t>
  </si>
  <si>
    <t>ADMINISTRACJA PUBLICZNA</t>
  </si>
  <si>
    <t>BEZPIECZEŃSTWO PUBLICZNE</t>
  </si>
  <si>
    <t>OŚWIATA I WYCHOWANIE</t>
  </si>
  <si>
    <t>Zakup samochodów gaśniczych na potrzeby OSP na terenie gminy</t>
  </si>
  <si>
    <t xml:space="preserve">Przebudowa strażnic i świetlic OSP na terenie gminy </t>
  </si>
  <si>
    <t>Budowa świetlicy wiejskiej w m. Trzeszczyn</t>
  </si>
  <si>
    <t>Przebudowa świetlicy wiejskiej w m. Uniemyśl</t>
  </si>
  <si>
    <t>Budowa Polickiego Systemu Informacji Przestrzennej GIS</t>
  </si>
  <si>
    <t>Nakłady poniesione do 2009</t>
  </si>
  <si>
    <t>Planowane nakłady w 2010</t>
  </si>
  <si>
    <t>po 2014</t>
  </si>
  <si>
    <t>środki budżetowe**</t>
  </si>
  <si>
    <t>OSiR</t>
  </si>
  <si>
    <t>20% - Rządowy Program wsparcia finansowego z Funduszu Dopłat tworzenia lokali socjalnych, mieszkań chronionych, noclegowni i domów dla bezdomnych</t>
  </si>
  <si>
    <t>SIP</t>
  </si>
  <si>
    <t>Przebudowa Przedszkola Publicznego nr 9 w Policach</t>
  </si>
  <si>
    <t>Rozbudowa Przedszkola Publicznego w m. Tanowo</t>
  </si>
  <si>
    <t>Budowa sieci kanalizacji deszczowej w ul. Wodnej w Policach</t>
  </si>
  <si>
    <t>Budowa oświetlenia przy ul. Słonecznej w Trzebieży</t>
  </si>
  <si>
    <t>EDUKACJA  EKOLOGICZNA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</si>
  <si>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</si>
  <si>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</si>
  <si>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</si>
  <si>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Budowa świetlicy wiejskiej w m. Wieńkowo</t>
  </si>
  <si>
    <t>Budowa świetlicy wiejskiej w m. Siedlice</t>
  </si>
  <si>
    <t>ROZBUDOWA BAZY SPORTOWO-REKREACYJNEJ</t>
  </si>
  <si>
    <t>Budowa ogólnodostępnych boisk sportowych w ramach programu Moje boisko Orlik 2012 w Niekłończycy, gm. Police</t>
  </si>
  <si>
    <t>Przebudowa ulicy Piaskowej w Policach</t>
  </si>
  <si>
    <t>Modernizacja parkietu sali ćwiczeń w hali sportowej w Zespole Obiektów Sportowych w Policach, ul. Siedlecka 2b</t>
  </si>
  <si>
    <t>Przebudowa wiaduktu drogowego przy ul. Piotra i Pawła 
w Policach</t>
  </si>
  <si>
    <t>Wykonanie projektów i realizacja budowy ulic: Leśnej 
w m. Tanowo, Dębowej, Staroleśnej i Sosnowej w m. Pilchowo</t>
  </si>
  <si>
    <t>Rozbudowa Miejskiej Przystani Żeglarskiej w Policach 
przy ul. Konopnickiej 12</t>
  </si>
  <si>
    <t>Budowa budynków mieszkalno-usługowych przy ul. Bankowej 
w Policach</t>
  </si>
  <si>
    <t>Budowa sieci kanalizacji deszczowej i wodociągowej 
w ul. Usługowej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</si>
  <si>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</si>
  <si>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</si>
  <si>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</si>
  <si>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Rozbudowa i modernizacja instalacji Zakładu Odzysku 
i Składowania Odpadów Komunalnych w Leśnie Górnym</t>
  </si>
  <si>
    <t>Budowa oświetlenia pomiędzy ul. Dolną a ul. Osadników 
w Trzebieży</t>
  </si>
  <si>
    <t>Transgraniczny Ośrodek Edukacji Ekologicznej - projekt 
pn. "Życie nad Zalewem Szczecińskim i w Puszczy Wkrzańskiej - ekologia, edukacja i historia"</t>
  </si>
  <si>
    <t>Przebudowa świetlicy Rady Osiedla nr 4 przy ul. Piaskowej 47a 
w Policach</t>
  </si>
  <si>
    <t>teren miasta Police oraz VAT niekwalifikowane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</si>
  <si>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</si>
  <si>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WYKAZ   WIELOLETNICH   PROGRAMÓW   INWESTYCYJNYCH   NA   LATA   2010 - 2014 (PROJEKT)</t>
  </si>
  <si>
    <t>Załącznik nr 11
do uchwały nr ……………….
Rady Miejskiej w Policach 
z dnia …………...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</si>
</sst>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6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12"/>
      <name val="Arial"/>
      <family val="2"/>
    </font>
    <font>
      <sz val="11"/>
      <color indexed="10"/>
      <name val="Arial CE"/>
      <family val="2"/>
    </font>
    <font>
      <b/>
      <sz val="20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3" fontId="12" fillId="0" borderId="0" xfId="53" applyNumberFormat="1" applyFont="1" applyAlignment="1">
      <alignment horizontal="center" vertical="center"/>
      <protection/>
    </xf>
    <xf numFmtId="0" fontId="12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3" fontId="6" fillId="35" borderId="19" xfId="0" applyNumberFormat="1" applyFont="1" applyFill="1" applyBorder="1" applyAlignment="1">
      <alignment horizontal="right" vertical="center" wrapText="1"/>
    </xf>
    <xf numFmtId="3" fontId="6" fillId="35" borderId="19" xfId="0" applyNumberFormat="1" applyFont="1" applyFill="1" applyBorder="1" applyAlignment="1">
      <alignment horizontal="right" vertical="center" wrapText="1"/>
    </xf>
    <xf numFmtId="0" fontId="5" fillId="35" borderId="20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horizontal="right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20" fillId="36" borderId="22" xfId="0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horizontal="right" vertical="center" wrapText="1"/>
    </xf>
    <xf numFmtId="3" fontId="21" fillId="36" borderId="23" xfId="0" applyNumberFormat="1" applyFont="1" applyFill="1" applyBorder="1" applyAlignment="1">
      <alignment horizontal="right" vertical="center" wrapText="1"/>
    </xf>
    <xf numFmtId="3" fontId="5" fillId="36" borderId="22" xfId="0" applyNumberFormat="1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36" borderId="22" xfId="0" applyNumberFormat="1" applyFont="1" applyFill="1" applyBorder="1" applyAlignment="1">
      <alignment horizontal="right" vertical="center" wrapText="1"/>
    </xf>
    <xf numFmtId="3" fontId="5" fillId="36" borderId="22" xfId="0" applyNumberFormat="1" applyFont="1" applyFill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right" vertical="center" wrapText="1"/>
    </xf>
    <xf numFmtId="0" fontId="6" fillId="35" borderId="20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/>
    </xf>
    <xf numFmtId="0" fontId="20" fillId="0" borderId="22" xfId="0" applyFont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20" fillId="36" borderId="15" xfId="0" applyNumberFormat="1" applyFont="1" applyFill="1" applyBorder="1" applyAlignment="1">
      <alignment horizontal="right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3" fontId="21" fillId="36" borderId="22" xfId="0" applyNumberFormat="1" applyFont="1" applyFill="1" applyBorder="1" applyAlignment="1">
      <alignment horizontal="right" vertical="center" wrapText="1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22" xfId="0" applyNumberFormat="1" applyFont="1" applyFill="1" applyBorder="1" applyAlignment="1">
      <alignment horizontal="right" vertical="center" wrapText="1"/>
    </xf>
    <xf numFmtId="3" fontId="5" fillId="36" borderId="23" xfId="0" applyNumberFormat="1" applyFont="1" applyFill="1" applyBorder="1" applyAlignment="1">
      <alignment horizontal="right" vertical="center" wrapText="1"/>
    </xf>
    <xf numFmtId="9" fontId="5" fillId="0" borderId="21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3" fontId="5" fillId="36" borderId="27" xfId="0" applyNumberFormat="1" applyFont="1" applyFill="1" applyBorder="1" applyAlignment="1">
      <alignment horizontal="right" vertical="center" wrapText="1"/>
    </xf>
    <xf numFmtId="3" fontId="5" fillId="36" borderId="26" xfId="0" applyNumberFormat="1" applyFont="1" applyFill="1" applyBorder="1" applyAlignment="1">
      <alignment horizontal="right" vertical="center" wrapText="1"/>
    </xf>
    <xf numFmtId="3" fontId="5" fillId="36" borderId="26" xfId="0" applyNumberFormat="1" applyFont="1" applyFill="1" applyBorder="1" applyAlignment="1">
      <alignment horizontal="right" vertical="center"/>
    </xf>
    <xf numFmtId="3" fontId="5" fillId="36" borderId="28" xfId="0" applyNumberFormat="1" applyFont="1" applyFill="1" applyBorder="1" applyAlignment="1">
      <alignment horizontal="right" vertical="center"/>
    </xf>
    <xf numFmtId="9" fontId="5" fillId="0" borderId="29" xfId="0" applyNumberFormat="1" applyFont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 wrapText="1"/>
    </xf>
    <xf numFmtId="3" fontId="6" fillId="33" borderId="30" xfId="0" applyNumberFormat="1" applyFont="1" applyFill="1" applyBorder="1" applyAlignment="1">
      <alignment horizontal="right" vertical="center" wrapText="1"/>
    </xf>
    <xf numFmtId="0" fontId="6" fillId="0" borderId="15" xfId="52" applyFont="1" applyBorder="1" applyAlignment="1">
      <alignment vertical="center" wrapText="1"/>
      <protection/>
    </xf>
    <xf numFmtId="3" fontId="21" fillId="36" borderId="22" xfId="0" applyNumberFormat="1" applyFont="1" applyFill="1" applyBorder="1" applyAlignment="1">
      <alignment vertical="center" wrapText="1"/>
    </xf>
    <xf numFmtId="3" fontId="5" fillId="36" borderId="22" xfId="0" applyNumberFormat="1" applyFont="1" applyFill="1" applyBorder="1" applyAlignment="1">
      <alignment vertical="center" wrapText="1"/>
    </xf>
    <xf numFmtId="3" fontId="5" fillId="36" borderId="22" xfId="0" applyNumberFormat="1" applyFont="1" applyFill="1" applyBorder="1" applyAlignment="1">
      <alignment vertical="center"/>
    </xf>
    <xf numFmtId="3" fontId="5" fillId="36" borderId="23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right" vertical="center" wrapText="1"/>
    </xf>
    <xf numFmtId="3" fontId="5" fillId="36" borderId="17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3" fontId="5" fillId="36" borderId="22" xfId="0" applyNumberFormat="1" applyFont="1" applyFill="1" applyBorder="1" applyAlignment="1">
      <alignment horizontal="center" vertical="center" wrapText="1"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26" xfId="0" applyNumberFormat="1" applyFont="1" applyFill="1" applyBorder="1" applyAlignment="1">
      <alignment horizontal="center" vertical="center"/>
    </xf>
    <xf numFmtId="3" fontId="5" fillId="36" borderId="28" xfId="0" applyNumberFormat="1" applyFont="1" applyFill="1" applyBorder="1" applyAlignment="1">
      <alignment horizontal="center" vertical="center"/>
    </xf>
    <xf numFmtId="3" fontId="5" fillId="36" borderId="26" xfId="0" applyNumberFormat="1" applyFont="1" applyFill="1" applyBorder="1" applyAlignment="1">
      <alignment horizontal="right" vertical="center" wrapText="1"/>
    </xf>
    <xf numFmtId="3" fontId="5" fillId="36" borderId="26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/>
    </xf>
    <xf numFmtId="3" fontId="21" fillId="36" borderId="22" xfId="0" applyNumberFormat="1" applyFont="1" applyFill="1" applyBorder="1" applyAlignment="1">
      <alignment horizontal="right" vertical="center" wrapText="1"/>
    </xf>
    <xf numFmtId="3" fontId="20" fillId="36" borderId="22" xfId="0" applyNumberFormat="1" applyFont="1" applyFill="1" applyBorder="1" applyAlignment="1">
      <alignment horizontal="right" vertical="center"/>
    </xf>
    <xf numFmtId="3" fontId="20" fillId="36" borderId="0" xfId="0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vertical="center" wrapText="1"/>
    </xf>
    <xf numFmtId="3" fontId="13" fillId="36" borderId="27" xfId="0" applyNumberFormat="1" applyFont="1" applyFill="1" applyBorder="1" applyAlignment="1">
      <alignment horizontal="right" vertical="center"/>
    </xf>
    <xf numFmtId="3" fontId="22" fillId="36" borderId="23" xfId="0" applyNumberFormat="1" applyFont="1" applyFill="1" applyBorder="1" applyAlignment="1">
      <alignment horizontal="right" vertical="center"/>
    </xf>
    <xf numFmtId="3" fontId="13" fillId="36" borderId="23" xfId="0" applyNumberFormat="1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vertical="center" wrapText="1"/>
    </xf>
    <xf numFmtId="3" fontId="13" fillId="36" borderId="2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vertical="center" wrapText="1"/>
    </xf>
    <xf numFmtId="3" fontId="13" fillId="36" borderId="16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right" vertical="center" wrapText="1"/>
    </xf>
    <xf numFmtId="3" fontId="5" fillId="36" borderId="15" xfId="0" applyNumberFormat="1" applyFont="1" applyFill="1" applyBorder="1" applyAlignment="1">
      <alignment horizontal="right" vertical="center"/>
    </xf>
    <xf numFmtId="3" fontId="5" fillId="36" borderId="17" xfId="0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5" fillId="36" borderId="15" xfId="0" applyNumberFormat="1" applyFont="1" applyFill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3" fontId="6" fillId="33" borderId="35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3" fontId="6" fillId="33" borderId="35" xfId="0" applyNumberFormat="1" applyFont="1" applyFill="1" applyBorder="1" applyAlignment="1">
      <alignment horizontal="right" vertical="center" wrapText="1"/>
    </xf>
    <xf numFmtId="3" fontId="6" fillId="33" borderId="24" xfId="0" applyNumberFormat="1" applyFont="1" applyFill="1" applyBorder="1" applyAlignment="1">
      <alignment horizontal="right" vertical="center" wrapText="1"/>
    </xf>
    <xf numFmtId="0" fontId="5" fillId="35" borderId="41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right" vertical="center" wrapText="1"/>
    </xf>
    <xf numFmtId="3" fontId="20" fillId="36" borderId="22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/>
    </xf>
    <xf numFmtId="3" fontId="5" fillId="36" borderId="42" xfId="0" applyNumberFormat="1" applyFont="1" applyFill="1" applyBorder="1" applyAlignment="1">
      <alignment horizontal="right" vertical="center" wrapText="1"/>
    </xf>
    <xf numFmtId="3" fontId="5" fillId="36" borderId="45" xfId="0" applyNumberFormat="1" applyFont="1" applyFill="1" applyBorder="1" applyAlignment="1">
      <alignment horizontal="right" vertical="center" wrapText="1"/>
    </xf>
    <xf numFmtId="9" fontId="5" fillId="0" borderId="44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23" fillId="35" borderId="0" xfId="0" applyFont="1" applyFill="1" applyBorder="1" applyAlignment="1">
      <alignment vertical="center" wrapText="1"/>
    </xf>
    <xf numFmtId="3" fontId="23" fillId="35" borderId="22" xfId="0" applyNumberFormat="1" applyFont="1" applyFill="1" applyBorder="1" applyAlignment="1">
      <alignment vertical="center" wrapText="1"/>
    </xf>
    <xf numFmtId="3" fontId="21" fillId="35" borderId="22" xfId="0" applyNumberFormat="1" applyFont="1" applyFill="1" applyBorder="1" applyAlignment="1">
      <alignment vertical="center" wrapText="1"/>
    </xf>
    <xf numFmtId="3" fontId="5" fillId="35" borderId="21" xfId="0" applyNumberFormat="1" applyFont="1" applyFill="1" applyBorder="1" applyAlignment="1">
      <alignment/>
    </xf>
    <xf numFmtId="0" fontId="5" fillId="35" borderId="46" xfId="0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 wrapText="1"/>
    </xf>
    <xf numFmtId="3" fontId="24" fillId="35" borderId="22" xfId="0" applyNumberFormat="1" applyFont="1" applyFill="1" applyBorder="1" applyAlignment="1">
      <alignment vertical="center" wrapText="1"/>
    </xf>
    <xf numFmtId="3" fontId="6" fillId="35" borderId="22" xfId="0" applyNumberFormat="1" applyFont="1" applyFill="1" applyBorder="1" applyAlignment="1">
      <alignment vertical="center" wrapText="1"/>
    </xf>
    <xf numFmtId="3" fontId="6" fillId="35" borderId="21" xfId="0" applyNumberFormat="1" applyFont="1" applyFill="1" applyBorder="1" applyAlignment="1">
      <alignment vertical="center" wrapText="1"/>
    </xf>
    <xf numFmtId="0" fontId="5" fillId="35" borderId="47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0" fontId="24" fillId="35" borderId="28" xfId="0" applyFont="1" applyFill="1" applyBorder="1" applyAlignment="1">
      <alignment vertical="center" wrapText="1"/>
    </xf>
    <xf numFmtId="3" fontId="24" fillId="35" borderId="26" xfId="0" applyNumberFormat="1" applyFont="1" applyFill="1" applyBorder="1" applyAlignment="1">
      <alignment vertical="center" wrapText="1"/>
    </xf>
    <xf numFmtId="3" fontId="6" fillId="35" borderId="26" xfId="0" applyNumberFormat="1" applyFont="1" applyFill="1" applyBorder="1" applyAlignment="1">
      <alignment vertical="center" wrapText="1"/>
    </xf>
    <xf numFmtId="3" fontId="5" fillId="35" borderId="29" xfId="0" applyNumberFormat="1" applyFont="1" applyFill="1" applyBorder="1" applyAlignment="1">
      <alignment/>
    </xf>
    <xf numFmtId="0" fontId="4" fillId="0" borderId="0" xfId="53" applyFont="1">
      <alignment/>
      <protection/>
    </xf>
    <xf numFmtId="0" fontId="4" fillId="36" borderId="0" xfId="53" applyFont="1" applyFill="1" applyAlignment="1">
      <alignment horizontal="center" wrapText="1"/>
      <protection/>
    </xf>
    <xf numFmtId="0" fontId="4" fillId="36" borderId="0" xfId="53" applyFont="1" applyFill="1" applyAlignment="1">
      <alignment horizontal="center" vertical="center" wrapText="1"/>
      <protection/>
    </xf>
    <xf numFmtId="3" fontId="4" fillId="36" borderId="0" xfId="53" applyNumberFormat="1" applyFont="1" applyFill="1" applyAlignment="1">
      <alignment horizontal="center" vertical="center" wrapText="1"/>
      <protection/>
    </xf>
    <xf numFmtId="0" fontId="4" fillId="36" borderId="0" xfId="53" applyFont="1" applyFill="1" applyAlignment="1">
      <alignment vertical="center"/>
      <protection/>
    </xf>
    <xf numFmtId="3" fontId="4" fillId="0" borderId="0" xfId="53" applyNumberFormat="1" applyFont="1">
      <alignment/>
      <protection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3" fontId="21" fillId="36" borderId="23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/>
    </xf>
    <xf numFmtId="3" fontId="5" fillId="36" borderId="27" xfId="0" applyNumberFormat="1" applyFont="1" applyFill="1" applyBorder="1" applyAlignment="1">
      <alignment vertical="center" wrapText="1"/>
    </xf>
    <xf numFmtId="3" fontId="5" fillId="36" borderId="26" xfId="0" applyNumberFormat="1" applyFont="1" applyFill="1" applyBorder="1" applyAlignment="1">
      <alignment vertical="center" wrapText="1"/>
    </xf>
    <xf numFmtId="3" fontId="5" fillId="36" borderId="26" xfId="0" applyNumberFormat="1" applyFont="1" applyFill="1" applyBorder="1" applyAlignment="1">
      <alignment vertical="center"/>
    </xf>
    <xf numFmtId="0" fontId="5" fillId="36" borderId="22" xfId="0" applyFont="1" applyFill="1" applyBorder="1" applyAlignment="1">
      <alignment horizontal="center" vertical="center" wrapText="1"/>
    </xf>
    <xf numFmtId="3" fontId="5" fillId="36" borderId="0" xfId="0" applyNumberFormat="1" applyFont="1" applyFill="1" applyBorder="1" applyAlignment="1">
      <alignment horizontal="center" vertical="center" wrapText="1"/>
    </xf>
    <xf numFmtId="3" fontId="5" fillId="36" borderId="27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6" fillId="0" borderId="29" xfId="0" applyFont="1" applyBorder="1" applyAlignment="1">
      <alignment/>
    </xf>
    <xf numFmtId="3" fontId="6" fillId="33" borderId="20" xfId="0" applyNumberFormat="1" applyFont="1" applyFill="1" applyBorder="1" applyAlignment="1">
      <alignment horizontal="right" vertical="center" wrapText="1"/>
    </xf>
    <xf numFmtId="3" fontId="5" fillId="36" borderId="28" xfId="0" applyNumberFormat="1" applyFont="1" applyFill="1" applyBorder="1" applyAlignment="1">
      <alignment horizontal="right" vertical="center" wrapText="1"/>
    </xf>
    <xf numFmtId="0" fontId="5" fillId="36" borderId="42" xfId="0" applyFont="1" applyFill="1" applyBorder="1" applyAlignment="1">
      <alignment vertical="center" wrapText="1"/>
    </xf>
    <xf numFmtId="3" fontId="20" fillId="36" borderId="42" xfId="0" applyNumberFormat="1" applyFont="1" applyFill="1" applyBorder="1" applyAlignment="1">
      <alignment horizontal="right" vertical="center" wrapText="1"/>
    </xf>
    <xf numFmtId="3" fontId="20" fillId="36" borderId="45" xfId="0" applyNumberFormat="1" applyFont="1" applyFill="1" applyBorder="1" applyAlignment="1">
      <alignment horizontal="right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20" fillId="36" borderId="22" xfId="0" applyFont="1" applyFill="1" applyBorder="1" applyAlignment="1">
      <alignment vertical="center" wrapText="1"/>
    </xf>
    <xf numFmtId="3" fontId="5" fillId="36" borderId="22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3" fontId="5" fillId="36" borderId="23" xfId="0" applyNumberFormat="1" applyFont="1" applyFill="1" applyBorder="1" applyAlignment="1">
      <alignment horizontal="right" vertical="center" wrapText="1"/>
    </xf>
    <xf numFmtId="9" fontId="5" fillId="0" borderId="18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36" borderId="1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6" fillId="35" borderId="50" xfId="0" applyFont="1" applyFill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/>
    </xf>
    <xf numFmtId="0" fontId="6" fillId="35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/>
    </xf>
    <xf numFmtId="0" fontId="6" fillId="35" borderId="63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6" fillId="35" borderId="51" xfId="0" applyFont="1" applyFill="1" applyBorder="1" applyAlignment="1">
      <alignment horizontal="left" vertical="center" wrapText="1"/>
    </xf>
    <xf numFmtId="0" fontId="6" fillId="35" borderId="6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6" fillId="36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36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6" fillId="33" borderId="50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Wieloletni 19-12-01 (1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R214"/>
  <sheetViews>
    <sheetView showGridLines="0" tabSelected="1" view="pageBreakPreview" zoomScale="90" zoomScaleNormal="90" zoomScaleSheetLayoutView="90" zoomScalePageLayoutView="0" workbookViewId="0" topLeftCell="A1">
      <selection activeCell="C20" sqref="C20:C23"/>
    </sheetView>
  </sheetViews>
  <sheetFormatPr defaultColWidth="9.00390625" defaultRowHeight="12"/>
  <cols>
    <col min="1" max="1" width="5.875" style="8" customWidth="1"/>
    <col min="2" max="3" width="7.75390625" style="8" customWidth="1"/>
    <col min="4" max="4" width="73.125" style="9" customWidth="1"/>
    <col min="5" max="6" width="7.75390625" style="10" customWidth="1"/>
    <col min="7" max="7" width="14.875" style="10" customWidth="1"/>
    <col min="8" max="8" width="17.875" style="10" customWidth="1"/>
    <col min="9" max="9" width="13.75390625" style="11" customWidth="1"/>
    <col min="10" max="11" width="13.75390625" style="10" customWidth="1"/>
    <col min="12" max="13" width="13.75390625" style="8" customWidth="1"/>
    <col min="14" max="15" width="13.75390625" style="12" customWidth="1"/>
    <col min="16" max="16" width="23.00390625" style="13" customWidth="1"/>
    <col min="17" max="17" width="9.875" style="12" bestFit="1" customWidth="1"/>
    <col min="18" max="18" width="10.875" style="12" bestFit="1" customWidth="1"/>
    <col min="19" max="16384" width="9.00390625" style="12" customWidth="1"/>
  </cols>
  <sheetData>
    <row r="1" spans="1:16" s="4" customFormat="1" ht="55.5" customHeight="1">
      <c r="A1" s="5"/>
      <c r="B1" s="6"/>
      <c r="C1" s="7"/>
      <c r="D1" s="7"/>
      <c r="O1" s="282" t="s">
        <v>100</v>
      </c>
      <c r="P1" s="282"/>
    </row>
    <row r="2" spans="1:16" s="164" customFormat="1" ht="27.75" customHeight="1">
      <c r="A2" s="283" t="s">
        <v>99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</row>
    <row r="3" spans="1:16" s="170" customFormat="1" ht="26.2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16" s="170" customFormat="1" ht="15.75" customHeight="1">
      <c r="A4" s="249" t="s">
        <v>30</v>
      </c>
      <c r="B4" s="236" t="s">
        <v>55</v>
      </c>
      <c r="C4" s="236" t="s">
        <v>31</v>
      </c>
      <c r="D4" s="236" t="s">
        <v>0</v>
      </c>
      <c r="E4" s="259" t="s">
        <v>36</v>
      </c>
      <c r="F4" s="272"/>
      <c r="G4" s="236" t="s">
        <v>32</v>
      </c>
      <c r="H4" s="259" t="s">
        <v>37</v>
      </c>
      <c r="I4" s="239" t="s">
        <v>1</v>
      </c>
      <c r="J4" s="261"/>
      <c r="K4" s="261"/>
      <c r="L4" s="261"/>
      <c r="M4" s="261"/>
      <c r="N4" s="261"/>
      <c r="O4" s="261"/>
      <c r="P4" s="242" t="s">
        <v>47</v>
      </c>
    </row>
    <row r="5" spans="1:16" s="170" customFormat="1" ht="15.75" customHeight="1">
      <c r="A5" s="250"/>
      <c r="B5" s="237"/>
      <c r="C5" s="237"/>
      <c r="D5" s="237"/>
      <c r="E5" s="252"/>
      <c r="F5" s="253"/>
      <c r="G5" s="237"/>
      <c r="H5" s="237"/>
      <c r="I5" s="237" t="s">
        <v>64</v>
      </c>
      <c r="J5" s="237" t="s">
        <v>65</v>
      </c>
      <c r="K5" s="252" t="s">
        <v>48</v>
      </c>
      <c r="L5" s="263"/>
      <c r="M5" s="263"/>
      <c r="N5" s="263"/>
      <c r="O5" s="263"/>
      <c r="P5" s="243"/>
    </row>
    <row r="6" spans="1:16" s="170" customFormat="1" ht="31.5" customHeight="1" thickBot="1">
      <c r="A6" s="251"/>
      <c r="B6" s="238"/>
      <c r="C6" s="238"/>
      <c r="D6" s="238"/>
      <c r="E6" s="15" t="s">
        <v>2</v>
      </c>
      <c r="F6" s="15" t="s">
        <v>3</v>
      </c>
      <c r="G6" s="238"/>
      <c r="H6" s="260"/>
      <c r="I6" s="260"/>
      <c r="J6" s="260"/>
      <c r="K6" s="16">
        <v>2011</v>
      </c>
      <c r="L6" s="17">
        <v>2012</v>
      </c>
      <c r="M6" s="17">
        <v>2013</v>
      </c>
      <c r="N6" s="17">
        <v>2014</v>
      </c>
      <c r="O6" s="18" t="s">
        <v>66</v>
      </c>
      <c r="P6" s="262"/>
    </row>
    <row r="7" spans="1:16" s="170" customFormat="1" ht="15.75" thickBot="1">
      <c r="A7" s="19">
        <v>1</v>
      </c>
      <c r="B7" s="20">
        <v>2</v>
      </c>
      <c r="C7" s="20">
        <v>3</v>
      </c>
      <c r="D7" s="20">
        <v>4</v>
      </c>
      <c r="E7" s="21">
        <v>5</v>
      </c>
      <c r="F7" s="21">
        <v>6</v>
      </c>
      <c r="G7" s="21">
        <v>7</v>
      </c>
      <c r="H7" s="22">
        <v>8</v>
      </c>
      <c r="I7" s="21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3">
        <v>15</v>
      </c>
      <c r="P7" s="24">
        <v>16</v>
      </c>
    </row>
    <row r="8" spans="1:16" s="170" customFormat="1" ht="17.25" customHeight="1" thickBot="1" thickTop="1">
      <c r="A8" s="287" t="s">
        <v>38</v>
      </c>
      <c r="B8" s="213"/>
      <c r="C8" s="213"/>
      <c r="D8" s="213"/>
      <c r="E8" s="213"/>
      <c r="F8" s="213"/>
      <c r="G8" s="213"/>
      <c r="H8" s="25">
        <f>SUM(I8:O8)</f>
        <v>621350</v>
      </c>
      <c r="I8" s="26">
        <f>SUM(I10)</f>
        <v>121350</v>
      </c>
      <c r="J8" s="26">
        <f aca="true" t="shared" si="0" ref="J8:O8">SUM(J10)</f>
        <v>500000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7"/>
    </row>
    <row r="9" spans="1:16" s="170" customFormat="1" ht="17.25" customHeight="1">
      <c r="A9" s="203">
        <v>1</v>
      </c>
      <c r="B9" s="206">
        <v>400</v>
      </c>
      <c r="C9" s="206">
        <v>40002</v>
      </c>
      <c r="D9" s="29" t="s">
        <v>39</v>
      </c>
      <c r="E9" s="206">
        <v>2008</v>
      </c>
      <c r="F9" s="206">
        <v>2010</v>
      </c>
      <c r="G9" s="217" t="s">
        <v>8</v>
      </c>
      <c r="H9" s="30"/>
      <c r="I9" s="31"/>
      <c r="J9" s="31"/>
      <c r="K9" s="31"/>
      <c r="L9" s="31"/>
      <c r="M9" s="32"/>
      <c r="N9" s="32"/>
      <c r="O9" s="33"/>
      <c r="P9" s="34"/>
    </row>
    <row r="10" spans="1:16" s="170" customFormat="1" ht="17.25" customHeight="1">
      <c r="A10" s="204"/>
      <c r="B10" s="207"/>
      <c r="C10" s="207"/>
      <c r="D10" s="35" t="s">
        <v>50</v>
      </c>
      <c r="E10" s="207"/>
      <c r="F10" s="207"/>
      <c r="G10" s="228"/>
      <c r="H10" s="36">
        <f>SUM(I10:O10)</f>
        <v>621350</v>
      </c>
      <c r="I10" s="37">
        <f>SUM(I11:I11)</f>
        <v>121350</v>
      </c>
      <c r="J10" s="37">
        <f>SUM(J11:J11)</f>
        <v>500000</v>
      </c>
      <c r="K10" s="37"/>
      <c r="L10" s="37"/>
      <c r="M10" s="37"/>
      <c r="N10" s="38"/>
      <c r="O10" s="39"/>
      <c r="P10" s="34"/>
    </row>
    <row r="11" spans="1:16" s="170" customFormat="1" ht="17.25" customHeight="1" thickBot="1">
      <c r="A11" s="204"/>
      <c r="B11" s="207"/>
      <c r="C11" s="207"/>
      <c r="D11" s="40" t="s">
        <v>35</v>
      </c>
      <c r="E11" s="207"/>
      <c r="F11" s="207"/>
      <c r="G11" s="228"/>
      <c r="H11" s="41">
        <f>SUM(I11:O11)</f>
        <v>621350</v>
      </c>
      <c r="I11" s="42">
        <v>121350</v>
      </c>
      <c r="J11" s="42">
        <v>500000</v>
      </c>
      <c r="K11" s="42"/>
      <c r="L11" s="43"/>
      <c r="M11" s="43"/>
      <c r="N11" s="38"/>
      <c r="O11" s="39"/>
      <c r="P11" s="34"/>
    </row>
    <row r="12" spans="1:16" s="171" customFormat="1" ht="17.25" customHeight="1" thickBot="1" thickTop="1">
      <c r="A12" s="212" t="s">
        <v>4</v>
      </c>
      <c r="B12" s="213"/>
      <c r="C12" s="213"/>
      <c r="D12" s="213"/>
      <c r="E12" s="213"/>
      <c r="F12" s="213"/>
      <c r="G12" s="213"/>
      <c r="H12" s="25">
        <f>SUM(I12:O12)</f>
        <v>14728850</v>
      </c>
      <c r="I12" s="44">
        <f aca="true" t="shared" si="1" ref="I12:N12">SUM(I14,I18,I21,I25,I28)</f>
        <v>490443</v>
      </c>
      <c r="J12" s="44">
        <f t="shared" si="1"/>
        <v>6188407</v>
      </c>
      <c r="K12" s="44">
        <f t="shared" si="1"/>
        <v>4250000</v>
      </c>
      <c r="L12" s="44">
        <f t="shared" si="1"/>
        <v>3800000</v>
      </c>
      <c r="M12" s="44">
        <f t="shared" si="1"/>
        <v>0</v>
      </c>
      <c r="N12" s="44">
        <f t="shared" si="1"/>
        <v>0</v>
      </c>
      <c r="O12" s="44">
        <f>SUM(O14,O21,O25,O28)</f>
        <v>0</v>
      </c>
      <c r="P12" s="45"/>
    </row>
    <row r="13" spans="1:16" s="171" customFormat="1" ht="18" customHeight="1">
      <c r="A13" s="203">
        <v>2</v>
      </c>
      <c r="B13" s="206">
        <v>600</v>
      </c>
      <c r="C13" s="206">
        <v>60013</v>
      </c>
      <c r="D13" s="29" t="s">
        <v>40</v>
      </c>
      <c r="E13" s="206">
        <v>2006</v>
      </c>
      <c r="F13" s="206">
        <v>2010</v>
      </c>
      <c r="G13" s="217" t="s">
        <v>34</v>
      </c>
      <c r="H13" s="61"/>
      <c r="I13" s="62"/>
      <c r="J13" s="31"/>
      <c r="K13" s="31"/>
      <c r="L13" s="32"/>
      <c r="M13" s="32"/>
      <c r="N13" s="32"/>
      <c r="O13" s="33"/>
      <c r="P13" s="63"/>
    </row>
    <row r="14" spans="1:16" s="171" customFormat="1" ht="15.75">
      <c r="A14" s="204"/>
      <c r="B14" s="207"/>
      <c r="C14" s="207"/>
      <c r="D14" s="35" t="s">
        <v>50</v>
      </c>
      <c r="E14" s="207"/>
      <c r="F14" s="207"/>
      <c r="G14" s="228"/>
      <c r="H14" s="64">
        <f>SUM(I14:O14)</f>
        <v>2909962</v>
      </c>
      <c r="I14" s="64">
        <f>SUM(I15:I16)</f>
        <v>269962</v>
      </c>
      <c r="J14" s="64">
        <f>SUM(J15:J16)</f>
        <v>2640000</v>
      </c>
      <c r="K14" s="64"/>
      <c r="L14" s="64"/>
      <c r="M14" s="43"/>
      <c r="N14" s="43"/>
      <c r="O14" s="65"/>
      <c r="P14" s="34"/>
    </row>
    <row r="15" spans="1:16" s="171" customFormat="1" ht="15">
      <c r="A15" s="204"/>
      <c r="B15" s="207"/>
      <c r="C15" s="207"/>
      <c r="D15" s="76" t="s">
        <v>35</v>
      </c>
      <c r="E15" s="207"/>
      <c r="F15" s="207"/>
      <c r="G15" s="228"/>
      <c r="H15" s="66">
        <f>SUM(I15:O15)</f>
        <v>665962</v>
      </c>
      <c r="I15" s="67">
        <v>269962</v>
      </c>
      <c r="J15" s="42">
        <v>396000</v>
      </c>
      <c r="K15" s="43"/>
      <c r="L15" s="43"/>
      <c r="M15" s="43"/>
      <c r="N15" s="43"/>
      <c r="O15" s="65"/>
      <c r="P15" s="68"/>
    </row>
    <row r="16" spans="1:16" s="171" customFormat="1" ht="15.75" thickBot="1">
      <c r="A16" s="214"/>
      <c r="B16" s="215"/>
      <c r="C16" s="215"/>
      <c r="D16" s="69" t="s">
        <v>54</v>
      </c>
      <c r="E16" s="215"/>
      <c r="F16" s="215"/>
      <c r="G16" s="254"/>
      <c r="H16" s="91">
        <f>SUM(I16:O16)</f>
        <v>2244000</v>
      </c>
      <c r="I16" s="70"/>
      <c r="J16" s="71">
        <v>2244000</v>
      </c>
      <c r="K16" s="72"/>
      <c r="L16" s="72"/>
      <c r="M16" s="72"/>
      <c r="N16" s="72"/>
      <c r="O16" s="73"/>
      <c r="P16" s="74">
        <v>0.85</v>
      </c>
    </row>
    <row r="17" spans="1:16" s="171" customFormat="1" ht="34.5" customHeight="1">
      <c r="A17" s="203">
        <v>3</v>
      </c>
      <c r="B17" s="206">
        <v>600</v>
      </c>
      <c r="C17" s="206">
        <v>60013</v>
      </c>
      <c r="D17" s="29" t="s">
        <v>25</v>
      </c>
      <c r="E17" s="206">
        <v>2009</v>
      </c>
      <c r="F17" s="206">
        <v>2010</v>
      </c>
      <c r="G17" s="217" t="s">
        <v>34</v>
      </c>
      <c r="H17" s="61"/>
      <c r="I17" s="62"/>
      <c r="J17" s="31"/>
      <c r="K17" s="31"/>
      <c r="L17" s="32"/>
      <c r="M17" s="32"/>
      <c r="N17" s="32"/>
      <c r="O17" s="33"/>
      <c r="P17" s="63"/>
    </row>
    <row r="18" spans="1:16" s="171" customFormat="1" ht="15.75">
      <c r="A18" s="204"/>
      <c r="B18" s="207"/>
      <c r="C18" s="207"/>
      <c r="D18" s="35" t="s">
        <v>50</v>
      </c>
      <c r="E18" s="207"/>
      <c r="F18" s="207"/>
      <c r="G18" s="228"/>
      <c r="H18" s="64">
        <f>SUM(I18:O18)</f>
        <v>474038</v>
      </c>
      <c r="I18" s="64">
        <f>SUM(I19:I19)</f>
        <v>46631</v>
      </c>
      <c r="J18" s="64">
        <f>SUM(J19:J19)</f>
        <v>427407</v>
      </c>
      <c r="K18" s="64"/>
      <c r="L18" s="64"/>
      <c r="M18" s="43"/>
      <c r="N18" s="43"/>
      <c r="O18" s="65"/>
      <c r="P18" s="34"/>
    </row>
    <row r="19" spans="1:16" s="171" customFormat="1" ht="15.75" thickBot="1">
      <c r="A19" s="204"/>
      <c r="B19" s="207"/>
      <c r="C19" s="207"/>
      <c r="D19" s="40" t="s">
        <v>35</v>
      </c>
      <c r="E19" s="207"/>
      <c r="F19" s="207"/>
      <c r="G19" s="228"/>
      <c r="H19" s="91">
        <f>SUM(I19:O19)</f>
        <v>474038</v>
      </c>
      <c r="I19" s="70">
        <v>46631</v>
      </c>
      <c r="J19" s="71">
        <v>427407</v>
      </c>
      <c r="K19" s="72"/>
      <c r="L19" s="72"/>
      <c r="M19" s="72"/>
      <c r="N19" s="72"/>
      <c r="O19" s="73"/>
      <c r="P19" s="74"/>
    </row>
    <row r="20" spans="1:16" s="171" customFormat="1" ht="34.5" customHeight="1">
      <c r="A20" s="257">
        <v>4</v>
      </c>
      <c r="B20" s="258">
        <v>600</v>
      </c>
      <c r="C20" s="279">
        <v>60016</v>
      </c>
      <c r="D20" s="29" t="s">
        <v>85</v>
      </c>
      <c r="E20" s="258">
        <v>2008</v>
      </c>
      <c r="F20" s="258">
        <v>2012</v>
      </c>
      <c r="G20" s="258" t="s">
        <v>46</v>
      </c>
      <c r="H20" s="66"/>
      <c r="I20" s="67"/>
      <c r="J20" s="42"/>
      <c r="K20" s="43"/>
      <c r="L20" s="43"/>
      <c r="M20" s="43"/>
      <c r="N20" s="43"/>
      <c r="O20" s="65"/>
      <c r="P20" s="68"/>
    </row>
    <row r="21" spans="1:16" s="171" customFormat="1" ht="15.75">
      <c r="A21" s="204"/>
      <c r="B21" s="207"/>
      <c r="C21" s="274"/>
      <c r="D21" s="35" t="s">
        <v>50</v>
      </c>
      <c r="E21" s="207"/>
      <c r="F21" s="207"/>
      <c r="G21" s="207"/>
      <c r="H21" s="36">
        <f>SUM(I21:O21)</f>
        <v>7992850</v>
      </c>
      <c r="I21" s="172">
        <f>SUM(I22:I23)</f>
        <v>112850</v>
      </c>
      <c r="J21" s="172">
        <f>SUM(J22:J23)</f>
        <v>30000</v>
      </c>
      <c r="K21" s="172">
        <f>SUM(K22:K23)</f>
        <v>4150000</v>
      </c>
      <c r="L21" s="172">
        <f>SUM(L22:L23)</f>
        <v>3700000</v>
      </c>
      <c r="M21" s="172"/>
      <c r="N21" s="43"/>
      <c r="O21" s="65"/>
      <c r="P21" s="68"/>
    </row>
    <row r="22" spans="1:16" s="171" customFormat="1" ht="15">
      <c r="A22" s="204"/>
      <c r="B22" s="207"/>
      <c r="C22" s="274"/>
      <c r="D22" s="76" t="s">
        <v>35</v>
      </c>
      <c r="E22" s="207"/>
      <c r="F22" s="207"/>
      <c r="G22" s="207"/>
      <c r="H22" s="66">
        <f>SUM(I22:O22)</f>
        <v>4167850</v>
      </c>
      <c r="I22" s="67">
        <v>112850</v>
      </c>
      <c r="J22" s="42">
        <v>30000</v>
      </c>
      <c r="K22" s="43">
        <v>2125000</v>
      </c>
      <c r="L22" s="43">
        <v>1900000</v>
      </c>
      <c r="M22" s="43"/>
      <c r="N22" s="43"/>
      <c r="O22" s="65"/>
      <c r="P22" s="68"/>
    </row>
    <row r="23" spans="1:16" s="171" customFormat="1" ht="15.75" thickBot="1">
      <c r="A23" s="214"/>
      <c r="B23" s="215"/>
      <c r="C23" s="275"/>
      <c r="D23" s="77" t="s">
        <v>54</v>
      </c>
      <c r="E23" s="215"/>
      <c r="F23" s="215"/>
      <c r="G23" s="215"/>
      <c r="H23" s="66">
        <f>SUM(I23:O23)</f>
        <v>3825000</v>
      </c>
      <c r="I23" s="67"/>
      <c r="J23" s="42"/>
      <c r="K23" s="43">
        <v>2025000</v>
      </c>
      <c r="L23" s="43">
        <v>1800000</v>
      </c>
      <c r="M23" s="43"/>
      <c r="N23" s="43"/>
      <c r="O23" s="65"/>
      <c r="P23" s="74">
        <v>0.5</v>
      </c>
    </row>
    <row r="24" spans="1:16" s="171" customFormat="1" ht="39.75" customHeight="1">
      <c r="A24" s="221">
        <v>5</v>
      </c>
      <c r="B24" s="258">
        <v>600</v>
      </c>
      <c r="C24" s="258">
        <v>60016</v>
      </c>
      <c r="D24" s="46" t="s">
        <v>86</v>
      </c>
      <c r="E24" s="258">
        <v>2010</v>
      </c>
      <c r="F24" s="258">
        <v>2012</v>
      </c>
      <c r="G24" s="258" t="s">
        <v>46</v>
      </c>
      <c r="H24" s="47"/>
      <c r="I24" s="48"/>
      <c r="J24" s="48"/>
      <c r="K24" s="48"/>
      <c r="L24" s="48"/>
      <c r="M24" s="48"/>
      <c r="N24" s="49"/>
      <c r="O24" s="50"/>
      <c r="P24" s="51"/>
    </row>
    <row r="25" spans="1:16" s="171" customFormat="1" ht="15.75">
      <c r="A25" s="280"/>
      <c r="B25" s="207"/>
      <c r="C25" s="207"/>
      <c r="D25" s="52" t="s">
        <v>50</v>
      </c>
      <c r="E25" s="207"/>
      <c r="F25" s="207"/>
      <c r="G25" s="207"/>
      <c r="H25" s="36">
        <f>SUM(I25:O25)</f>
        <v>291000</v>
      </c>
      <c r="I25" s="53"/>
      <c r="J25" s="54">
        <f>SUM(J26)</f>
        <v>91000</v>
      </c>
      <c r="K25" s="54">
        <f>SUM(K26)</f>
        <v>100000</v>
      </c>
      <c r="L25" s="54">
        <f>SUM(L26)</f>
        <v>100000</v>
      </c>
      <c r="M25" s="54"/>
      <c r="N25" s="55"/>
      <c r="O25" s="56"/>
      <c r="P25" s="51"/>
    </row>
    <row r="26" spans="1:16" s="171" customFormat="1" ht="16.5" thickBot="1">
      <c r="A26" s="281"/>
      <c r="B26" s="215"/>
      <c r="C26" s="215"/>
      <c r="D26" s="57" t="s">
        <v>35</v>
      </c>
      <c r="E26" s="215"/>
      <c r="F26" s="215"/>
      <c r="G26" s="215"/>
      <c r="H26" s="58">
        <f>SUM(I26:O26)</f>
        <v>291000</v>
      </c>
      <c r="I26" s="53"/>
      <c r="J26" s="59">
        <v>91000</v>
      </c>
      <c r="K26" s="59">
        <v>100000</v>
      </c>
      <c r="L26" s="59">
        <v>100000</v>
      </c>
      <c r="M26" s="59"/>
      <c r="N26" s="60"/>
      <c r="O26" s="56"/>
      <c r="P26" s="173"/>
    </row>
    <row r="27" spans="1:16" s="1" customFormat="1" ht="15.75">
      <c r="A27" s="203">
        <v>6</v>
      </c>
      <c r="B27" s="206">
        <v>600</v>
      </c>
      <c r="C27" s="273">
        <v>60016</v>
      </c>
      <c r="D27" s="29" t="s">
        <v>83</v>
      </c>
      <c r="E27" s="206">
        <v>2009</v>
      </c>
      <c r="F27" s="206">
        <v>2010</v>
      </c>
      <c r="G27" s="217" t="s">
        <v>33</v>
      </c>
      <c r="H27" s="75"/>
      <c r="I27" s="62"/>
      <c r="J27" s="31"/>
      <c r="K27" s="31"/>
      <c r="L27" s="32"/>
      <c r="M27" s="32"/>
      <c r="N27" s="32"/>
      <c r="O27" s="33"/>
      <c r="P27" s="34"/>
    </row>
    <row r="28" spans="1:16" s="1" customFormat="1" ht="15.75">
      <c r="A28" s="204"/>
      <c r="B28" s="207"/>
      <c r="C28" s="274"/>
      <c r="D28" s="35" t="s">
        <v>50</v>
      </c>
      <c r="E28" s="207"/>
      <c r="F28" s="207"/>
      <c r="G28" s="228"/>
      <c r="H28" s="36">
        <f>SUM(I28:O28)</f>
        <v>3061000</v>
      </c>
      <c r="I28" s="37">
        <f>SUM(I29:I30)</f>
        <v>61000</v>
      </c>
      <c r="J28" s="37">
        <f>SUM(J29:J30)</f>
        <v>3000000</v>
      </c>
      <c r="K28" s="37"/>
      <c r="L28" s="37"/>
      <c r="M28" s="43"/>
      <c r="N28" s="43"/>
      <c r="O28" s="65"/>
      <c r="P28" s="34"/>
    </row>
    <row r="29" spans="1:16" s="1" customFormat="1" ht="15">
      <c r="A29" s="204"/>
      <c r="B29" s="207"/>
      <c r="C29" s="274"/>
      <c r="D29" s="76" t="s">
        <v>35</v>
      </c>
      <c r="E29" s="207"/>
      <c r="F29" s="207"/>
      <c r="G29" s="228"/>
      <c r="H29" s="66">
        <f>SUM(I29:O29)</f>
        <v>1761000</v>
      </c>
      <c r="I29" s="67">
        <v>61000</v>
      </c>
      <c r="J29" s="42">
        <v>1700000</v>
      </c>
      <c r="K29" s="43"/>
      <c r="L29" s="43"/>
      <c r="M29" s="43"/>
      <c r="N29" s="43"/>
      <c r="O29" s="65"/>
      <c r="P29" s="34"/>
    </row>
    <row r="30" spans="1:16" s="1" customFormat="1" ht="15.75" thickBot="1">
      <c r="A30" s="214"/>
      <c r="B30" s="215"/>
      <c r="C30" s="275"/>
      <c r="D30" s="77" t="s">
        <v>26</v>
      </c>
      <c r="E30" s="215"/>
      <c r="F30" s="215"/>
      <c r="G30" s="254"/>
      <c r="H30" s="66">
        <f>SUM(I30:O30)</f>
        <v>1300000</v>
      </c>
      <c r="I30" s="70"/>
      <c r="J30" s="71">
        <v>1300000</v>
      </c>
      <c r="K30" s="72"/>
      <c r="L30" s="72"/>
      <c r="M30" s="72"/>
      <c r="N30" s="72"/>
      <c r="O30" s="73"/>
      <c r="P30" s="68">
        <v>0.5</v>
      </c>
    </row>
    <row r="31" spans="1:16" s="1" customFormat="1" ht="17.25" customHeight="1" thickBot="1" thickTop="1">
      <c r="A31" s="212" t="s">
        <v>49</v>
      </c>
      <c r="B31" s="213"/>
      <c r="C31" s="213"/>
      <c r="D31" s="213"/>
      <c r="E31" s="213"/>
      <c r="F31" s="213"/>
      <c r="G31" s="213"/>
      <c r="H31" s="25">
        <f>SUM(I31:O31)</f>
        <v>10325000</v>
      </c>
      <c r="I31" s="78">
        <f>SUM(I33,I37)</f>
        <v>115000</v>
      </c>
      <c r="J31" s="78">
        <f aca="true" t="shared" si="2" ref="J31:O31">SUM(J33,J37)</f>
        <v>250000</v>
      </c>
      <c r="K31" s="78">
        <f t="shared" si="2"/>
        <v>5950000</v>
      </c>
      <c r="L31" s="78">
        <f t="shared" si="2"/>
        <v>4010000</v>
      </c>
      <c r="M31" s="78">
        <f t="shared" si="2"/>
        <v>0</v>
      </c>
      <c r="N31" s="78">
        <f t="shared" si="2"/>
        <v>0</v>
      </c>
      <c r="O31" s="78">
        <f t="shared" si="2"/>
        <v>0</v>
      </c>
      <c r="P31" s="27"/>
    </row>
    <row r="32" spans="1:16" s="1" customFormat="1" ht="36.75" customHeight="1">
      <c r="A32" s="203">
        <v>7</v>
      </c>
      <c r="B32" s="206">
        <v>630</v>
      </c>
      <c r="C32" s="206">
        <v>63003</v>
      </c>
      <c r="D32" s="79" t="s">
        <v>41</v>
      </c>
      <c r="E32" s="206">
        <v>2008</v>
      </c>
      <c r="F32" s="206">
        <v>2012</v>
      </c>
      <c r="G32" s="217" t="s">
        <v>8</v>
      </c>
      <c r="H32" s="30"/>
      <c r="I32" s="62"/>
      <c r="J32" s="31"/>
      <c r="K32" s="31"/>
      <c r="L32" s="31"/>
      <c r="M32" s="32"/>
      <c r="N32" s="32"/>
      <c r="O32" s="33"/>
      <c r="P32" s="63"/>
    </row>
    <row r="33" spans="1:16" s="1" customFormat="1" ht="17.25" customHeight="1">
      <c r="A33" s="204"/>
      <c r="B33" s="207"/>
      <c r="C33" s="207"/>
      <c r="D33" s="35" t="s">
        <v>50</v>
      </c>
      <c r="E33" s="209"/>
      <c r="F33" s="209"/>
      <c r="G33" s="218"/>
      <c r="H33" s="64">
        <f>SUM(I33:O33)</f>
        <v>9050000</v>
      </c>
      <c r="I33" s="80">
        <f>SUM(I34:I35)</f>
        <v>40000</v>
      </c>
      <c r="J33" s="80">
        <f>SUM(J34:J35)</f>
        <v>250000</v>
      </c>
      <c r="K33" s="80">
        <f>SUM(K34:K35)</f>
        <v>4750000</v>
      </c>
      <c r="L33" s="80">
        <f>SUM(L34:L35)</f>
        <v>4010000</v>
      </c>
      <c r="M33" s="80"/>
      <c r="N33" s="80"/>
      <c r="O33" s="39"/>
      <c r="P33" s="34"/>
    </row>
    <row r="34" spans="1:16" s="1" customFormat="1" ht="17.25" customHeight="1">
      <c r="A34" s="204"/>
      <c r="B34" s="207"/>
      <c r="C34" s="207"/>
      <c r="D34" s="76" t="s">
        <v>35</v>
      </c>
      <c r="E34" s="207"/>
      <c r="F34" s="207"/>
      <c r="G34" s="228"/>
      <c r="H34" s="66">
        <f>SUM(I34:O34)</f>
        <v>1400000</v>
      </c>
      <c r="I34" s="81">
        <v>40000</v>
      </c>
      <c r="J34" s="81">
        <v>37500</v>
      </c>
      <c r="K34" s="81">
        <v>712500</v>
      </c>
      <c r="L34" s="81">
        <v>610000</v>
      </c>
      <c r="M34" s="82"/>
      <c r="N34" s="43"/>
      <c r="O34" s="83"/>
      <c r="P34" s="34"/>
    </row>
    <row r="35" spans="1:16" s="1" customFormat="1" ht="17.25" customHeight="1" thickBot="1">
      <c r="A35" s="214"/>
      <c r="B35" s="215"/>
      <c r="C35" s="215"/>
      <c r="D35" s="69" t="s">
        <v>54</v>
      </c>
      <c r="E35" s="215"/>
      <c r="F35" s="215"/>
      <c r="G35" s="254"/>
      <c r="H35" s="91">
        <f>SUM(I35:O35)</f>
        <v>7650000</v>
      </c>
      <c r="I35" s="174"/>
      <c r="J35" s="175">
        <v>212500</v>
      </c>
      <c r="K35" s="175">
        <v>4037500</v>
      </c>
      <c r="L35" s="175">
        <v>3400000</v>
      </c>
      <c r="M35" s="176"/>
      <c r="N35" s="72"/>
      <c r="O35" s="90"/>
      <c r="P35" s="74">
        <v>0.85</v>
      </c>
    </row>
    <row r="36" spans="1:16" s="1" customFormat="1" ht="36.75" customHeight="1">
      <c r="A36" s="264">
        <v>8</v>
      </c>
      <c r="B36" s="209">
        <v>630</v>
      </c>
      <c r="C36" s="209">
        <v>63003</v>
      </c>
      <c r="D36" s="105" t="s">
        <v>87</v>
      </c>
      <c r="E36" s="209">
        <v>2009</v>
      </c>
      <c r="F36" s="209">
        <v>2011</v>
      </c>
      <c r="G36" s="209" t="s">
        <v>68</v>
      </c>
      <c r="H36" s="177"/>
      <c r="I36" s="87"/>
      <c r="J36" s="87"/>
      <c r="K36" s="87"/>
      <c r="L36" s="87"/>
      <c r="M36" s="87"/>
      <c r="N36" s="87"/>
      <c r="O36" s="178"/>
      <c r="P36" s="143"/>
    </row>
    <row r="37" spans="1:16" s="1" customFormat="1" ht="15.75">
      <c r="A37" s="204"/>
      <c r="B37" s="207"/>
      <c r="C37" s="207"/>
      <c r="D37" s="35" t="s">
        <v>50</v>
      </c>
      <c r="E37" s="209"/>
      <c r="F37" s="209"/>
      <c r="G37" s="209"/>
      <c r="H37" s="64">
        <f>SUM(H38:H39)</f>
        <v>1275000</v>
      </c>
      <c r="I37" s="64">
        <f>SUM(I38:I39)</f>
        <v>75000</v>
      </c>
      <c r="J37" s="64"/>
      <c r="K37" s="64">
        <f>SUM(K38:K39)</f>
        <v>1200000</v>
      </c>
      <c r="L37" s="141"/>
      <c r="M37" s="141"/>
      <c r="N37" s="141"/>
      <c r="O37" s="142"/>
      <c r="P37" s="143"/>
    </row>
    <row r="38" spans="1:16" s="1" customFormat="1" ht="15">
      <c r="A38" s="204"/>
      <c r="B38" s="207"/>
      <c r="C38" s="207"/>
      <c r="D38" s="76" t="s">
        <v>35</v>
      </c>
      <c r="E38" s="209"/>
      <c r="F38" s="209"/>
      <c r="G38" s="209"/>
      <c r="H38" s="101">
        <f>SUM(I38:O38)</f>
        <v>675000</v>
      </c>
      <c r="I38" s="42">
        <v>75000</v>
      </c>
      <c r="J38" s="42"/>
      <c r="K38" s="42">
        <v>600000</v>
      </c>
      <c r="L38" s="141"/>
      <c r="M38" s="141"/>
      <c r="N38" s="141"/>
      <c r="O38" s="142"/>
      <c r="P38" s="143"/>
    </row>
    <row r="39" spans="1:16" s="1" customFormat="1" ht="15.75" thickBot="1">
      <c r="A39" s="205"/>
      <c r="B39" s="208"/>
      <c r="C39" s="208"/>
      <c r="D39" s="135" t="s">
        <v>54</v>
      </c>
      <c r="E39" s="210"/>
      <c r="F39" s="210"/>
      <c r="G39" s="210"/>
      <c r="H39" s="136">
        <f>SUM(I39:O39)</f>
        <v>600000</v>
      </c>
      <c r="I39" s="144"/>
      <c r="J39" s="144"/>
      <c r="K39" s="144">
        <v>600000</v>
      </c>
      <c r="L39" s="144"/>
      <c r="M39" s="144"/>
      <c r="N39" s="144"/>
      <c r="O39" s="145"/>
      <c r="P39" s="146">
        <v>0.5</v>
      </c>
    </row>
    <row r="40" spans="1:16" s="171" customFormat="1" ht="17.25" customHeight="1" thickBot="1" thickTop="1">
      <c r="A40" s="212" t="s">
        <v>6</v>
      </c>
      <c r="B40" s="213"/>
      <c r="C40" s="213"/>
      <c r="D40" s="213"/>
      <c r="E40" s="213"/>
      <c r="F40" s="213"/>
      <c r="G40" s="213"/>
      <c r="H40" s="25">
        <f>SUM(I40:O40)</f>
        <v>47521852</v>
      </c>
      <c r="I40" s="84">
        <f>SUM(I42,I45)</f>
        <v>11261852</v>
      </c>
      <c r="J40" s="84">
        <f aca="true" t="shared" si="3" ref="J40:O40">SUM(J42,J45)</f>
        <v>10260000</v>
      </c>
      <c r="K40" s="84">
        <f t="shared" si="3"/>
        <v>8500000</v>
      </c>
      <c r="L40" s="84">
        <f t="shared" si="3"/>
        <v>8500000</v>
      </c>
      <c r="M40" s="84">
        <f t="shared" si="3"/>
        <v>9000000</v>
      </c>
      <c r="N40" s="84">
        <v>0</v>
      </c>
      <c r="O40" s="84">
        <f t="shared" si="3"/>
        <v>0</v>
      </c>
      <c r="P40" s="45"/>
    </row>
    <row r="41" spans="1:16" s="171" customFormat="1" ht="31.5">
      <c r="A41" s="203">
        <v>9</v>
      </c>
      <c r="B41" s="206">
        <v>700</v>
      </c>
      <c r="C41" s="206">
        <v>70095</v>
      </c>
      <c r="D41" s="29" t="s">
        <v>88</v>
      </c>
      <c r="E41" s="206">
        <v>2004</v>
      </c>
      <c r="F41" s="206">
        <v>2013</v>
      </c>
      <c r="G41" s="217" t="s">
        <v>33</v>
      </c>
      <c r="H41" s="75"/>
      <c r="I41" s="62"/>
      <c r="J41" s="31"/>
      <c r="K41" s="31"/>
      <c r="L41" s="31"/>
      <c r="M41" s="31"/>
      <c r="N41" s="31"/>
      <c r="O41" s="85"/>
      <c r="P41" s="86"/>
    </row>
    <row r="42" spans="1:16" s="171" customFormat="1" ht="15.75">
      <c r="A42" s="204"/>
      <c r="B42" s="207"/>
      <c r="C42" s="207"/>
      <c r="D42" s="35" t="s">
        <v>50</v>
      </c>
      <c r="E42" s="209"/>
      <c r="F42" s="209"/>
      <c r="G42" s="218"/>
      <c r="H42" s="64">
        <f>SUM(I42:O42)</f>
        <v>42708953</v>
      </c>
      <c r="I42" s="37">
        <f>SUM(I43)</f>
        <v>9208953</v>
      </c>
      <c r="J42" s="37">
        <f>SUM(J43)</f>
        <v>7500000</v>
      </c>
      <c r="K42" s="37">
        <f>SUM(K43)</f>
        <v>8500000</v>
      </c>
      <c r="L42" s="37">
        <f>SUM(L43)</f>
        <v>8500000</v>
      </c>
      <c r="M42" s="37">
        <f>SUM(M43)</f>
        <v>9000000</v>
      </c>
      <c r="N42" s="37"/>
      <c r="O42" s="37"/>
      <c r="P42" s="86"/>
    </row>
    <row r="43" spans="1:16" s="171" customFormat="1" ht="16.5" thickBot="1">
      <c r="A43" s="214"/>
      <c r="B43" s="215"/>
      <c r="C43" s="215"/>
      <c r="D43" s="40" t="s">
        <v>35</v>
      </c>
      <c r="E43" s="207"/>
      <c r="F43" s="207"/>
      <c r="G43" s="228"/>
      <c r="H43" s="66">
        <f>SUM(I43:O43)</f>
        <v>42708953</v>
      </c>
      <c r="I43" s="42">
        <v>9208953</v>
      </c>
      <c r="J43" s="42">
        <v>7500000</v>
      </c>
      <c r="K43" s="42">
        <v>8500000</v>
      </c>
      <c r="L43" s="42">
        <v>8500000</v>
      </c>
      <c r="M43" s="42">
        <v>9000000</v>
      </c>
      <c r="N43" s="42"/>
      <c r="O43" s="67"/>
      <c r="P43" s="86"/>
    </row>
    <row r="44" spans="1:16" s="171" customFormat="1" ht="31.5">
      <c r="A44" s="203">
        <v>10</v>
      </c>
      <c r="B44" s="206">
        <v>700</v>
      </c>
      <c r="C44" s="206">
        <v>70095</v>
      </c>
      <c r="D44" s="29" t="s">
        <v>13</v>
      </c>
      <c r="E44" s="206">
        <v>2008</v>
      </c>
      <c r="F44" s="206">
        <v>2010</v>
      </c>
      <c r="G44" s="217" t="s">
        <v>33</v>
      </c>
      <c r="H44" s="75"/>
      <c r="I44" s="31"/>
      <c r="J44" s="31"/>
      <c r="K44" s="31"/>
      <c r="L44" s="31"/>
      <c r="M44" s="31"/>
      <c r="N44" s="31"/>
      <c r="O44" s="62"/>
      <c r="P44" s="267" t="s">
        <v>69</v>
      </c>
    </row>
    <row r="45" spans="1:16" s="171" customFormat="1" ht="15.75">
      <c r="A45" s="204"/>
      <c r="B45" s="207"/>
      <c r="C45" s="207"/>
      <c r="D45" s="35" t="s">
        <v>50</v>
      </c>
      <c r="E45" s="209"/>
      <c r="F45" s="209"/>
      <c r="G45" s="218"/>
      <c r="H45" s="64">
        <f>SUM(I45:O45)</f>
        <v>4812899</v>
      </c>
      <c r="I45" s="64">
        <f>SUM(I46:I47)</f>
        <v>2052899</v>
      </c>
      <c r="J45" s="64">
        <f>SUM(J46:J47)</f>
        <v>2760000</v>
      </c>
      <c r="K45" s="64"/>
      <c r="L45" s="64"/>
      <c r="M45" s="87"/>
      <c r="N45" s="87"/>
      <c r="O45" s="88"/>
      <c r="P45" s="268"/>
    </row>
    <row r="46" spans="1:16" s="171" customFormat="1" ht="15.75">
      <c r="A46" s="204"/>
      <c r="B46" s="207"/>
      <c r="C46" s="207"/>
      <c r="D46" s="76" t="s">
        <v>35</v>
      </c>
      <c r="E46" s="209"/>
      <c r="F46" s="209"/>
      <c r="G46" s="218"/>
      <c r="H46" s="101">
        <f>SUM(I46:O46)</f>
        <v>3861684</v>
      </c>
      <c r="I46" s="42">
        <v>1653667</v>
      </c>
      <c r="J46" s="42">
        <v>2208017</v>
      </c>
      <c r="K46" s="42"/>
      <c r="L46" s="64"/>
      <c r="M46" s="87"/>
      <c r="N46" s="87"/>
      <c r="O46" s="88"/>
      <c r="P46" s="268"/>
    </row>
    <row r="47" spans="1:16" s="171" customFormat="1" ht="17.25" customHeight="1" thickBot="1">
      <c r="A47" s="214"/>
      <c r="B47" s="215"/>
      <c r="C47" s="215"/>
      <c r="D47" s="69" t="s">
        <v>26</v>
      </c>
      <c r="E47" s="215"/>
      <c r="F47" s="215"/>
      <c r="G47" s="254"/>
      <c r="H47" s="118">
        <f>SUM(I47:O47)</f>
        <v>951215</v>
      </c>
      <c r="I47" s="71">
        <v>399232</v>
      </c>
      <c r="J47" s="71">
        <v>551983</v>
      </c>
      <c r="K47" s="71"/>
      <c r="L47" s="71"/>
      <c r="M47" s="92"/>
      <c r="N47" s="92"/>
      <c r="O47" s="179"/>
      <c r="P47" s="269"/>
    </row>
    <row r="48" spans="1:16" s="171" customFormat="1" ht="18" customHeight="1">
      <c r="A48" s="249" t="s">
        <v>30</v>
      </c>
      <c r="B48" s="236" t="s">
        <v>55</v>
      </c>
      <c r="C48" s="236" t="s">
        <v>31</v>
      </c>
      <c r="D48" s="236" t="s">
        <v>0</v>
      </c>
      <c r="E48" s="259" t="s">
        <v>36</v>
      </c>
      <c r="F48" s="272"/>
      <c r="G48" s="236" t="s">
        <v>32</v>
      </c>
      <c r="H48" s="259" t="s">
        <v>37</v>
      </c>
      <c r="I48" s="239" t="s">
        <v>1</v>
      </c>
      <c r="J48" s="261"/>
      <c r="K48" s="261"/>
      <c r="L48" s="261"/>
      <c r="M48" s="261"/>
      <c r="N48" s="261"/>
      <c r="O48" s="261"/>
      <c r="P48" s="242" t="s">
        <v>47</v>
      </c>
    </row>
    <row r="49" spans="1:16" s="171" customFormat="1" ht="16.5" customHeight="1">
      <c r="A49" s="250"/>
      <c r="B49" s="237"/>
      <c r="C49" s="237"/>
      <c r="D49" s="237"/>
      <c r="E49" s="252"/>
      <c r="F49" s="253"/>
      <c r="G49" s="237"/>
      <c r="H49" s="237"/>
      <c r="I49" s="237" t="s">
        <v>64</v>
      </c>
      <c r="J49" s="237" t="s">
        <v>65</v>
      </c>
      <c r="K49" s="252" t="s">
        <v>48</v>
      </c>
      <c r="L49" s="263"/>
      <c r="M49" s="263"/>
      <c r="N49" s="263"/>
      <c r="O49" s="263"/>
      <c r="P49" s="243"/>
    </row>
    <row r="50" spans="1:16" s="171" customFormat="1" ht="33" customHeight="1" thickBot="1">
      <c r="A50" s="251"/>
      <c r="B50" s="238"/>
      <c r="C50" s="238"/>
      <c r="D50" s="238"/>
      <c r="E50" s="93" t="s">
        <v>2</v>
      </c>
      <c r="F50" s="93" t="s">
        <v>3</v>
      </c>
      <c r="G50" s="238"/>
      <c r="H50" s="260"/>
      <c r="I50" s="260"/>
      <c r="J50" s="260"/>
      <c r="K50" s="94">
        <v>2011</v>
      </c>
      <c r="L50" s="95">
        <v>2012</v>
      </c>
      <c r="M50" s="95">
        <v>2013</v>
      </c>
      <c r="N50" s="95">
        <v>2014</v>
      </c>
      <c r="O50" s="96" t="s">
        <v>66</v>
      </c>
      <c r="P50" s="262"/>
    </row>
    <row r="51" spans="1:16" s="171" customFormat="1" ht="15" customHeight="1" thickBot="1">
      <c r="A51" s="19">
        <v>1</v>
      </c>
      <c r="B51" s="20">
        <v>2</v>
      </c>
      <c r="C51" s="20">
        <v>3</v>
      </c>
      <c r="D51" s="20">
        <v>4</v>
      </c>
      <c r="E51" s="21">
        <v>5</v>
      </c>
      <c r="F51" s="21">
        <v>6</v>
      </c>
      <c r="G51" s="21">
        <v>7</v>
      </c>
      <c r="H51" s="22">
        <v>8</v>
      </c>
      <c r="I51" s="21">
        <v>9</v>
      </c>
      <c r="J51" s="20">
        <v>10</v>
      </c>
      <c r="K51" s="20">
        <v>11</v>
      </c>
      <c r="L51" s="20">
        <v>12</v>
      </c>
      <c r="M51" s="20">
        <v>13</v>
      </c>
      <c r="N51" s="20">
        <v>14</v>
      </c>
      <c r="O51" s="23">
        <v>15</v>
      </c>
      <c r="P51" s="24">
        <v>16</v>
      </c>
    </row>
    <row r="52" spans="1:16" s="171" customFormat="1" ht="15" customHeight="1" thickBot="1" thickTop="1">
      <c r="A52" s="212" t="s">
        <v>56</v>
      </c>
      <c r="B52" s="270"/>
      <c r="C52" s="270"/>
      <c r="D52" s="270"/>
      <c r="E52" s="270"/>
      <c r="F52" s="270"/>
      <c r="G52" s="271"/>
      <c r="H52" s="25">
        <f>SUM(I52:O52)</f>
        <v>1358122</v>
      </c>
      <c r="I52" s="26">
        <f>SUM(I54)</f>
        <v>9771</v>
      </c>
      <c r="J52" s="26">
        <f>SUM(J54)</f>
        <v>1348351</v>
      </c>
      <c r="K52" s="26">
        <f>SUM(K54)</f>
        <v>0</v>
      </c>
      <c r="L52" s="26">
        <f>SUM(L54,L66)</f>
        <v>0</v>
      </c>
      <c r="M52" s="26">
        <f>SUM(M54,M66)</f>
        <v>0</v>
      </c>
      <c r="N52" s="26">
        <f>SUM(N54,N66)</f>
        <v>0</v>
      </c>
      <c r="O52" s="26">
        <f>SUM(O54,O66)</f>
        <v>0</v>
      </c>
      <c r="P52" s="27"/>
    </row>
    <row r="53" spans="1:16" s="171" customFormat="1" ht="20.25" customHeight="1">
      <c r="A53" s="203">
        <v>11</v>
      </c>
      <c r="B53" s="206">
        <v>750</v>
      </c>
      <c r="C53" s="206">
        <v>75023</v>
      </c>
      <c r="D53" s="180" t="s">
        <v>63</v>
      </c>
      <c r="E53" s="206">
        <v>2008</v>
      </c>
      <c r="F53" s="206">
        <v>2010</v>
      </c>
      <c r="G53" s="217" t="s">
        <v>70</v>
      </c>
      <c r="H53" s="28"/>
      <c r="I53" s="62"/>
      <c r="J53" s="31"/>
      <c r="K53" s="31"/>
      <c r="L53" s="31"/>
      <c r="M53" s="32"/>
      <c r="N53" s="32"/>
      <c r="O53" s="33"/>
      <c r="P53" s="34"/>
    </row>
    <row r="54" spans="1:16" s="171" customFormat="1" ht="18" customHeight="1">
      <c r="A54" s="204"/>
      <c r="B54" s="207"/>
      <c r="C54" s="207"/>
      <c r="D54" s="35" t="s">
        <v>50</v>
      </c>
      <c r="E54" s="209"/>
      <c r="F54" s="209"/>
      <c r="G54" s="218"/>
      <c r="H54" s="98">
        <f>SUM(I54:O54)</f>
        <v>1358122</v>
      </c>
      <c r="I54" s="172">
        <f>SUM(I55:I56)</f>
        <v>9771</v>
      </c>
      <c r="J54" s="172">
        <f>SUM(J55:J56)</f>
        <v>1348351</v>
      </c>
      <c r="K54" s="172"/>
      <c r="L54" s="172"/>
      <c r="M54" s="38"/>
      <c r="N54" s="38"/>
      <c r="O54" s="39"/>
      <c r="P54" s="34"/>
    </row>
    <row r="55" spans="1:16" s="171" customFormat="1" ht="15">
      <c r="A55" s="204"/>
      <c r="B55" s="207"/>
      <c r="C55" s="207"/>
      <c r="D55" s="76" t="s">
        <v>35</v>
      </c>
      <c r="E55" s="209"/>
      <c r="F55" s="209"/>
      <c r="G55" s="218"/>
      <c r="H55" s="42">
        <f>SUM(I55:O55)</f>
        <v>203719</v>
      </c>
      <c r="I55" s="42">
        <v>1466</v>
      </c>
      <c r="J55" s="42">
        <v>202253</v>
      </c>
      <c r="K55" s="42"/>
      <c r="L55" s="42"/>
      <c r="M55" s="38"/>
      <c r="N55" s="38"/>
      <c r="O55" s="39"/>
      <c r="P55" s="34"/>
    </row>
    <row r="56" spans="1:16" s="171" customFormat="1" ht="15" customHeight="1" thickBot="1">
      <c r="A56" s="214"/>
      <c r="B56" s="215"/>
      <c r="C56" s="215"/>
      <c r="D56" s="69" t="s">
        <v>54</v>
      </c>
      <c r="E56" s="216"/>
      <c r="F56" s="216"/>
      <c r="G56" s="266"/>
      <c r="H56" s="42">
        <f>SUM(I56:O56)</f>
        <v>1154403</v>
      </c>
      <c r="I56" s="71">
        <v>8305</v>
      </c>
      <c r="J56" s="71">
        <v>1146098</v>
      </c>
      <c r="K56" s="71"/>
      <c r="L56" s="71"/>
      <c r="M56" s="89"/>
      <c r="N56" s="89"/>
      <c r="O56" s="90"/>
      <c r="P56" s="68">
        <v>0.85</v>
      </c>
    </row>
    <row r="57" spans="1:16" s="1" customFormat="1" ht="17.25" customHeight="1" thickBot="1" thickTop="1">
      <c r="A57" s="212" t="s">
        <v>57</v>
      </c>
      <c r="B57" s="270"/>
      <c r="C57" s="270"/>
      <c r="D57" s="270"/>
      <c r="E57" s="270"/>
      <c r="F57" s="270"/>
      <c r="G57" s="271"/>
      <c r="H57" s="25">
        <f>SUM(I57:O57)</f>
        <v>4837706</v>
      </c>
      <c r="I57" s="26">
        <f aca="true" t="shared" si="4" ref="I57:O57">SUM(I59,I63,I67)</f>
        <v>37706</v>
      </c>
      <c r="J57" s="26">
        <f t="shared" si="4"/>
        <v>3000000</v>
      </c>
      <c r="K57" s="26">
        <f t="shared" si="4"/>
        <v>1800000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7"/>
    </row>
    <row r="58" spans="1:16" s="1" customFormat="1" ht="17.25" customHeight="1">
      <c r="A58" s="203">
        <v>12</v>
      </c>
      <c r="B58" s="206">
        <v>754</v>
      </c>
      <c r="C58" s="206">
        <v>75412</v>
      </c>
      <c r="D58" s="29" t="s">
        <v>7</v>
      </c>
      <c r="E58" s="206">
        <v>2004</v>
      </c>
      <c r="F58" s="206">
        <v>2010</v>
      </c>
      <c r="G58" s="217" t="s">
        <v>8</v>
      </c>
      <c r="H58" s="75"/>
      <c r="I58" s="62"/>
      <c r="J58" s="31"/>
      <c r="K58" s="31"/>
      <c r="L58" s="31"/>
      <c r="M58" s="32"/>
      <c r="N58" s="32"/>
      <c r="O58" s="33"/>
      <c r="P58" s="63"/>
    </row>
    <row r="59" spans="1:16" s="1" customFormat="1" ht="17.25" customHeight="1">
      <c r="A59" s="204"/>
      <c r="B59" s="207"/>
      <c r="C59" s="207"/>
      <c r="D59" s="35" t="s">
        <v>50</v>
      </c>
      <c r="E59" s="209"/>
      <c r="F59" s="209"/>
      <c r="G59" s="218"/>
      <c r="H59" s="64">
        <f>SUM(H60:H61)</f>
        <v>1237706</v>
      </c>
      <c r="I59" s="64">
        <f>SUM(I60:I61)</f>
        <v>37706</v>
      </c>
      <c r="J59" s="64">
        <f>SUM(J60:J61)</f>
        <v>1200000</v>
      </c>
      <c r="K59" s="64"/>
      <c r="L59" s="87"/>
      <c r="M59" s="38"/>
      <c r="N59" s="38"/>
      <c r="O59" s="39"/>
      <c r="P59" s="34"/>
    </row>
    <row r="60" spans="1:16" s="1" customFormat="1" ht="17.25" customHeight="1">
      <c r="A60" s="204"/>
      <c r="B60" s="207"/>
      <c r="C60" s="207"/>
      <c r="D60" s="76" t="s">
        <v>35</v>
      </c>
      <c r="E60" s="209"/>
      <c r="F60" s="209"/>
      <c r="G60" s="218"/>
      <c r="H60" s="66">
        <f>SUM(I60:O60)</f>
        <v>718706</v>
      </c>
      <c r="I60" s="67">
        <v>37706</v>
      </c>
      <c r="J60" s="67">
        <v>681000</v>
      </c>
      <c r="K60" s="67"/>
      <c r="L60" s="87"/>
      <c r="M60" s="38"/>
      <c r="N60" s="38"/>
      <c r="O60" s="39"/>
      <c r="P60" s="34"/>
    </row>
    <row r="61" spans="1:16" s="14" customFormat="1" ht="17.25" customHeight="1" thickBot="1">
      <c r="A61" s="214"/>
      <c r="B61" s="215"/>
      <c r="C61" s="215"/>
      <c r="D61" s="69" t="s">
        <v>54</v>
      </c>
      <c r="E61" s="216"/>
      <c r="F61" s="216"/>
      <c r="G61" s="266"/>
      <c r="H61" s="71">
        <f>SUM(I61:O61)</f>
        <v>519000</v>
      </c>
      <c r="I61" s="70"/>
      <c r="J61" s="71">
        <v>519000</v>
      </c>
      <c r="K61" s="71"/>
      <c r="L61" s="92"/>
      <c r="M61" s="89"/>
      <c r="N61" s="89"/>
      <c r="O61" s="90"/>
      <c r="P61" s="74">
        <v>0.5</v>
      </c>
    </row>
    <row r="62" spans="1:16" s="1" customFormat="1" ht="34.5" customHeight="1">
      <c r="A62" s="203">
        <v>13</v>
      </c>
      <c r="B62" s="206">
        <v>754</v>
      </c>
      <c r="C62" s="206">
        <v>75412</v>
      </c>
      <c r="D62" s="181" t="s">
        <v>59</v>
      </c>
      <c r="E62" s="206">
        <v>2010</v>
      </c>
      <c r="F62" s="206">
        <v>2011</v>
      </c>
      <c r="G62" s="217" t="s">
        <v>12</v>
      </c>
      <c r="H62" s="75"/>
      <c r="I62" s="62"/>
      <c r="J62" s="31"/>
      <c r="K62" s="31"/>
      <c r="L62" s="31"/>
      <c r="M62" s="32"/>
      <c r="N62" s="32"/>
      <c r="O62" s="33"/>
      <c r="P62" s="63"/>
    </row>
    <row r="63" spans="1:16" s="1" customFormat="1" ht="17.25" customHeight="1">
      <c r="A63" s="204"/>
      <c r="B63" s="207"/>
      <c r="C63" s="207"/>
      <c r="D63" s="35" t="s">
        <v>50</v>
      </c>
      <c r="E63" s="209"/>
      <c r="F63" s="209"/>
      <c r="G63" s="218"/>
      <c r="H63" s="64">
        <f>SUM(H64:H65)</f>
        <v>3000000</v>
      </c>
      <c r="I63" s="64"/>
      <c r="J63" s="64">
        <f>SUM(J64:J65)</f>
        <v>1500000</v>
      </c>
      <c r="K63" s="64">
        <f>SUM(K64:K65)</f>
        <v>1500000</v>
      </c>
      <c r="L63" s="87"/>
      <c r="M63" s="38"/>
      <c r="N63" s="38"/>
      <c r="O63" s="39"/>
      <c r="P63" s="34"/>
    </row>
    <row r="64" spans="1:16" s="1" customFormat="1" ht="17.25" customHeight="1">
      <c r="A64" s="204"/>
      <c r="B64" s="207"/>
      <c r="C64" s="207"/>
      <c r="D64" s="76" t="s">
        <v>35</v>
      </c>
      <c r="E64" s="209"/>
      <c r="F64" s="209"/>
      <c r="G64" s="218"/>
      <c r="H64" s="66">
        <f>SUM(I64:O64)</f>
        <v>450000</v>
      </c>
      <c r="I64" s="67"/>
      <c r="J64" s="67">
        <v>225000</v>
      </c>
      <c r="K64" s="67">
        <v>225000</v>
      </c>
      <c r="L64" s="87"/>
      <c r="M64" s="38"/>
      <c r="N64" s="38"/>
      <c r="O64" s="39"/>
      <c r="P64" s="34"/>
    </row>
    <row r="65" spans="1:16" s="1" customFormat="1" ht="17.25" customHeight="1" thickBot="1">
      <c r="A65" s="214"/>
      <c r="B65" s="215"/>
      <c r="C65" s="215"/>
      <c r="D65" s="69" t="s">
        <v>54</v>
      </c>
      <c r="E65" s="216"/>
      <c r="F65" s="216"/>
      <c r="G65" s="266"/>
      <c r="H65" s="91">
        <f>SUM(I65:O65)</f>
        <v>2550000</v>
      </c>
      <c r="I65" s="70"/>
      <c r="J65" s="71">
        <v>1275000</v>
      </c>
      <c r="K65" s="71">
        <v>1275000</v>
      </c>
      <c r="L65" s="92"/>
      <c r="M65" s="89"/>
      <c r="N65" s="89"/>
      <c r="O65" s="90"/>
      <c r="P65" s="74">
        <v>0.85</v>
      </c>
    </row>
    <row r="66" spans="1:16" s="1" customFormat="1" ht="15.75">
      <c r="A66" s="203">
        <v>14</v>
      </c>
      <c r="B66" s="206">
        <v>754</v>
      </c>
      <c r="C66" s="206">
        <v>75412</v>
      </c>
      <c r="D66" s="182" t="s">
        <v>60</v>
      </c>
      <c r="E66" s="206">
        <v>2010</v>
      </c>
      <c r="F66" s="206">
        <v>2011</v>
      </c>
      <c r="G66" s="217" t="s">
        <v>12</v>
      </c>
      <c r="H66" s="75"/>
      <c r="I66" s="62"/>
      <c r="J66" s="31"/>
      <c r="K66" s="31"/>
      <c r="L66" s="31"/>
      <c r="M66" s="32"/>
      <c r="N66" s="32"/>
      <c r="O66" s="33"/>
      <c r="P66" s="63"/>
    </row>
    <row r="67" spans="1:16" s="1" customFormat="1" ht="15.75">
      <c r="A67" s="204"/>
      <c r="B67" s="207"/>
      <c r="C67" s="207"/>
      <c r="D67" s="35" t="s">
        <v>50</v>
      </c>
      <c r="E67" s="209"/>
      <c r="F67" s="209"/>
      <c r="G67" s="218"/>
      <c r="H67" s="64">
        <f>SUM(H68:H69)</f>
        <v>600000</v>
      </c>
      <c r="I67" s="64"/>
      <c r="J67" s="64">
        <f>SUM(J68:J69)</f>
        <v>300000</v>
      </c>
      <c r="K67" s="64">
        <f>SUM(K68:K69)</f>
        <v>300000</v>
      </c>
      <c r="L67" s="87"/>
      <c r="M67" s="38"/>
      <c r="N67" s="38"/>
      <c r="O67" s="39"/>
      <c r="P67" s="34"/>
    </row>
    <row r="68" spans="1:16" s="1" customFormat="1" ht="15">
      <c r="A68" s="204"/>
      <c r="B68" s="207"/>
      <c r="C68" s="207"/>
      <c r="D68" s="76" t="s">
        <v>35</v>
      </c>
      <c r="E68" s="209"/>
      <c r="F68" s="209"/>
      <c r="G68" s="218"/>
      <c r="H68" s="66">
        <f>SUM(I68:O68)</f>
        <v>90000</v>
      </c>
      <c r="I68" s="67"/>
      <c r="J68" s="67">
        <v>45000</v>
      </c>
      <c r="K68" s="67">
        <v>45000</v>
      </c>
      <c r="L68" s="87"/>
      <c r="M68" s="38"/>
      <c r="N68" s="38"/>
      <c r="O68" s="39"/>
      <c r="P68" s="34"/>
    </row>
    <row r="69" spans="1:16" s="1" customFormat="1" ht="15.75" thickBot="1">
      <c r="A69" s="214"/>
      <c r="B69" s="215"/>
      <c r="C69" s="215"/>
      <c r="D69" s="69" t="s">
        <v>54</v>
      </c>
      <c r="E69" s="216"/>
      <c r="F69" s="216"/>
      <c r="G69" s="266"/>
      <c r="H69" s="91">
        <f>SUM(I69:O69)</f>
        <v>510000</v>
      </c>
      <c r="I69" s="70"/>
      <c r="J69" s="71">
        <v>255000</v>
      </c>
      <c r="K69" s="71">
        <v>255000</v>
      </c>
      <c r="L69" s="92"/>
      <c r="M69" s="89"/>
      <c r="N69" s="89"/>
      <c r="O69" s="90"/>
      <c r="P69" s="74">
        <v>0.85</v>
      </c>
    </row>
    <row r="70" spans="1:16" s="1" customFormat="1" ht="17.25" thickBot="1" thickTop="1">
      <c r="A70" s="212" t="s">
        <v>58</v>
      </c>
      <c r="B70" s="213"/>
      <c r="C70" s="213"/>
      <c r="D70" s="213"/>
      <c r="E70" s="213"/>
      <c r="F70" s="213"/>
      <c r="G70" s="213"/>
      <c r="H70" s="25">
        <f>SUM(I70:O70)</f>
        <v>1315000</v>
      </c>
      <c r="I70" s="84">
        <f>SUM(I72,I75)</f>
        <v>65000</v>
      </c>
      <c r="J70" s="84">
        <f aca="true" t="shared" si="5" ref="J70:O70">SUM(J72,J75)</f>
        <v>1250000</v>
      </c>
      <c r="K70" s="84">
        <f t="shared" si="5"/>
        <v>0</v>
      </c>
      <c r="L70" s="84">
        <f t="shared" si="5"/>
        <v>0</v>
      </c>
      <c r="M70" s="84">
        <f t="shared" si="5"/>
        <v>0</v>
      </c>
      <c r="N70" s="84">
        <f t="shared" si="5"/>
        <v>0</v>
      </c>
      <c r="O70" s="84">
        <f t="shared" si="5"/>
        <v>0</v>
      </c>
      <c r="P70" s="45"/>
    </row>
    <row r="71" spans="1:16" s="1" customFormat="1" ht="15.75">
      <c r="A71" s="203">
        <v>15</v>
      </c>
      <c r="B71" s="206">
        <v>801</v>
      </c>
      <c r="C71" s="206">
        <v>80104</v>
      </c>
      <c r="D71" s="29" t="s">
        <v>71</v>
      </c>
      <c r="E71" s="206">
        <v>2008</v>
      </c>
      <c r="F71" s="206">
        <v>2010</v>
      </c>
      <c r="G71" s="217" t="s">
        <v>33</v>
      </c>
      <c r="H71" s="75"/>
      <c r="I71" s="62"/>
      <c r="J71" s="31"/>
      <c r="K71" s="31"/>
      <c r="L71" s="31"/>
      <c r="M71" s="31"/>
      <c r="N71" s="31"/>
      <c r="O71" s="85"/>
      <c r="P71" s="86"/>
    </row>
    <row r="72" spans="1:16" s="1" customFormat="1" ht="15.75">
      <c r="A72" s="204"/>
      <c r="B72" s="207"/>
      <c r="C72" s="207"/>
      <c r="D72" s="35" t="s">
        <v>50</v>
      </c>
      <c r="E72" s="209"/>
      <c r="F72" s="209"/>
      <c r="G72" s="218"/>
      <c r="H72" s="64">
        <f>SUM(I72:O72)</f>
        <v>575000</v>
      </c>
      <c r="I72" s="37">
        <f>SUM(I73)</f>
        <v>25000</v>
      </c>
      <c r="J72" s="37">
        <f>SUM(J73)</f>
        <v>550000</v>
      </c>
      <c r="K72" s="37"/>
      <c r="L72" s="37"/>
      <c r="M72" s="37"/>
      <c r="N72" s="37"/>
      <c r="O72" s="37"/>
      <c r="P72" s="86"/>
    </row>
    <row r="73" spans="1:16" s="1" customFormat="1" ht="16.5" thickBot="1">
      <c r="A73" s="214"/>
      <c r="B73" s="215"/>
      <c r="C73" s="215"/>
      <c r="D73" s="40" t="s">
        <v>35</v>
      </c>
      <c r="E73" s="207"/>
      <c r="F73" s="207"/>
      <c r="G73" s="228"/>
      <c r="H73" s="66">
        <f>SUM(I73:O73)</f>
        <v>575000</v>
      </c>
      <c r="I73" s="42">
        <v>25000</v>
      </c>
      <c r="J73" s="42">
        <v>550000</v>
      </c>
      <c r="K73" s="42"/>
      <c r="L73" s="42"/>
      <c r="M73" s="42"/>
      <c r="N73" s="42"/>
      <c r="O73" s="67"/>
      <c r="P73" s="183"/>
    </row>
    <row r="74" spans="1:16" s="1" customFormat="1" ht="15.75">
      <c r="A74" s="203">
        <v>16</v>
      </c>
      <c r="B74" s="206">
        <v>801</v>
      </c>
      <c r="C74" s="206">
        <v>80104</v>
      </c>
      <c r="D74" s="29" t="s">
        <v>72</v>
      </c>
      <c r="E74" s="206">
        <v>2009</v>
      </c>
      <c r="F74" s="206">
        <v>2010</v>
      </c>
      <c r="G74" s="217" t="s">
        <v>33</v>
      </c>
      <c r="H74" s="75"/>
      <c r="I74" s="62"/>
      <c r="J74" s="31"/>
      <c r="K74" s="31"/>
      <c r="L74" s="31"/>
      <c r="M74" s="31"/>
      <c r="N74" s="31"/>
      <c r="O74" s="85"/>
      <c r="P74" s="86"/>
    </row>
    <row r="75" spans="1:16" s="1" customFormat="1" ht="15.75">
      <c r="A75" s="204"/>
      <c r="B75" s="207"/>
      <c r="C75" s="207"/>
      <c r="D75" s="35" t="s">
        <v>50</v>
      </c>
      <c r="E75" s="209"/>
      <c r="F75" s="209"/>
      <c r="G75" s="218"/>
      <c r="H75" s="64">
        <f>SUM(I75:O75)</f>
        <v>740000</v>
      </c>
      <c r="I75" s="37">
        <f>SUM(I76)</f>
        <v>40000</v>
      </c>
      <c r="J75" s="37">
        <f>SUM(J76)</f>
        <v>700000</v>
      </c>
      <c r="K75" s="37"/>
      <c r="L75" s="37"/>
      <c r="M75" s="37"/>
      <c r="N75" s="37"/>
      <c r="O75" s="37"/>
      <c r="P75" s="86"/>
    </row>
    <row r="76" spans="1:16" s="1" customFormat="1" ht="16.5" thickBot="1">
      <c r="A76" s="214"/>
      <c r="B76" s="215"/>
      <c r="C76" s="215"/>
      <c r="D76" s="40" t="s">
        <v>35</v>
      </c>
      <c r="E76" s="207"/>
      <c r="F76" s="207"/>
      <c r="G76" s="228"/>
      <c r="H76" s="66">
        <f>SUM(I76:O76)</f>
        <v>740000</v>
      </c>
      <c r="I76" s="42">
        <v>40000</v>
      </c>
      <c r="J76" s="42">
        <v>700000</v>
      </c>
      <c r="K76" s="42"/>
      <c r="L76" s="42"/>
      <c r="M76" s="42"/>
      <c r="N76" s="42"/>
      <c r="O76" s="67"/>
      <c r="P76" s="86"/>
    </row>
    <row r="77" spans="1:16" s="171" customFormat="1" ht="17.25" customHeight="1" thickBot="1" thickTop="1">
      <c r="A77" s="212" t="s">
        <v>9</v>
      </c>
      <c r="B77" s="213"/>
      <c r="C77" s="213"/>
      <c r="D77" s="213"/>
      <c r="E77" s="213"/>
      <c r="F77" s="213"/>
      <c r="G77" s="213"/>
      <c r="H77" s="25">
        <f>SUM(I77:O77)</f>
        <v>37382459</v>
      </c>
      <c r="I77" s="84">
        <f aca="true" t="shared" si="6" ref="I77:O77">SUM(I79,I83,I87,I91,I95,I99,I102,I109,I112,I115)</f>
        <v>1148279</v>
      </c>
      <c r="J77" s="84">
        <f t="shared" si="6"/>
        <v>7764180</v>
      </c>
      <c r="K77" s="84">
        <f t="shared" si="6"/>
        <v>6170000</v>
      </c>
      <c r="L77" s="84">
        <f t="shared" si="6"/>
        <v>5650000</v>
      </c>
      <c r="M77" s="84">
        <f t="shared" si="6"/>
        <v>7650000</v>
      </c>
      <c r="N77" s="84">
        <f t="shared" si="6"/>
        <v>5500000</v>
      </c>
      <c r="O77" s="84">
        <f t="shared" si="6"/>
        <v>3500000</v>
      </c>
      <c r="P77" s="45"/>
    </row>
    <row r="78" spans="1:16" s="1" customFormat="1" ht="33" customHeight="1">
      <c r="A78" s="203">
        <v>17</v>
      </c>
      <c r="B78" s="206">
        <v>900</v>
      </c>
      <c r="C78" s="206">
        <v>90001</v>
      </c>
      <c r="D78" s="29" t="s">
        <v>14</v>
      </c>
      <c r="E78" s="206">
        <v>2008</v>
      </c>
      <c r="F78" s="206">
        <v>2010</v>
      </c>
      <c r="G78" s="217" t="s">
        <v>33</v>
      </c>
      <c r="H78" s="75"/>
      <c r="I78" s="97"/>
      <c r="J78" s="31"/>
      <c r="K78" s="31"/>
      <c r="L78" s="32"/>
      <c r="M78" s="32"/>
      <c r="N78" s="32"/>
      <c r="O78" s="33"/>
      <c r="P78" s="267" t="s">
        <v>97</v>
      </c>
    </row>
    <row r="79" spans="1:16" s="1" customFormat="1" ht="15.75">
      <c r="A79" s="204"/>
      <c r="B79" s="207"/>
      <c r="C79" s="207"/>
      <c r="D79" s="35" t="s">
        <v>50</v>
      </c>
      <c r="E79" s="209"/>
      <c r="F79" s="209"/>
      <c r="G79" s="218"/>
      <c r="H79" s="64">
        <f>SUM(I79:O79)</f>
        <v>5524567</v>
      </c>
      <c r="I79" s="98">
        <f>SUM(I80:I81)</f>
        <v>10387</v>
      </c>
      <c r="J79" s="98">
        <f>SUM(J80:J81)</f>
        <v>5514180</v>
      </c>
      <c r="K79" s="98"/>
      <c r="L79" s="98"/>
      <c r="M79" s="99"/>
      <c r="N79" s="99"/>
      <c r="O79" s="100"/>
      <c r="P79" s="268"/>
    </row>
    <row r="80" spans="1:16" s="1" customFormat="1" ht="15">
      <c r="A80" s="204"/>
      <c r="B80" s="207"/>
      <c r="C80" s="207"/>
      <c r="D80" s="76" t="s">
        <v>35</v>
      </c>
      <c r="E80" s="209"/>
      <c r="F80" s="209"/>
      <c r="G80" s="218"/>
      <c r="H80" s="101">
        <f>SUM(I80:M80)</f>
        <v>2982707</v>
      </c>
      <c r="I80" s="67">
        <v>10387</v>
      </c>
      <c r="J80" s="42">
        <v>2972320</v>
      </c>
      <c r="K80" s="42"/>
      <c r="L80" s="43"/>
      <c r="M80" s="43"/>
      <c r="N80" s="43"/>
      <c r="O80" s="65"/>
      <c r="P80" s="268"/>
    </row>
    <row r="81" spans="1:16" s="1" customFormat="1" ht="15.75" thickBot="1">
      <c r="A81" s="214"/>
      <c r="B81" s="215"/>
      <c r="C81" s="215"/>
      <c r="D81" s="69" t="s">
        <v>54</v>
      </c>
      <c r="E81" s="216"/>
      <c r="F81" s="216"/>
      <c r="G81" s="266"/>
      <c r="H81" s="101">
        <f>SUM(I81:M81)</f>
        <v>2541860</v>
      </c>
      <c r="I81" s="102"/>
      <c r="J81" s="71">
        <v>2541860</v>
      </c>
      <c r="K81" s="71"/>
      <c r="L81" s="72"/>
      <c r="M81" s="72"/>
      <c r="N81" s="72"/>
      <c r="O81" s="73"/>
      <c r="P81" s="269"/>
    </row>
    <row r="82" spans="1:16" s="1" customFormat="1" ht="15.75" customHeight="1">
      <c r="A82" s="203">
        <v>18</v>
      </c>
      <c r="B82" s="206">
        <v>900</v>
      </c>
      <c r="C82" s="206">
        <v>90001</v>
      </c>
      <c r="D82" s="29" t="s">
        <v>42</v>
      </c>
      <c r="E82" s="206">
        <v>2010</v>
      </c>
      <c r="F82" s="206">
        <v>2013</v>
      </c>
      <c r="G82" s="217" t="s">
        <v>8</v>
      </c>
      <c r="H82" s="75"/>
      <c r="I82" s="97"/>
      <c r="J82" s="31"/>
      <c r="K82" s="31"/>
      <c r="L82" s="32"/>
      <c r="M82" s="32"/>
      <c r="N82" s="32"/>
      <c r="O82" s="33"/>
      <c r="P82" s="63"/>
    </row>
    <row r="83" spans="1:16" s="1" customFormat="1" ht="15.75">
      <c r="A83" s="204"/>
      <c r="B83" s="207"/>
      <c r="C83" s="207"/>
      <c r="D83" s="35" t="s">
        <v>50</v>
      </c>
      <c r="E83" s="209"/>
      <c r="F83" s="209"/>
      <c r="G83" s="218"/>
      <c r="H83" s="64">
        <f>SUM(I83:O83)</f>
        <v>12350000</v>
      </c>
      <c r="I83" s="103"/>
      <c r="J83" s="98">
        <f>SUM(J84:J85)</f>
        <v>150000</v>
      </c>
      <c r="K83" s="98">
        <f>SUM(K84:K85)</f>
        <v>4200000</v>
      </c>
      <c r="L83" s="98">
        <f>SUM(L84:L85)</f>
        <v>4000000</v>
      </c>
      <c r="M83" s="98">
        <f>SUM(M84:M85)</f>
        <v>4000000</v>
      </c>
      <c r="N83" s="98"/>
      <c r="O83" s="98"/>
      <c r="P83" s="34"/>
    </row>
    <row r="84" spans="1:16" s="1" customFormat="1" ht="15">
      <c r="A84" s="204"/>
      <c r="B84" s="207"/>
      <c r="C84" s="207"/>
      <c r="D84" s="76" t="s">
        <v>35</v>
      </c>
      <c r="E84" s="209"/>
      <c r="F84" s="209"/>
      <c r="G84" s="218"/>
      <c r="H84" s="101">
        <f>SUM(I84:O84)</f>
        <v>3200000</v>
      </c>
      <c r="I84" s="104"/>
      <c r="J84" s="42">
        <v>150000</v>
      </c>
      <c r="K84" s="42">
        <v>1050000</v>
      </c>
      <c r="L84" s="43">
        <v>1000000</v>
      </c>
      <c r="M84" s="43">
        <v>1000000</v>
      </c>
      <c r="N84" s="43"/>
      <c r="O84" s="65"/>
      <c r="P84" s="34"/>
    </row>
    <row r="85" spans="1:16" s="1" customFormat="1" ht="15.75" thickBot="1">
      <c r="A85" s="214"/>
      <c r="B85" s="215"/>
      <c r="C85" s="215"/>
      <c r="D85" s="69" t="s">
        <v>54</v>
      </c>
      <c r="E85" s="216"/>
      <c r="F85" s="216"/>
      <c r="G85" s="266"/>
      <c r="H85" s="101">
        <f>SUM(I85:O85)</f>
        <v>9150000</v>
      </c>
      <c r="I85" s="102"/>
      <c r="J85" s="71"/>
      <c r="K85" s="71">
        <v>3150000</v>
      </c>
      <c r="L85" s="72">
        <v>3000000</v>
      </c>
      <c r="M85" s="72">
        <v>3000000</v>
      </c>
      <c r="N85" s="72"/>
      <c r="O85" s="73"/>
      <c r="P85" s="74">
        <v>0.75</v>
      </c>
    </row>
    <row r="86" spans="1:16" s="1" customFormat="1" ht="15.75">
      <c r="A86" s="203">
        <v>19</v>
      </c>
      <c r="B86" s="206">
        <v>900</v>
      </c>
      <c r="C86" s="206">
        <v>90001</v>
      </c>
      <c r="D86" s="29" t="s">
        <v>15</v>
      </c>
      <c r="E86" s="206">
        <v>2011</v>
      </c>
      <c r="F86" s="206">
        <v>2014</v>
      </c>
      <c r="G86" s="217" t="s">
        <v>8</v>
      </c>
      <c r="H86" s="75"/>
      <c r="I86" s="97"/>
      <c r="J86" s="31"/>
      <c r="K86" s="31"/>
      <c r="L86" s="32"/>
      <c r="M86" s="32"/>
      <c r="N86" s="32"/>
      <c r="O86" s="33"/>
      <c r="P86" s="63"/>
    </row>
    <row r="87" spans="1:16" s="1" customFormat="1" ht="15.75">
      <c r="A87" s="204"/>
      <c r="B87" s="207"/>
      <c r="C87" s="207"/>
      <c r="D87" s="35" t="s">
        <v>50</v>
      </c>
      <c r="E87" s="209"/>
      <c r="F87" s="209"/>
      <c r="G87" s="218"/>
      <c r="H87" s="64">
        <f>SUM(I87:O87)</f>
        <v>5200000</v>
      </c>
      <c r="I87" s="103"/>
      <c r="J87" s="98"/>
      <c r="K87" s="98">
        <f>SUM(K88:K89)</f>
        <v>50000</v>
      </c>
      <c r="L87" s="98">
        <f>SUM(L88:L89)</f>
        <v>150000</v>
      </c>
      <c r="M87" s="98">
        <f>SUM(M88:M89)</f>
        <v>2500000</v>
      </c>
      <c r="N87" s="98">
        <f>SUM(N88:N89)</f>
        <v>2500000</v>
      </c>
      <c r="O87" s="98"/>
      <c r="P87" s="34"/>
    </row>
    <row r="88" spans="1:16" s="1" customFormat="1" ht="15">
      <c r="A88" s="204"/>
      <c r="B88" s="207"/>
      <c r="C88" s="207"/>
      <c r="D88" s="76" t="s">
        <v>35</v>
      </c>
      <c r="E88" s="209"/>
      <c r="F88" s="209"/>
      <c r="G88" s="218"/>
      <c r="H88" s="101">
        <f>SUM(I88:O88)</f>
        <v>1450000</v>
      </c>
      <c r="I88" s="104"/>
      <c r="J88" s="42"/>
      <c r="K88" s="42">
        <v>50000</v>
      </c>
      <c r="L88" s="43">
        <v>150000</v>
      </c>
      <c r="M88" s="43">
        <v>625000</v>
      </c>
      <c r="N88" s="43">
        <v>625000</v>
      </c>
      <c r="O88" s="65"/>
      <c r="P88" s="34"/>
    </row>
    <row r="89" spans="1:16" s="1" customFormat="1" ht="15.75" thickBot="1">
      <c r="A89" s="214"/>
      <c r="B89" s="215"/>
      <c r="C89" s="215"/>
      <c r="D89" s="69" t="s">
        <v>54</v>
      </c>
      <c r="E89" s="216"/>
      <c r="F89" s="216"/>
      <c r="G89" s="266"/>
      <c r="H89" s="101">
        <f>SUM(I89:O89)</f>
        <v>3750000</v>
      </c>
      <c r="I89" s="102"/>
      <c r="J89" s="71"/>
      <c r="K89" s="71"/>
      <c r="L89" s="72"/>
      <c r="M89" s="72">
        <v>1875000</v>
      </c>
      <c r="N89" s="72">
        <v>1875000</v>
      </c>
      <c r="O89" s="73"/>
      <c r="P89" s="74">
        <v>0.75</v>
      </c>
    </row>
    <row r="90" spans="1:16" s="1" customFormat="1" ht="15.75">
      <c r="A90" s="203">
        <v>20</v>
      </c>
      <c r="B90" s="206">
        <v>900</v>
      </c>
      <c r="C90" s="206">
        <v>90001</v>
      </c>
      <c r="D90" s="29" t="s">
        <v>16</v>
      </c>
      <c r="E90" s="206">
        <v>2012</v>
      </c>
      <c r="F90" s="206" t="s">
        <v>66</v>
      </c>
      <c r="G90" s="217" t="s">
        <v>8</v>
      </c>
      <c r="H90" s="75"/>
      <c r="I90" s="97"/>
      <c r="J90" s="31"/>
      <c r="K90" s="31"/>
      <c r="L90" s="32"/>
      <c r="M90" s="32"/>
      <c r="N90" s="32"/>
      <c r="O90" s="33"/>
      <c r="P90" s="63"/>
    </row>
    <row r="91" spans="1:16" s="1" customFormat="1" ht="15.75">
      <c r="A91" s="204"/>
      <c r="B91" s="207"/>
      <c r="C91" s="207"/>
      <c r="D91" s="35" t="s">
        <v>50</v>
      </c>
      <c r="E91" s="209"/>
      <c r="F91" s="209"/>
      <c r="G91" s="218"/>
      <c r="H91" s="64">
        <f>SUM(I91:O91)</f>
        <v>6700000</v>
      </c>
      <c r="I91" s="103"/>
      <c r="J91" s="98"/>
      <c r="K91" s="98"/>
      <c r="L91" s="98">
        <f>SUM(L92:L93)</f>
        <v>50000</v>
      </c>
      <c r="M91" s="98">
        <f>SUM(M92:M93)</f>
        <v>150000</v>
      </c>
      <c r="N91" s="98">
        <f>SUM(N92:N93)</f>
        <v>3000000</v>
      </c>
      <c r="O91" s="98">
        <f>SUM(O92:O93)</f>
        <v>3500000</v>
      </c>
      <c r="P91" s="34"/>
    </row>
    <row r="92" spans="1:16" s="1" customFormat="1" ht="15">
      <c r="A92" s="204"/>
      <c r="B92" s="207"/>
      <c r="C92" s="207"/>
      <c r="D92" s="76" t="s">
        <v>35</v>
      </c>
      <c r="E92" s="209"/>
      <c r="F92" s="209"/>
      <c r="G92" s="218"/>
      <c r="H92" s="101">
        <f>SUM(I92:O92)</f>
        <v>1825000</v>
      </c>
      <c r="I92" s="104"/>
      <c r="J92" s="42"/>
      <c r="K92" s="42"/>
      <c r="L92" s="43">
        <v>50000</v>
      </c>
      <c r="M92" s="43">
        <v>150000</v>
      </c>
      <c r="N92" s="43">
        <v>750000</v>
      </c>
      <c r="O92" s="65">
        <v>875000</v>
      </c>
      <c r="P92" s="34"/>
    </row>
    <row r="93" spans="1:16" s="1" customFormat="1" ht="15.75" thickBot="1">
      <c r="A93" s="214"/>
      <c r="B93" s="215"/>
      <c r="C93" s="215"/>
      <c r="D93" s="69" t="s">
        <v>54</v>
      </c>
      <c r="E93" s="216"/>
      <c r="F93" s="216"/>
      <c r="G93" s="266"/>
      <c r="H93" s="101">
        <f>SUM(I93:O93)</f>
        <v>4875000</v>
      </c>
      <c r="I93" s="102"/>
      <c r="J93" s="71"/>
      <c r="K93" s="71"/>
      <c r="L93" s="72"/>
      <c r="M93" s="72"/>
      <c r="N93" s="72">
        <v>2250000</v>
      </c>
      <c r="O93" s="73">
        <v>2625000</v>
      </c>
      <c r="P93" s="74">
        <v>0.75</v>
      </c>
    </row>
    <row r="94" spans="1:16" s="1" customFormat="1" ht="31.5">
      <c r="A94" s="203">
        <v>21</v>
      </c>
      <c r="B94" s="206">
        <v>900</v>
      </c>
      <c r="C94" s="206">
        <v>90001</v>
      </c>
      <c r="D94" s="105" t="s">
        <v>43</v>
      </c>
      <c r="E94" s="209">
        <v>2010</v>
      </c>
      <c r="F94" s="209">
        <v>2013</v>
      </c>
      <c r="G94" s="218" t="s">
        <v>8</v>
      </c>
      <c r="H94" s="75"/>
      <c r="I94" s="106"/>
      <c r="J94" s="87"/>
      <c r="K94" s="87"/>
      <c r="L94" s="38"/>
      <c r="M94" s="38"/>
      <c r="N94" s="38"/>
      <c r="O94" s="39"/>
      <c r="P94" s="34"/>
    </row>
    <row r="95" spans="1:16" s="1" customFormat="1" ht="15.75">
      <c r="A95" s="264"/>
      <c r="B95" s="209"/>
      <c r="C95" s="209"/>
      <c r="D95" s="35" t="s">
        <v>50</v>
      </c>
      <c r="E95" s="209"/>
      <c r="F95" s="209"/>
      <c r="G95" s="218"/>
      <c r="H95" s="64">
        <f>SUM(I95:O95)</f>
        <v>1650000</v>
      </c>
      <c r="I95" s="107"/>
      <c r="J95" s="98"/>
      <c r="K95" s="98">
        <f>SUM(K96:K97)</f>
        <v>100000</v>
      </c>
      <c r="L95" s="98">
        <f>SUM(L96:L97)</f>
        <v>550000</v>
      </c>
      <c r="M95" s="98">
        <f>SUM(M96:M97)</f>
        <v>1000000</v>
      </c>
      <c r="N95" s="98"/>
      <c r="O95" s="65"/>
      <c r="P95" s="34"/>
    </row>
    <row r="96" spans="1:16" s="1" customFormat="1" ht="15">
      <c r="A96" s="264"/>
      <c r="B96" s="209"/>
      <c r="C96" s="209"/>
      <c r="D96" s="76" t="s">
        <v>35</v>
      </c>
      <c r="E96" s="209"/>
      <c r="F96" s="209"/>
      <c r="G96" s="218"/>
      <c r="H96" s="101">
        <f>SUM(I96:O96)</f>
        <v>487500</v>
      </c>
      <c r="I96" s="104"/>
      <c r="J96" s="42"/>
      <c r="K96" s="43">
        <v>100000</v>
      </c>
      <c r="L96" s="43">
        <v>137500</v>
      </c>
      <c r="M96" s="43">
        <v>250000</v>
      </c>
      <c r="N96" s="43"/>
      <c r="O96" s="65"/>
      <c r="P96" s="34"/>
    </row>
    <row r="97" spans="1:16" s="1" customFormat="1" ht="15.75" thickBot="1">
      <c r="A97" s="265"/>
      <c r="B97" s="216"/>
      <c r="C97" s="216"/>
      <c r="D97" s="69" t="s">
        <v>54</v>
      </c>
      <c r="E97" s="209"/>
      <c r="F97" s="209"/>
      <c r="G97" s="218"/>
      <c r="H97" s="101">
        <f>SUM(I97:O97)</f>
        <v>1162500</v>
      </c>
      <c r="I97" s="104"/>
      <c r="J97" s="42"/>
      <c r="K97" s="43"/>
      <c r="L97" s="43">
        <v>412500</v>
      </c>
      <c r="M97" s="43">
        <v>750000</v>
      </c>
      <c r="N97" s="43"/>
      <c r="O97" s="65"/>
      <c r="P97" s="68">
        <v>0.75</v>
      </c>
    </row>
    <row r="98" spans="1:16" s="1" customFormat="1" ht="31.5">
      <c r="A98" s="203">
        <v>22</v>
      </c>
      <c r="B98" s="206">
        <v>900</v>
      </c>
      <c r="C98" s="206">
        <v>90001</v>
      </c>
      <c r="D98" s="114" t="s">
        <v>89</v>
      </c>
      <c r="E98" s="206">
        <v>2009</v>
      </c>
      <c r="F98" s="206">
        <v>2011</v>
      </c>
      <c r="G98" s="206" t="s">
        <v>8</v>
      </c>
      <c r="H98" s="108"/>
      <c r="I98" s="109"/>
      <c r="J98" s="110"/>
      <c r="K98" s="110"/>
      <c r="L98" s="111"/>
      <c r="M98" s="111"/>
      <c r="N98" s="111"/>
      <c r="O98" s="112"/>
      <c r="P98" s="63"/>
    </row>
    <row r="99" spans="1:16" s="1" customFormat="1" ht="15.75">
      <c r="A99" s="204"/>
      <c r="B99" s="278"/>
      <c r="C99" s="278"/>
      <c r="D99" s="113" t="s">
        <v>50</v>
      </c>
      <c r="E99" s="225"/>
      <c r="F99" s="225"/>
      <c r="G99" s="225"/>
      <c r="H99" s="64">
        <f>SUM(I99:O99)</f>
        <v>375000</v>
      </c>
      <c r="I99" s="98">
        <f>SUM(I100:I100)</f>
        <v>25000</v>
      </c>
      <c r="J99" s="98"/>
      <c r="K99" s="98">
        <f>SUM(K100:K100)</f>
        <v>350000</v>
      </c>
      <c r="L99" s="43"/>
      <c r="M99" s="43"/>
      <c r="N99" s="43"/>
      <c r="O99" s="65"/>
      <c r="P99" s="34"/>
    </row>
    <row r="100" spans="1:16" s="1" customFormat="1" ht="15.75" thickBot="1">
      <c r="A100" s="264"/>
      <c r="B100" s="216"/>
      <c r="C100" s="216"/>
      <c r="D100" s="69" t="s">
        <v>35</v>
      </c>
      <c r="E100" s="277"/>
      <c r="F100" s="277"/>
      <c r="G100" s="277"/>
      <c r="H100" s="66">
        <f>SUM(I100:O100)</f>
        <v>375000</v>
      </c>
      <c r="I100" s="42">
        <v>25000</v>
      </c>
      <c r="J100" s="42"/>
      <c r="K100" s="42">
        <v>350000</v>
      </c>
      <c r="L100" s="43"/>
      <c r="M100" s="43"/>
      <c r="N100" s="43"/>
      <c r="O100" s="65"/>
      <c r="P100" s="34"/>
    </row>
    <row r="101" spans="1:16" s="1" customFormat="1" ht="15.75">
      <c r="A101" s="203">
        <v>23</v>
      </c>
      <c r="B101" s="206">
        <v>900</v>
      </c>
      <c r="C101" s="206">
        <v>90001</v>
      </c>
      <c r="D101" s="114" t="s">
        <v>73</v>
      </c>
      <c r="E101" s="206">
        <v>2009</v>
      </c>
      <c r="F101" s="206">
        <v>2011</v>
      </c>
      <c r="G101" s="206" t="s">
        <v>8</v>
      </c>
      <c r="H101" s="108"/>
      <c r="I101" s="109"/>
      <c r="J101" s="110"/>
      <c r="K101" s="110"/>
      <c r="L101" s="111"/>
      <c r="M101" s="111"/>
      <c r="N101" s="111"/>
      <c r="O101" s="112"/>
      <c r="P101" s="63"/>
    </row>
    <row r="102" spans="1:16" s="1" customFormat="1" ht="15.75">
      <c r="A102" s="204"/>
      <c r="B102" s="278"/>
      <c r="C102" s="278"/>
      <c r="D102" s="113" t="s">
        <v>50</v>
      </c>
      <c r="E102" s="225"/>
      <c r="F102" s="225"/>
      <c r="G102" s="225"/>
      <c r="H102" s="64">
        <f>SUM(I102:O102)</f>
        <v>550000</v>
      </c>
      <c r="I102" s="98">
        <f>SUM(I103:I103)</f>
        <v>30000</v>
      </c>
      <c r="J102" s="98"/>
      <c r="K102" s="98">
        <f>SUM(K103:K103)</f>
        <v>520000</v>
      </c>
      <c r="L102" s="43"/>
      <c r="M102" s="43"/>
      <c r="N102" s="43"/>
      <c r="O102" s="65"/>
      <c r="P102" s="34"/>
    </row>
    <row r="103" spans="1:16" s="1" customFormat="1" ht="15.75" thickBot="1">
      <c r="A103" s="265"/>
      <c r="B103" s="216"/>
      <c r="C103" s="216"/>
      <c r="D103" s="69" t="s">
        <v>35</v>
      </c>
      <c r="E103" s="277"/>
      <c r="F103" s="277"/>
      <c r="G103" s="277"/>
      <c r="H103" s="91">
        <f>SUM(I103:O103)</f>
        <v>550000</v>
      </c>
      <c r="I103" s="71">
        <v>30000</v>
      </c>
      <c r="J103" s="71"/>
      <c r="K103" s="71">
        <v>520000</v>
      </c>
      <c r="L103" s="72"/>
      <c r="M103" s="72"/>
      <c r="N103" s="72"/>
      <c r="O103" s="73"/>
      <c r="P103" s="116"/>
    </row>
    <row r="104" spans="1:16" s="1" customFormat="1" ht="15.75">
      <c r="A104" s="249" t="s">
        <v>30</v>
      </c>
      <c r="B104" s="236" t="s">
        <v>55</v>
      </c>
      <c r="C104" s="236" t="s">
        <v>31</v>
      </c>
      <c r="D104" s="236" t="s">
        <v>0</v>
      </c>
      <c r="E104" s="259" t="s">
        <v>36</v>
      </c>
      <c r="F104" s="272"/>
      <c r="G104" s="236" t="s">
        <v>32</v>
      </c>
      <c r="H104" s="259" t="s">
        <v>37</v>
      </c>
      <c r="I104" s="239" t="s">
        <v>1</v>
      </c>
      <c r="J104" s="261"/>
      <c r="K104" s="261"/>
      <c r="L104" s="261"/>
      <c r="M104" s="261"/>
      <c r="N104" s="261"/>
      <c r="O104" s="261"/>
      <c r="P104" s="242" t="s">
        <v>47</v>
      </c>
    </row>
    <row r="105" spans="1:16" s="1" customFormat="1" ht="15.75">
      <c r="A105" s="250"/>
      <c r="B105" s="237"/>
      <c r="C105" s="237"/>
      <c r="D105" s="237"/>
      <c r="E105" s="252"/>
      <c r="F105" s="253"/>
      <c r="G105" s="237"/>
      <c r="H105" s="237"/>
      <c r="I105" s="237" t="s">
        <v>64</v>
      </c>
      <c r="J105" s="237" t="s">
        <v>65</v>
      </c>
      <c r="K105" s="252" t="s">
        <v>48</v>
      </c>
      <c r="L105" s="263"/>
      <c r="M105" s="263"/>
      <c r="N105" s="263"/>
      <c r="O105" s="263"/>
      <c r="P105" s="243"/>
    </row>
    <row r="106" spans="1:16" s="1" customFormat="1" ht="31.5" customHeight="1" thickBot="1">
      <c r="A106" s="251"/>
      <c r="B106" s="238"/>
      <c r="C106" s="238"/>
      <c r="D106" s="238"/>
      <c r="E106" s="93" t="s">
        <v>2</v>
      </c>
      <c r="F106" s="93" t="s">
        <v>3</v>
      </c>
      <c r="G106" s="238"/>
      <c r="H106" s="260"/>
      <c r="I106" s="260"/>
      <c r="J106" s="260"/>
      <c r="K106" s="94">
        <v>2011</v>
      </c>
      <c r="L106" s="95">
        <v>2012</v>
      </c>
      <c r="M106" s="95">
        <v>2013</v>
      </c>
      <c r="N106" s="95">
        <v>2014</v>
      </c>
      <c r="O106" s="96" t="s">
        <v>66</v>
      </c>
      <c r="P106" s="262"/>
    </row>
    <row r="107" spans="1:16" s="1" customFormat="1" ht="15.75" thickBot="1">
      <c r="A107" s="119">
        <v>1</v>
      </c>
      <c r="B107" s="120">
        <v>2</v>
      </c>
      <c r="C107" s="120">
        <v>3</v>
      </c>
      <c r="D107" s="120">
        <v>4</v>
      </c>
      <c r="E107" s="121">
        <v>5</v>
      </c>
      <c r="F107" s="121">
        <v>6</v>
      </c>
      <c r="G107" s="121">
        <v>7</v>
      </c>
      <c r="H107" s="122">
        <v>8</v>
      </c>
      <c r="I107" s="121">
        <v>9</v>
      </c>
      <c r="J107" s="120">
        <v>10</v>
      </c>
      <c r="K107" s="120">
        <v>11</v>
      </c>
      <c r="L107" s="120">
        <v>12</v>
      </c>
      <c r="M107" s="120">
        <v>13</v>
      </c>
      <c r="N107" s="120">
        <v>14</v>
      </c>
      <c r="O107" s="123">
        <v>15</v>
      </c>
      <c r="P107" s="124">
        <v>16</v>
      </c>
    </row>
    <row r="108" spans="1:16" s="1" customFormat="1" ht="52.5" customHeight="1" thickTop="1">
      <c r="A108" s="203">
        <v>24</v>
      </c>
      <c r="B108" s="206">
        <v>900</v>
      </c>
      <c r="C108" s="206">
        <v>90001</v>
      </c>
      <c r="D108" s="114" t="s">
        <v>90</v>
      </c>
      <c r="E108" s="206">
        <v>2008</v>
      </c>
      <c r="F108" s="206">
        <v>2010</v>
      </c>
      <c r="G108" s="206" t="s">
        <v>8</v>
      </c>
      <c r="H108" s="115"/>
      <c r="I108" s="109"/>
      <c r="J108" s="110"/>
      <c r="K108" s="110"/>
      <c r="L108" s="111"/>
      <c r="M108" s="111"/>
      <c r="N108" s="111"/>
      <c r="O108" s="112"/>
      <c r="P108" s="63"/>
    </row>
    <row r="109" spans="1:16" s="1" customFormat="1" ht="15.75">
      <c r="A109" s="204"/>
      <c r="B109" s="207"/>
      <c r="C109" s="207"/>
      <c r="D109" s="113" t="s">
        <v>50</v>
      </c>
      <c r="E109" s="207"/>
      <c r="F109" s="207"/>
      <c r="G109" s="207"/>
      <c r="H109" s="64">
        <f>SUM(I109:O109)</f>
        <v>1505246</v>
      </c>
      <c r="I109" s="98">
        <f>SUM(I110:I110)</f>
        <v>5246</v>
      </c>
      <c r="J109" s="98">
        <f>SUM(J110:J110)</f>
        <v>1500000</v>
      </c>
      <c r="K109" s="98"/>
      <c r="L109" s="43"/>
      <c r="M109" s="43"/>
      <c r="N109" s="43"/>
      <c r="O109" s="65"/>
      <c r="P109" s="34"/>
    </row>
    <row r="110" spans="1:16" s="1" customFormat="1" ht="15.75" thickBot="1">
      <c r="A110" s="204"/>
      <c r="B110" s="207"/>
      <c r="C110" s="207"/>
      <c r="D110" s="40" t="s">
        <v>35</v>
      </c>
      <c r="E110" s="207"/>
      <c r="F110" s="207"/>
      <c r="G110" s="207"/>
      <c r="H110" s="101">
        <f>SUM(I110:O110)</f>
        <v>1505246</v>
      </c>
      <c r="I110" s="67">
        <v>5246</v>
      </c>
      <c r="J110" s="42">
        <v>1500000</v>
      </c>
      <c r="K110" s="42"/>
      <c r="L110" s="43"/>
      <c r="M110" s="43"/>
      <c r="N110" s="43"/>
      <c r="O110" s="65"/>
      <c r="P110" s="34"/>
    </row>
    <row r="111" spans="1:16" s="1" customFormat="1" ht="47.25">
      <c r="A111" s="257">
        <v>25</v>
      </c>
      <c r="B111" s="258">
        <v>900</v>
      </c>
      <c r="C111" s="258">
        <v>90001</v>
      </c>
      <c r="D111" s="114" t="s">
        <v>91</v>
      </c>
      <c r="E111" s="258">
        <v>2008</v>
      </c>
      <c r="F111" s="258">
        <v>2010</v>
      </c>
      <c r="G111" s="258" t="s">
        <v>8</v>
      </c>
      <c r="H111" s="115"/>
      <c r="I111" s="109"/>
      <c r="J111" s="110"/>
      <c r="K111" s="110"/>
      <c r="L111" s="111"/>
      <c r="M111" s="111"/>
      <c r="N111" s="111"/>
      <c r="O111" s="112"/>
      <c r="P111" s="63"/>
    </row>
    <row r="112" spans="1:16" s="1" customFormat="1" ht="15.75">
      <c r="A112" s="204"/>
      <c r="B112" s="207"/>
      <c r="C112" s="207"/>
      <c r="D112" s="113" t="s">
        <v>50</v>
      </c>
      <c r="E112" s="207"/>
      <c r="F112" s="207"/>
      <c r="G112" s="207"/>
      <c r="H112" s="64">
        <f>SUM(I112:O112)</f>
        <v>1605364</v>
      </c>
      <c r="I112" s="98">
        <f>SUM(I113:I113)</f>
        <v>1005364</v>
      </c>
      <c r="J112" s="98">
        <f>SUM(J113:J113)</f>
        <v>600000</v>
      </c>
      <c r="K112" s="98"/>
      <c r="L112" s="43"/>
      <c r="M112" s="43"/>
      <c r="N112" s="43"/>
      <c r="O112" s="65"/>
      <c r="P112" s="34"/>
    </row>
    <row r="113" spans="1:16" s="1" customFormat="1" ht="15.75" thickBot="1">
      <c r="A113" s="204"/>
      <c r="B113" s="207"/>
      <c r="C113" s="207"/>
      <c r="D113" s="40" t="s">
        <v>35</v>
      </c>
      <c r="E113" s="207"/>
      <c r="F113" s="207"/>
      <c r="G113" s="207"/>
      <c r="H113" s="91">
        <f>SUM(I113:O113)</f>
        <v>1605364</v>
      </c>
      <c r="I113" s="102">
        <v>1005364</v>
      </c>
      <c r="J113" s="71">
        <v>600000</v>
      </c>
      <c r="K113" s="71"/>
      <c r="L113" s="72"/>
      <c r="M113" s="72"/>
      <c r="N113" s="72"/>
      <c r="O113" s="73"/>
      <c r="P113" s="116"/>
    </row>
    <row r="114" spans="1:16" s="1" customFormat="1" ht="48.75" customHeight="1">
      <c r="A114" s="227">
        <v>26</v>
      </c>
      <c r="B114" s="206">
        <v>900</v>
      </c>
      <c r="C114" s="206">
        <v>90001</v>
      </c>
      <c r="D114" s="29" t="s">
        <v>92</v>
      </c>
      <c r="E114" s="206">
        <v>2007</v>
      </c>
      <c r="F114" s="206">
        <v>2012</v>
      </c>
      <c r="G114" s="217" t="s">
        <v>33</v>
      </c>
      <c r="H114" s="75"/>
      <c r="I114" s="97"/>
      <c r="J114" s="31"/>
      <c r="K114" s="31"/>
      <c r="L114" s="31"/>
      <c r="M114" s="32"/>
      <c r="N114" s="32"/>
      <c r="O114" s="33"/>
      <c r="P114" s="63"/>
    </row>
    <row r="115" spans="1:16" s="1" customFormat="1" ht="15.75">
      <c r="A115" s="204"/>
      <c r="B115" s="207"/>
      <c r="C115" s="207"/>
      <c r="D115" s="35" t="s">
        <v>50</v>
      </c>
      <c r="E115" s="209"/>
      <c r="F115" s="209"/>
      <c r="G115" s="218"/>
      <c r="H115" s="64">
        <f>SUM(I115:O115)</f>
        <v>1922282</v>
      </c>
      <c r="I115" s="103">
        <f>SUM(I116:I116)</f>
        <v>72282</v>
      </c>
      <c r="J115" s="103"/>
      <c r="K115" s="103">
        <f>SUM(K116:K116)</f>
        <v>950000</v>
      </c>
      <c r="L115" s="103">
        <f>SUM(L116:L116)</f>
        <v>900000</v>
      </c>
      <c r="M115" s="43"/>
      <c r="N115" s="43"/>
      <c r="O115" s="65"/>
      <c r="P115" s="34"/>
    </row>
    <row r="116" spans="1:16" s="1" customFormat="1" ht="15.75" thickBot="1">
      <c r="A116" s="204"/>
      <c r="B116" s="207"/>
      <c r="C116" s="207"/>
      <c r="D116" s="40" t="s">
        <v>35</v>
      </c>
      <c r="E116" s="209"/>
      <c r="F116" s="209"/>
      <c r="G116" s="218"/>
      <c r="H116" s="101">
        <f>SUM(I116:O116)</f>
        <v>1922282</v>
      </c>
      <c r="I116" s="104">
        <v>72282</v>
      </c>
      <c r="J116" s="42"/>
      <c r="K116" s="42">
        <v>950000</v>
      </c>
      <c r="L116" s="42">
        <v>900000</v>
      </c>
      <c r="M116" s="43"/>
      <c r="N116" s="43"/>
      <c r="O116" s="65"/>
      <c r="P116" s="34"/>
    </row>
    <row r="117" spans="1:16" s="1" customFormat="1" ht="17.25" thickBot="1" thickTop="1">
      <c r="A117" s="212" t="s">
        <v>51</v>
      </c>
      <c r="B117" s="213"/>
      <c r="C117" s="213"/>
      <c r="D117" s="213"/>
      <c r="E117" s="213"/>
      <c r="F117" s="213"/>
      <c r="G117" s="213"/>
      <c r="H117" s="25">
        <f>SUM(I117:O117)</f>
        <v>14260000</v>
      </c>
      <c r="I117" s="117">
        <f>SUM(I119)</f>
        <v>994247</v>
      </c>
      <c r="J117" s="117">
        <f aca="true" t="shared" si="7" ref="J117:O117">SUM(J119)</f>
        <v>0</v>
      </c>
      <c r="K117" s="117">
        <f t="shared" si="7"/>
        <v>7623000</v>
      </c>
      <c r="L117" s="117">
        <f t="shared" si="7"/>
        <v>5642753</v>
      </c>
      <c r="M117" s="117">
        <f t="shared" si="7"/>
        <v>0</v>
      </c>
      <c r="N117" s="117">
        <f t="shared" si="7"/>
        <v>0</v>
      </c>
      <c r="O117" s="117">
        <f t="shared" si="7"/>
        <v>0</v>
      </c>
      <c r="P117" s="45"/>
    </row>
    <row r="118" spans="1:16" s="1" customFormat="1" ht="31.5">
      <c r="A118" s="227">
        <v>27</v>
      </c>
      <c r="B118" s="206">
        <v>900</v>
      </c>
      <c r="C118" s="206">
        <v>90002</v>
      </c>
      <c r="D118" s="29" t="s">
        <v>93</v>
      </c>
      <c r="E118" s="206">
        <v>2008</v>
      </c>
      <c r="F118" s="206">
        <v>2012</v>
      </c>
      <c r="G118" s="206" t="s">
        <v>17</v>
      </c>
      <c r="H118" s="75"/>
      <c r="I118" s="97"/>
      <c r="J118" s="31"/>
      <c r="K118" s="31"/>
      <c r="L118" s="31"/>
      <c r="M118" s="32"/>
      <c r="N118" s="32"/>
      <c r="O118" s="33"/>
      <c r="P118" s="63"/>
    </row>
    <row r="119" spans="1:16" s="1" customFormat="1" ht="15.75">
      <c r="A119" s="276"/>
      <c r="B119" s="209"/>
      <c r="C119" s="209"/>
      <c r="D119" s="35" t="s">
        <v>50</v>
      </c>
      <c r="E119" s="209"/>
      <c r="F119" s="209"/>
      <c r="G119" s="209"/>
      <c r="H119" s="64">
        <f>SUM(I119:O119)</f>
        <v>14260000</v>
      </c>
      <c r="I119" s="98">
        <f>SUM(I120:I121)</f>
        <v>994247</v>
      </c>
      <c r="J119" s="98"/>
      <c r="K119" s="98">
        <f>SUM(K120:K121)</f>
        <v>7623000</v>
      </c>
      <c r="L119" s="98">
        <f>SUM(L120:L121)</f>
        <v>5642753</v>
      </c>
      <c r="M119" s="98"/>
      <c r="N119" s="99"/>
      <c r="O119" s="100"/>
      <c r="P119" s="34"/>
    </row>
    <row r="120" spans="1:16" s="1" customFormat="1" ht="15">
      <c r="A120" s="276"/>
      <c r="B120" s="209"/>
      <c r="C120" s="209"/>
      <c r="D120" s="76" t="s">
        <v>67</v>
      </c>
      <c r="E120" s="255"/>
      <c r="F120" s="255"/>
      <c r="G120" s="255"/>
      <c r="H120" s="101">
        <f>SUM(I120:O120)</f>
        <v>2995200</v>
      </c>
      <c r="I120" s="42">
        <v>209547</v>
      </c>
      <c r="J120" s="42"/>
      <c r="K120" s="42">
        <v>1600800</v>
      </c>
      <c r="L120" s="42">
        <v>1184853</v>
      </c>
      <c r="M120" s="43"/>
      <c r="N120" s="43"/>
      <c r="O120" s="65"/>
      <c r="P120" s="34"/>
    </row>
    <row r="121" spans="1:16" s="1" customFormat="1" ht="15.75" thickBot="1">
      <c r="A121" s="214"/>
      <c r="B121" s="215"/>
      <c r="C121" s="215"/>
      <c r="D121" s="69" t="s">
        <v>54</v>
      </c>
      <c r="E121" s="256"/>
      <c r="F121" s="256"/>
      <c r="G121" s="256"/>
      <c r="H121" s="118">
        <f>SUM(I121:O121)</f>
        <v>11264800</v>
      </c>
      <c r="I121" s="102">
        <v>784700</v>
      </c>
      <c r="J121" s="71"/>
      <c r="K121" s="71">
        <v>6022200</v>
      </c>
      <c r="L121" s="71">
        <v>4457900</v>
      </c>
      <c r="M121" s="72"/>
      <c r="N121" s="72"/>
      <c r="O121" s="73"/>
      <c r="P121" s="74">
        <v>0.75</v>
      </c>
    </row>
    <row r="122" spans="1:16" s="1" customFormat="1" ht="17.25" thickBot="1" thickTop="1">
      <c r="A122" s="212" t="s">
        <v>52</v>
      </c>
      <c r="B122" s="213"/>
      <c r="C122" s="213"/>
      <c r="D122" s="213"/>
      <c r="E122" s="213"/>
      <c r="F122" s="213"/>
      <c r="G122" s="213"/>
      <c r="H122" s="25">
        <f>SUM(I122:O122)</f>
        <v>993388</v>
      </c>
      <c r="I122" s="117">
        <f>SUM(I124,I127,I130,I133,I136,I139,I142,I145,I148)</f>
        <v>93388</v>
      </c>
      <c r="J122" s="117">
        <f aca="true" t="shared" si="8" ref="J122:O122">SUM(J124,J127,J130,J133,J136,J139,J142,J145,J148)</f>
        <v>220000</v>
      </c>
      <c r="K122" s="117">
        <f t="shared" si="8"/>
        <v>440000</v>
      </c>
      <c r="L122" s="117">
        <f t="shared" si="8"/>
        <v>240000</v>
      </c>
      <c r="M122" s="117">
        <f t="shared" si="8"/>
        <v>0</v>
      </c>
      <c r="N122" s="117">
        <f t="shared" si="8"/>
        <v>0</v>
      </c>
      <c r="O122" s="117">
        <f t="shared" si="8"/>
        <v>0</v>
      </c>
      <c r="P122" s="45"/>
    </row>
    <row r="123" spans="1:16" s="1" customFormat="1" ht="31.5">
      <c r="A123" s="227">
        <v>28</v>
      </c>
      <c r="B123" s="206">
        <v>900</v>
      </c>
      <c r="C123" s="206">
        <v>90015</v>
      </c>
      <c r="D123" s="29" t="s">
        <v>18</v>
      </c>
      <c r="E123" s="206">
        <v>2009</v>
      </c>
      <c r="F123" s="206">
        <v>2011</v>
      </c>
      <c r="G123" s="217" t="s">
        <v>8</v>
      </c>
      <c r="H123" s="75"/>
      <c r="I123" s="62"/>
      <c r="J123" s="31"/>
      <c r="K123" s="31"/>
      <c r="L123" s="31"/>
      <c r="M123" s="32"/>
      <c r="N123" s="32"/>
      <c r="O123" s="33"/>
      <c r="P123" s="63"/>
    </row>
    <row r="124" spans="1:16" s="1" customFormat="1" ht="15.75">
      <c r="A124" s="204"/>
      <c r="B124" s="207"/>
      <c r="C124" s="207"/>
      <c r="D124" s="35" t="s">
        <v>50</v>
      </c>
      <c r="E124" s="209"/>
      <c r="F124" s="209"/>
      <c r="G124" s="218"/>
      <c r="H124" s="64">
        <f>SUM(I124:O124)</f>
        <v>170000</v>
      </c>
      <c r="I124" s="64">
        <f>SUM(I125:I125)</f>
        <v>20000</v>
      </c>
      <c r="J124" s="64"/>
      <c r="K124" s="64">
        <f>SUM(K125:K125)</f>
        <v>150000</v>
      </c>
      <c r="L124" s="42"/>
      <c r="M124" s="43"/>
      <c r="N124" s="43"/>
      <c r="O124" s="65"/>
      <c r="P124" s="34"/>
    </row>
    <row r="125" spans="1:16" s="1" customFormat="1" ht="15.75" thickBot="1">
      <c r="A125" s="204"/>
      <c r="B125" s="207"/>
      <c r="C125" s="207"/>
      <c r="D125" s="40" t="s">
        <v>35</v>
      </c>
      <c r="E125" s="207"/>
      <c r="F125" s="207"/>
      <c r="G125" s="228"/>
      <c r="H125" s="101">
        <f>SUM(I125:O125)</f>
        <v>170000</v>
      </c>
      <c r="I125" s="42">
        <v>20000</v>
      </c>
      <c r="J125" s="42"/>
      <c r="K125" s="42">
        <v>150000</v>
      </c>
      <c r="L125" s="42"/>
      <c r="M125" s="43"/>
      <c r="N125" s="43"/>
      <c r="O125" s="65"/>
      <c r="P125" s="116"/>
    </row>
    <row r="126" spans="1:16" s="1" customFormat="1" ht="15.75">
      <c r="A126" s="227">
        <v>29</v>
      </c>
      <c r="B126" s="206">
        <v>900</v>
      </c>
      <c r="C126" s="206">
        <v>90015</v>
      </c>
      <c r="D126" s="29" t="s">
        <v>19</v>
      </c>
      <c r="E126" s="206">
        <v>2009</v>
      </c>
      <c r="F126" s="206">
        <v>2011</v>
      </c>
      <c r="G126" s="217" t="s">
        <v>8</v>
      </c>
      <c r="H126" s="75"/>
      <c r="I126" s="62"/>
      <c r="J126" s="31"/>
      <c r="K126" s="31"/>
      <c r="L126" s="31"/>
      <c r="M126" s="32"/>
      <c r="N126" s="32"/>
      <c r="O126" s="33"/>
      <c r="P126" s="63"/>
    </row>
    <row r="127" spans="1:16" s="1" customFormat="1" ht="15.75">
      <c r="A127" s="204"/>
      <c r="B127" s="207"/>
      <c r="C127" s="207"/>
      <c r="D127" s="35" t="s">
        <v>50</v>
      </c>
      <c r="E127" s="209"/>
      <c r="F127" s="209"/>
      <c r="G127" s="218"/>
      <c r="H127" s="64">
        <f>SUM(I127:O127)</f>
        <v>165000</v>
      </c>
      <c r="I127" s="64">
        <f>SUM(I128:I128)</f>
        <v>25000</v>
      </c>
      <c r="J127" s="64"/>
      <c r="K127" s="64">
        <f>SUM(K128:K128)</f>
        <v>140000</v>
      </c>
      <c r="L127" s="42"/>
      <c r="M127" s="43"/>
      <c r="N127" s="43"/>
      <c r="O127" s="65"/>
      <c r="P127" s="34"/>
    </row>
    <row r="128" spans="1:16" s="1" customFormat="1" ht="15.75" thickBot="1">
      <c r="A128" s="204"/>
      <c r="B128" s="207"/>
      <c r="C128" s="207"/>
      <c r="D128" s="40" t="s">
        <v>35</v>
      </c>
      <c r="E128" s="207"/>
      <c r="F128" s="207"/>
      <c r="G128" s="228"/>
      <c r="H128" s="101">
        <f>SUM(I128:O128)</f>
        <v>165000</v>
      </c>
      <c r="I128" s="42">
        <v>25000</v>
      </c>
      <c r="J128" s="42"/>
      <c r="K128" s="42">
        <v>140000</v>
      </c>
      <c r="L128" s="42"/>
      <c r="M128" s="43"/>
      <c r="N128" s="43"/>
      <c r="O128" s="65"/>
      <c r="P128" s="116"/>
    </row>
    <row r="129" spans="1:16" s="1" customFormat="1" ht="15.75">
      <c r="A129" s="227">
        <v>30</v>
      </c>
      <c r="B129" s="206">
        <v>900</v>
      </c>
      <c r="C129" s="206">
        <v>90015</v>
      </c>
      <c r="D129" s="29" t="s">
        <v>20</v>
      </c>
      <c r="E129" s="206">
        <v>2009</v>
      </c>
      <c r="F129" s="206">
        <v>2011</v>
      </c>
      <c r="G129" s="217" t="s">
        <v>8</v>
      </c>
      <c r="H129" s="75"/>
      <c r="I129" s="62"/>
      <c r="J129" s="31"/>
      <c r="K129" s="31"/>
      <c r="L129" s="31"/>
      <c r="M129" s="32"/>
      <c r="N129" s="32"/>
      <c r="O129" s="33"/>
      <c r="P129" s="63"/>
    </row>
    <row r="130" spans="1:16" s="1" customFormat="1" ht="15.75">
      <c r="A130" s="204"/>
      <c r="B130" s="207"/>
      <c r="C130" s="207"/>
      <c r="D130" s="35" t="s">
        <v>50</v>
      </c>
      <c r="E130" s="209"/>
      <c r="F130" s="209"/>
      <c r="G130" s="218"/>
      <c r="H130" s="64">
        <f>SUM(I130:O130)</f>
        <v>96000</v>
      </c>
      <c r="I130" s="64">
        <f>SUM(I131:I131)</f>
        <v>16000</v>
      </c>
      <c r="J130" s="64"/>
      <c r="K130" s="64">
        <f>SUM(K131:K131)</f>
        <v>80000</v>
      </c>
      <c r="L130" s="42"/>
      <c r="M130" s="43"/>
      <c r="N130" s="43"/>
      <c r="O130" s="65"/>
      <c r="P130" s="34"/>
    </row>
    <row r="131" spans="1:16" s="1" customFormat="1" ht="15.75" thickBot="1">
      <c r="A131" s="204"/>
      <c r="B131" s="207"/>
      <c r="C131" s="207"/>
      <c r="D131" s="40" t="s">
        <v>35</v>
      </c>
      <c r="E131" s="207"/>
      <c r="F131" s="207"/>
      <c r="G131" s="228"/>
      <c r="H131" s="101">
        <f>SUM(I131:O131)</f>
        <v>96000</v>
      </c>
      <c r="I131" s="42">
        <v>16000</v>
      </c>
      <c r="J131" s="42"/>
      <c r="K131" s="42">
        <v>80000</v>
      </c>
      <c r="L131" s="42"/>
      <c r="M131" s="43"/>
      <c r="N131" s="43"/>
      <c r="O131" s="65"/>
      <c r="P131" s="116"/>
    </row>
    <row r="132" spans="1:16" s="1" customFormat="1" ht="15.75">
      <c r="A132" s="227">
        <v>31</v>
      </c>
      <c r="B132" s="206">
        <v>900</v>
      </c>
      <c r="C132" s="206">
        <v>90015</v>
      </c>
      <c r="D132" s="29" t="s">
        <v>21</v>
      </c>
      <c r="E132" s="206">
        <v>2011</v>
      </c>
      <c r="F132" s="206">
        <v>2012</v>
      </c>
      <c r="G132" s="217" t="s">
        <v>8</v>
      </c>
      <c r="H132" s="75"/>
      <c r="I132" s="62"/>
      <c r="J132" s="31"/>
      <c r="K132" s="31"/>
      <c r="L132" s="31"/>
      <c r="M132" s="32"/>
      <c r="N132" s="32"/>
      <c r="O132" s="33"/>
      <c r="P132" s="63"/>
    </row>
    <row r="133" spans="1:16" s="1" customFormat="1" ht="15.75">
      <c r="A133" s="204"/>
      <c r="B133" s="207"/>
      <c r="C133" s="207"/>
      <c r="D133" s="35" t="s">
        <v>50</v>
      </c>
      <c r="E133" s="209"/>
      <c r="F133" s="209"/>
      <c r="G133" s="218"/>
      <c r="H133" s="64">
        <f>SUM(I133:O133)</f>
        <v>110000</v>
      </c>
      <c r="I133" s="64"/>
      <c r="J133" s="64"/>
      <c r="K133" s="64">
        <f>SUM(K134:K134)</f>
        <v>20000</v>
      </c>
      <c r="L133" s="64">
        <f>SUM(L134:L134)</f>
        <v>90000</v>
      </c>
      <c r="M133" s="43"/>
      <c r="N133" s="43"/>
      <c r="O133" s="65"/>
      <c r="P133" s="34"/>
    </row>
    <row r="134" spans="1:16" s="1" customFormat="1" ht="15.75" thickBot="1">
      <c r="A134" s="204"/>
      <c r="B134" s="207"/>
      <c r="C134" s="207"/>
      <c r="D134" s="40" t="s">
        <v>35</v>
      </c>
      <c r="E134" s="207"/>
      <c r="F134" s="207"/>
      <c r="G134" s="228"/>
      <c r="H134" s="101">
        <f>SUM(I134:O134)</f>
        <v>110000</v>
      </c>
      <c r="I134" s="42"/>
      <c r="J134" s="42"/>
      <c r="K134" s="42">
        <v>20000</v>
      </c>
      <c r="L134" s="42">
        <v>90000</v>
      </c>
      <c r="M134" s="43"/>
      <c r="N134" s="43"/>
      <c r="O134" s="65"/>
      <c r="P134" s="116"/>
    </row>
    <row r="135" spans="1:16" s="1" customFormat="1" ht="31.5">
      <c r="A135" s="227">
        <v>32</v>
      </c>
      <c r="B135" s="206">
        <v>900</v>
      </c>
      <c r="C135" s="206">
        <v>90015</v>
      </c>
      <c r="D135" s="29" t="s">
        <v>94</v>
      </c>
      <c r="E135" s="206">
        <v>2011</v>
      </c>
      <c r="F135" s="206">
        <v>2012</v>
      </c>
      <c r="G135" s="217" t="s">
        <v>8</v>
      </c>
      <c r="H135" s="75"/>
      <c r="I135" s="62"/>
      <c r="J135" s="31"/>
      <c r="K135" s="31"/>
      <c r="L135" s="31"/>
      <c r="M135" s="32"/>
      <c r="N135" s="32"/>
      <c r="O135" s="33"/>
      <c r="P135" s="63"/>
    </row>
    <row r="136" spans="1:16" s="1" customFormat="1" ht="15.75">
      <c r="A136" s="204"/>
      <c r="B136" s="207"/>
      <c r="C136" s="207"/>
      <c r="D136" s="35" t="s">
        <v>50</v>
      </c>
      <c r="E136" s="209"/>
      <c r="F136" s="209"/>
      <c r="G136" s="218"/>
      <c r="H136" s="64">
        <f>SUM(I136:O136)</f>
        <v>60000</v>
      </c>
      <c r="I136" s="64"/>
      <c r="J136" s="64"/>
      <c r="K136" s="64">
        <f>SUM(K137:K137)</f>
        <v>15000</v>
      </c>
      <c r="L136" s="64">
        <f>SUM(L137:L137)</f>
        <v>45000</v>
      </c>
      <c r="M136" s="43"/>
      <c r="N136" s="43"/>
      <c r="O136" s="65"/>
      <c r="P136" s="34"/>
    </row>
    <row r="137" spans="1:16" s="1" customFormat="1" ht="15.75" thickBot="1">
      <c r="A137" s="204"/>
      <c r="B137" s="207"/>
      <c r="C137" s="207"/>
      <c r="D137" s="40" t="s">
        <v>35</v>
      </c>
      <c r="E137" s="207"/>
      <c r="F137" s="207"/>
      <c r="G137" s="228"/>
      <c r="H137" s="101">
        <f>SUM(I137:O137)</f>
        <v>60000</v>
      </c>
      <c r="I137" s="42"/>
      <c r="J137" s="42"/>
      <c r="K137" s="42">
        <v>15000</v>
      </c>
      <c r="L137" s="42">
        <v>45000</v>
      </c>
      <c r="M137" s="43"/>
      <c r="N137" s="43"/>
      <c r="O137" s="65"/>
      <c r="P137" s="116"/>
    </row>
    <row r="138" spans="1:16" s="1" customFormat="1" ht="15.75">
      <c r="A138" s="227">
        <v>33</v>
      </c>
      <c r="B138" s="206">
        <v>900</v>
      </c>
      <c r="C138" s="206">
        <v>90015</v>
      </c>
      <c r="D138" s="29" t="s">
        <v>22</v>
      </c>
      <c r="E138" s="206">
        <v>2011</v>
      </c>
      <c r="F138" s="206">
        <v>2012</v>
      </c>
      <c r="G138" s="217" t="s">
        <v>8</v>
      </c>
      <c r="H138" s="75"/>
      <c r="I138" s="62"/>
      <c r="J138" s="31"/>
      <c r="K138" s="31"/>
      <c r="L138" s="31"/>
      <c r="M138" s="32"/>
      <c r="N138" s="32"/>
      <c r="O138" s="33"/>
      <c r="P138" s="63"/>
    </row>
    <row r="139" spans="1:16" s="1" customFormat="1" ht="15.75">
      <c r="A139" s="204"/>
      <c r="B139" s="207"/>
      <c r="C139" s="207"/>
      <c r="D139" s="35" t="s">
        <v>50</v>
      </c>
      <c r="E139" s="209"/>
      <c r="F139" s="209"/>
      <c r="G139" s="218"/>
      <c r="H139" s="64">
        <f>SUM(I139:O139)</f>
        <v>105000</v>
      </c>
      <c r="I139" s="64"/>
      <c r="J139" s="64"/>
      <c r="K139" s="64">
        <f>SUM(K140:K140)</f>
        <v>25000</v>
      </c>
      <c r="L139" s="64">
        <f>SUM(L140:L140)</f>
        <v>80000</v>
      </c>
      <c r="M139" s="43"/>
      <c r="N139" s="43"/>
      <c r="O139" s="65"/>
      <c r="P139" s="34"/>
    </row>
    <row r="140" spans="1:16" s="1" customFormat="1" ht="15.75" thickBot="1">
      <c r="A140" s="204"/>
      <c r="B140" s="207"/>
      <c r="C140" s="207"/>
      <c r="D140" s="40" t="s">
        <v>35</v>
      </c>
      <c r="E140" s="207"/>
      <c r="F140" s="207"/>
      <c r="G140" s="228"/>
      <c r="H140" s="101">
        <f>SUM(I140:O140)</f>
        <v>105000</v>
      </c>
      <c r="I140" s="42"/>
      <c r="J140" s="42"/>
      <c r="K140" s="42">
        <v>25000</v>
      </c>
      <c r="L140" s="42">
        <v>80000</v>
      </c>
      <c r="M140" s="43"/>
      <c r="N140" s="43"/>
      <c r="O140" s="65"/>
      <c r="P140" s="116"/>
    </row>
    <row r="141" spans="1:16" s="1" customFormat="1" ht="15.75">
      <c r="A141" s="227">
        <v>34</v>
      </c>
      <c r="B141" s="206">
        <v>900</v>
      </c>
      <c r="C141" s="206">
        <v>90015</v>
      </c>
      <c r="D141" s="29" t="s">
        <v>23</v>
      </c>
      <c r="E141" s="206">
        <v>2009</v>
      </c>
      <c r="F141" s="206">
        <v>2010</v>
      </c>
      <c r="G141" s="217" t="s">
        <v>8</v>
      </c>
      <c r="H141" s="75"/>
      <c r="I141" s="62"/>
      <c r="J141" s="31"/>
      <c r="K141" s="31"/>
      <c r="L141" s="31"/>
      <c r="M141" s="32"/>
      <c r="N141" s="32"/>
      <c r="O141" s="33"/>
      <c r="P141" s="63"/>
    </row>
    <row r="142" spans="1:16" s="1" customFormat="1" ht="15.75">
      <c r="A142" s="204"/>
      <c r="B142" s="207"/>
      <c r="C142" s="207"/>
      <c r="D142" s="35" t="s">
        <v>50</v>
      </c>
      <c r="E142" s="209"/>
      <c r="F142" s="209"/>
      <c r="G142" s="218"/>
      <c r="H142" s="64">
        <f>SUM(I142:O142)</f>
        <v>34000</v>
      </c>
      <c r="I142" s="64">
        <f>SUM(I143:I143)</f>
        <v>14000</v>
      </c>
      <c r="J142" s="64">
        <f>SUM(J143:J143)</f>
        <v>20000</v>
      </c>
      <c r="K142" s="64"/>
      <c r="L142" s="42"/>
      <c r="M142" s="43"/>
      <c r="N142" s="43"/>
      <c r="O142" s="65"/>
      <c r="P142" s="34"/>
    </row>
    <row r="143" spans="1:16" s="1" customFormat="1" ht="15.75" thickBot="1">
      <c r="A143" s="204"/>
      <c r="B143" s="207"/>
      <c r="C143" s="207"/>
      <c r="D143" s="40" t="s">
        <v>35</v>
      </c>
      <c r="E143" s="207"/>
      <c r="F143" s="207"/>
      <c r="G143" s="228"/>
      <c r="H143" s="101">
        <f>SUM(I143:O143)</f>
        <v>34000</v>
      </c>
      <c r="I143" s="42">
        <v>14000</v>
      </c>
      <c r="J143" s="42">
        <v>20000</v>
      </c>
      <c r="K143" s="42"/>
      <c r="L143" s="42"/>
      <c r="M143" s="43"/>
      <c r="N143" s="43"/>
      <c r="O143" s="65"/>
      <c r="P143" s="116"/>
    </row>
    <row r="144" spans="1:16" s="1" customFormat="1" ht="15.75">
      <c r="A144" s="227">
        <v>35</v>
      </c>
      <c r="B144" s="206">
        <v>900</v>
      </c>
      <c r="C144" s="206">
        <v>90015</v>
      </c>
      <c r="D144" s="29" t="s">
        <v>74</v>
      </c>
      <c r="E144" s="206">
        <v>2011</v>
      </c>
      <c r="F144" s="206">
        <v>2012</v>
      </c>
      <c r="G144" s="217" t="s">
        <v>8</v>
      </c>
      <c r="H144" s="75"/>
      <c r="I144" s="62"/>
      <c r="J144" s="31"/>
      <c r="K144" s="31"/>
      <c r="L144" s="31"/>
      <c r="M144" s="32"/>
      <c r="N144" s="32"/>
      <c r="O144" s="33"/>
      <c r="P144" s="63"/>
    </row>
    <row r="145" spans="1:16" s="1" customFormat="1" ht="15.75">
      <c r="A145" s="204"/>
      <c r="B145" s="207"/>
      <c r="C145" s="207"/>
      <c r="D145" s="35" t="s">
        <v>50</v>
      </c>
      <c r="E145" s="209"/>
      <c r="F145" s="209"/>
      <c r="G145" s="218"/>
      <c r="H145" s="64">
        <f>SUM(I145:O145)</f>
        <v>35000</v>
      </c>
      <c r="I145" s="64"/>
      <c r="J145" s="64"/>
      <c r="K145" s="64">
        <f>SUM(K146:K146)</f>
        <v>10000</v>
      </c>
      <c r="L145" s="64">
        <f>SUM(L146:L146)</f>
        <v>25000</v>
      </c>
      <c r="M145" s="43"/>
      <c r="N145" s="43"/>
      <c r="O145" s="65"/>
      <c r="P145" s="34"/>
    </row>
    <row r="146" spans="1:16" s="1" customFormat="1" ht="15.75" thickBot="1">
      <c r="A146" s="204"/>
      <c r="B146" s="207"/>
      <c r="C146" s="207"/>
      <c r="D146" s="40" t="s">
        <v>35</v>
      </c>
      <c r="E146" s="207"/>
      <c r="F146" s="207"/>
      <c r="G146" s="228"/>
      <c r="H146" s="101">
        <f>SUM(I146:O146)</f>
        <v>35000</v>
      </c>
      <c r="I146" s="42"/>
      <c r="J146" s="42"/>
      <c r="K146" s="42">
        <v>10000</v>
      </c>
      <c r="L146" s="42">
        <v>25000</v>
      </c>
      <c r="M146" s="43"/>
      <c r="N146" s="43"/>
      <c r="O146" s="65"/>
      <c r="P146" s="116"/>
    </row>
    <row r="147" spans="1:16" s="1" customFormat="1" ht="15.75">
      <c r="A147" s="227">
        <v>36</v>
      </c>
      <c r="B147" s="206">
        <v>900</v>
      </c>
      <c r="C147" s="206">
        <v>90015</v>
      </c>
      <c r="D147" s="29" t="s">
        <v>53</v>
      </c>
      <c r="E147" s="206">
        <v>2008</v>
      </c>
      <c r="F147" s="206">
        <v>2010</v>
      </c>
      <c r="G147" s="217" t="s">
        <v>8</v>
      </c>
      <c r="H147" s="75"/>
      <c r="I147" s="62"/>
      <c r="J147" s="31"/>
      <c r="K147" s="31"/>
      <c r="L147" s="31"/>
      <c r="M147" s="32"/>
      <c r="N147" s="32"/>
      <c r="O147" s="33"/>
      <c r="P147" s="63"/>
    </row>
    <row r="148" spans="1:16" s="171" customFormat="1" ht="17.25" customHeight="1">
      <c r="A148" s="204"/>
      <c r="B148" s="207"/>
      <c r="C148" s="207"/>
      <c r="D148" s="35" t="s">
        <v>50</v>
      </c>
      <c r="E148" s="209"/>
      <c r="F148" s="209"/>
      <c r="G148" s="218"/>
      <c r="H148" s="64">
        <f>SUM(I148:O148)</f>
        <v>218388</v>
      </c>
      <c r="I148" s="64">
        <f>SUM(I149:I149)</f>
        <v>18388</v>
      </c>
      <c r="J148" s="64">
        <f>SUM(J149:J149)</f>
        <v>200000</v>
      </c>
      <c r="K148" s="64"/>
      <c r="L148" s="64"/>
      <c r="M148" s="43"/>
      <c r="N148" s="43"/>
      <c r="O148" s="65"/>
      <c r="P148" s="34"/>
    </row>
    <row r="149" spans="1:16" s="1" customFormat="1" ht="15.75" thickBot="1">
      <c r="A149" s="204"/>
      <c r="B149" s="207"/>
      <c r="C149" s="207"/>
      <c r="D149" s="40" t="s">
        <v>35</v>
      </c>
      <c r="E149" s="207"/>
      <c r="F149" s="207"/>
      <c r="G149" s="228"/>
      <c r="H149" s="101">
        <f>SUM(I149:O149)</f>
        <v>218388</v>
      </c>
      <c r="I149" s="42">
        <v>18388</v>
      </c>
      <c r="J149" s="42">
        <v>200000</v>
      </c>
      <c r="K149" s="42"/>
      <c r="L149" s="42"/>
      <c r="M149" s="43"/>
      <c r="N149" s="43"/>
      <c r="O149" s="65"/>
      <c r="P149" s="34"/>
    </row>
    <row r="150" spans="1:16" s="1" customFormat="1" ht="17.25" thickBot="1" thickTop="1">
      <c r="A150" s="219" t="s">
        <v>75</v>
      </c>
      <c r="B150" s="220"/>
      <c r="C150" s="220"/>
      <c r="D150" s="220"/>
      <c r="E150" s="220"/>
      <c r="F150" s="220"/>
      <c r="G150" s="220"/>
      <c r="H150" s="126">
        <f aca="true" t="shared" si="9" ref="H150:P150">H152</f>
        <v>6062340</v>
      </c>
      <c r="I150" s="126">
        <f t="shared" si="9"/>
        <v>154885</v>
      </c>
      <c r="J150" s="126">
        <f t="shared" si="9"/>
        <v>1796305</v>
      </c>
      <c r="K150" s="126">
        <f t="shared" si="9"/>
        <v>4111150</v>
      </c>
      <c r="L150" s="126">
        <f t="shared" si="9"/>
        <v>0</v>
      </c>
      <c r="M150" s="126">
        <f t="shared" si="9"/>
        <v>0</v>
      </c>
      <c r="N150" s="126">
        <f t="shared" si="9"/>
        <v>0</v>
      </c>
      <c r="O150" s="126">
        <f t="shared" si="9"/>
        <v>0</v>
      </c>
      <c r="P150" s="184">
        <f t="shared" si="9"/>
        <v>0</v>
      </c>
    </row>
    <row r="151" spans="1:16" s="1" customFormat="1" ht="50.25" customHeight="1">
      <c r="A151" s="227">
        <v>37</v>
      </c>
      <c r="B151" s="206">
        <v>900</v>
      </c>
      <c r="C151" s="206">
        <v>90095</v>
      </c>
      <c r="D151" s="29" t="s">
        <v>95</v>
      </c>
      <c r="E151" s="206">
        <v>2009</v>
      </c>
      <c r="F151" s="206">
        <v>2011</v>
      </c>
      <c r="G151" s="217" t="s">
        <v>8</v>
      </c>
      <c r="H151" s="75"/>
      <c r="I151" s="62"/>
      <c r="J151" s="31"/>
      <c r="K151" s="31"/>
      <c r="L151" s="31"/>
      <c r="M151" s="32"/>
      <c r="N151" s="32"/>
      <c r="O151" s="33"/>
      <c r="P151" s="63"/>
    </row>
    <row r="152" spans="1:16" s="1" customFormat="1" ht="15.75">
      <c r="A152" s="204"/>
      <c r="B152" s="207"/>
      <c r="C152" s="207"/>
      <c r="D152" s="35" t="s">
        <v>50</v>
      </c>
      <c r="E152" s="209"/>
      <c r="F152" s="209"/>
      <c r="G152" s="218"/>
      <c r="H152" s="64">
        <f>SUM(I152:O152)</f>
        <v>6062340</v>
      </c>
      <c r="I152" s="37">
        <f>SUM(I153:I155)</f>
        <v>154885</v>
      </c>
      <c r="J152" s="37">
        <f>SUM(J153:J155)</f>
        <v>1796305</v>
      </c>
      <c r="K152" s="37">
        <f>SUM(K153:K155)</f>
        <v>4111150</v>
      </c>
      <c r="L152" s="37"/>
      <c r="M152" s="37"/>
      <c r="N152" s="43"/>
      <c r="O152" s="65"/>
      <c r="P152" s="34"/>
    </row>
    <row r="153" spans="1:16" s="1" customFormat="1" ht="15">
      <c r="A153" s="204"/>
      <c r="B153" s="207"/>
      <c r="C153" s="207"/>
      <c r="D153" s="76" t="s">
        <v>35</v>
      </c>
      <c r="E153" s="207"/>
      <c r="F153" s="207"/>
      <c r="G153" s="228"/>
      <c r="H153" s="101">
        <f>SUM(I153:O153)</f>
        <v>80000</v>
      </c>
      <c r="I153" s="67">
        <v>80000</v>
      </c>
      <c r="J153" s="42"/>
      <c r="K153" s="42"/>
      <c r="L153" s="42"/>
      <c r="M153" s="43"/>
      <c r="N153" s="43"/>
      <c r="O153" s="65"/>
      <c r="P153" s="34"/>
    </row>
    <row r="154" spans="1:16" s="1" customFormat="1" ht="15">
      <c r="A154" s="204"/>
      <c r="B154" s="207"/>
      <c r="C154" s="207"/>
      <c r="D154" s="40" t="s">
        <v>54</v>
      </c>
      <c r="E154" s="207"/>
      <c r="F154" s="207"/>
      <c r="G154" s="228"/>
      <c r="H154" s="101">
        <f>SUM(I154:O154)</f>
        <v>5033989</v>
      </c>
      <c r="I154" s="67">
        <v>12652</v>
      </c>
      <c r="J154" s="42">
        <v>1526859</v>
      </c>
      <c r="K154" s="42">
        <v>3494478</v>
      </c>
      <c r="L154" s="42"/>
      <c r="M154" s="43"/>
      <c r="N154" s="43"/>
      <c r="O154" s="65"/>
      <c r="P154" s="68">
        <v>0.85</v>
      </c>
    </row>
    <row r="155" spans="1:16" s="1" customFormat="1" ht="15.75" thickBot="1">
      <c r="A155" s="214"/>
      <c r="B155" s="215"/>
      <c r="C155" s="215"/>
      <c r="D155" s="69" t="s">
        <v>26</v>
      </c>
      <c r="E155" s="215"/>
      <c r="F155" s="215"/>
      <c r="G155" s="254"/>
      <c r="H155" s="118">
        <f>SUM(I155:O155)</f>
        <v>948351</v>
      </c>
      <c r="I155" s="70">
        <v>62233</v>
      </c>
      <c r="J155" s="71">
        <v>269446</v>
      </c>
      <c r="K155" s="71">
        <v>616672</v>
      </c>
      <c r="L155" s="71"/>
      <c r="M155" s="72"/>
      <c r="N155" s="72"/>
      <c r="O155" s="73"/>
      <c r="P155" s="116"/>
    </row>
    <row r="156" spans="1:16" s="1" customFormat="1" ht="15.75">
      <c r="A156" s="249" t="s">
        <v>30</v>
      </c>
      <c r="B156" s="236" t="s">
        <v>55</v>
      </c>
      <c r="C156" s="236" t="s">
        <v>31</v>
      </c>
      <c r="D156" s="236" t="s">
        <v>0</v>
      </c>
      <c r="E156" s="239" t="s">
        <v>36</v>
      </c>
      <c r="F156" s="241"/>
      <c r="G156" s="236" t="s">
        <v>32</v>
      </c>
      <c r="H156" s="236" t="s">
        <v>37</v>
      </c>
      <c r="I156" s="239" t="s">
        <v>1</v>
      </c>
      <c r="J156" s="240"/>
      <c r="K156" s="240"/>
      <c r="L156" s="240"/>
      <c r="M156" s="240"/>
      <c r="N156" s="240"/>
      <c r="O156" s="241"/>
      <c r="P156" s="242" t="s">
        <v>47</v>
      </c>
    </row>
    <row r="157" spans="1:16" s="1" customFormat="1" ht="15.75">
      <c r="A157" s="250"/>
      <c r="B157" s="237"/>
      <c r="C157" s="237"/>
      <c r="D157" s="237"/>
      <c r="E157" s="252"/>
      <c r="F157" s="253"/>
      <c r="G157" s="237"/>
      <c r="H157" s="237"/>
      <c r="I157" s="245" t="s">
        <v>64</v>
      </c>
      <c r="J157" s="245" t="s">
        <v>65</v>
      </c>
      <c r="K157" s="246" t="s">
        <v>48</v>
      </c>
      <c r="L157" s="247"/>
      <c r="M157" s="247"/>
      <c r="N157" s="247"/>
      <c r="O157" s="248"/>
      <c r="P157" s="243"/>
    </row>
    <row r="158" spans="1:16" s="1" customFormat="1" ht="32.25" customHeight="1" thickBot="1">
      <c r="A158" s="251"/>
      <c r="B158" s="238"/>
      <c r="C158" s="238"/>
      <c r="D158" s="238"/>
      <c r="E158" s="93" t="s">
        <v>2</v>
      </c>
      <c r="F158" s="93" t="s">
        <v>3</v>
      </c>
      <c r="G158" s="238"/>
      <c r="H158" s="238"/>
      <c r="I158" s="238"/>
      <c r="J158" s="238"/>
      <c r="K158" s="94">
        <v>2011</v>
      </c>
      <c r="L158" s="95">
        <v>2012</v>
      </c>
      <c r="M158" s="95">
        <v>2013</v>
      </c>
      <c r="N158" s="95">
        <v>2014</v>
      </c>
      <c r="O158" s="96" t="s">
        <v>66</v>
      </c>
      <c r="P158" s="244"/>
    </row>
    <row r="159" spans="1:16" s="1" customFormat="1" ht="15.75" thickBot="1">
      <c r="A159" s="119">
        <v>1</v>
      </c>
      <c r="B159" s="120">
        <v>2</v>
      </c>
      <c r="C159" s="120">
        <v>3</v>
      </c>
      <c r="D159" s="120">
        <v>4</v>
      </c>
      <c r="E159" s="121">
        <v>5</v>
      </c>
      <c r="F159" s="121">
        <v>6</v>
      </c>
      <c r="G159" s="121">
        <v>7</v>
      </c>
      <c r="H159" s="122">
        <v>8</v>
      </c>
      <c r="I159" s="121">
        <v>9</v>
      </c>
      <c r="J159" s="120">
        <v>10</v>
      </c>
      <c r="K159" s="120">
        <v>11</v>
      </c>
      <c r="L159" s="120">
        <v>12</v>
      </c>
      <c r="M159" s="120">
        <v>13</v>
      </c>
      <c r="N159" s="120">
        <v>14</v>
      </c>
      <c r="O159" s="123">
        <v>15</v>
      </c>
      <c r="P159" s="124">
        <v>16</v>
      </c>
    </row>
    <row r="160" spans="1:16" s="1" customFormat="1" ht="17.25" thickBot="1" thickTop="1">
      <c r="A160" s="212" t="s">
        <v>10</v>
      </c>
      <c r="B160" s="213"/>
      <c r="C160" s="213"/>
      <c r="D160" s="213"/>
      <c r="E160" s="213"/>
      <c r="F160" s="213"/>
      <c r="G160" s="213"/>
      <c r="H160" s="25">
        <f>SUM(I160:O160)</f>
        <v>2997000</v>
      </c>
      <c r="I160" s="125">
        <f>SUM(I162,I165,I168,I171)</f>
        <v>47000</v>
      </c>
      <c r="J160" s="125">
        <f aca="true" t="shared" si="10" ref="J160:O160">SUM(J162,J165,J168,J171)</f>
        <v>550000</v>
      </c>
      <c r="K160" s="125">
        <f t="shared" si="10"/>
        <v>1550000</v>
      </c>
      <c r="L160" s="125">
        <f t="shared" si="10"/>
        <v>850000</v>
      </c>
      <c r="M160" s="125">
        <f t="shared" si="10"/>
        <v>0</v>
      </c>
      <c r="N160" s="125">
        <f t="shared" si="10"/>
        <v>0</v>
      </c>
      <c r="O160" s="125">
        <f t="shared" si="10"/>
        <v>0</v>
      </c>
      <c r="P160" s="27"/>
    </row>
    <row r="161" spans="1:16" s="2" customFormat="1" ht="15.75">
      <c r="A161" s="227">
        <v>38</v>
      </c>
      <c r="B161" s="230">
        <v>900</v>
      </c>
      <c r="C161" s="230">
        <v>90095</v>
      </c>
      <c r="D161" s="29" t="s">
        <v>44</v>
      </c>
      <c r="E161" s="230">
        <v>2007</v>
      </c>
      <c r="F161" s="230">
        <v>2012</v>
      </c>
      <c r="G161" s="233" t="s">
        <v>8</v>
      </c>
      <c r="H161" s="75"/>
      <c r="I161" s="189"/>
      <c r="J161" s="190"/>
      <c r="K161" s="190"/>
      <c r="L161" s="190"/>
      <c r="M161" s="191"/>
      <c r="N161" s="191"/>
      <c r="O161" s="192"/>
      <c r="P161" s="193"/>
    </row>
    <row r="162" spans="1:16" s="2" customFormat="1" ht="15.75">
      <c r="A162" s="229"/>
      <c r="B162" s="231"/>
      <c r="C162" s="231"/>
      <c r="D162" s="194" t="s">
        <v>50</v>
      </c>
      <c r="E162" s="232"/>
      <c r="F162" s="232"/>
      <c r="G162" s="234"/>
      <c r="H162" s="64">
        <f>SUM(I162:O162)</f>
        <v>1700000</v>
      </c>
      <c r="I162" s="37"/>
      <c r="J162" s="37"/>
      <c r="K162" s="37">
        <f>SUM(K163:K163)</f>
        <v>850000</v>
      </c>
      <c r="L162" s="37">
        <f>SUM(L163:L163)</f>
        <v>850000</v>
      </c>
      <c r="M162" s="37"/>
      <c r="N162" s="195"/>
      <c r="O162" s="196"/>
      <c r="P162" s="197"/>
    </row>
    <row r="163" spans="1:16" s="2" customFormat="1" ht="15.75" thickBot="1">
      <c r="A163" s="229"/>
      <c r="B163" s="231"/>
      <c r="C163" s="231"/>
      <c r="D163" s="198" t="s">
        <v>35</v>
      </c>
      <c r="E163" s="231"/>
      <c r="F163" s="231"/>
      <c r="G163" s="235"/>
      <c r="H163" s="101">
        <f>SUM(I163:O163)</f>
        <v>1700000</v>
      </c>
      <c r="I163" s="199"/>
      <c r="J163" s="66"/>
      <c r="K163" s="66">
        <v>850000</v>
      </c>
      <c r="L163" s="66">
        <v>850000</v>
      </c>
      <c r="M163" s="195"/>
      <c r="N163" s="195"/>
      <c r="O163" s="196"/>
      <c r="P163" s="197"/>
    </row>
    <row r="164" spans="1:16" s="1" customFormat="1" ht="31.5">
      <c r="A164" s="227">
        <v>39</v>
      </c>
      <c r="B164" s="206">
        <v>900</v>
      </c>
      <c r="C164" s="206">
        <v>90095</v>
      </c>
      <c r="D164" s="29" t="s">
        <v>76</v>
      </c>
      <c r="E164" s="206">
        <v>2009</v>
      </c>
      <c r="F164" s="206">
        <v>2010</v>
      </c>
      <c r="G164" s="217" t="s">
        <v>8</v>
      </c>
      <c r="H164" s="75"/>
      <c r="I164" s="62"/>
      <c r="J164" s="31"/>
      <c r="K164" s="31"/>
      <c r="L164" s="31"/>
      <c r="M164" s="32"/>
      <c r="N164" s="32"/>
      <c r="O164" s="33"/>
      <c r="P164" s="63"/>
    </row>
    <row r="165" spans="1:16" s="1" customFormat="1" ht="15.75">
      <c r="A165" s="204"/>
      <c r="B165" s="207"/>
      <c r="C165" s="207"/>
      <c r="D165" s="35" t="s">
        <v>50</v>
      </c>
      <c r="E165" s="209"/>
      <c r="F165" s="209"/>
      <c r="G165" s="218"/>
      <c r="H165" s="64">
        <f>SUM(I165:O165)</f>
        <v>67000</v>
      </c>
      <c r="I165" s="37">
        <f>SUM(I166:I166)</f>
        <v>17000</v>
      </c>
      <c r="J165" s="37">
        <f>SUM(J166:J166)</f>
        <v>50000</v>
      </c>
      <c r="K165" s="37"/>
      <c r="L165" s="37"/>
      <c r="M165" s="37"/>
      <c r="N165" s="43"/>
      <c r="O165" s="65"/>
      <c r="P165" s="34"/>
    </row>
    <row r="166" spans="1:16" s="1" customFormat="1" ht="15.75" thickBot="1">
      <c r="A166" s="204"/>
      <c r="B166" s="207"/>
      <c r="C166" s="207"/>
      <c r="D166" s="40" t="s">
        <v>35</v>
      </c>
      <c r="E166" s="207"/>
      <c r="F166" s="207"/>
      <c r="G166" s="228"/>
      <c r="H166" s="101">
        <f>SUM(I166:O166)</f>
        <v>67000</v>
      </c>
      <c r="I166" s="67">
        <v>17000</v>
      </c>
      <c r="J166" s="42">
        <v>50000</v>
      </c>
      <c r="K166" s="42"/>
      <c r="L166" s="42"/>
      <c r="M166" s="43"/>
      <c r="N166" s="43"/>
      <c r="O166" s="65"/>
      <c r="P166" s="34"/>
    </row>
    <row r="167" spans="1:16" s="1" customFormat="1" ht="15.75">
      <c r="A167" s="227">
        <v>40</v>
      </c>
      <c r="B167" s="206">
        <v>900</v>
      </c>
      <c r="C167" s="206">
        <v>90095</v>
      </c>
      <c r="D167" s="29" t="s">
        <v>77</v>
      </c>
      <c r="E167" s="206">
        <v>2009</v>
      </c>
      <c r="F167" s="206">
        <v>2011</v>
      </c>
      <c r="G167" s="217" t="s">
        <v>8</v>
      </c>
      <c r="H167" s="75"/>
      <c r="I167" s="62"/>
      <c r="J167" s="31"/>
      <c r="K167" s="31"/>
      <c r="L167" s="31"/>
      <c r="M167" s="32"/>
      <c r="N167" s="32"/>
      <c r="O167" s="33"/>
      <c r="P167" s="63"/>
    </row>
    <row r="168" spans="1:16" s="1" customFormat="1" ht="15.75">
      <c r="A168" s="204"/>
      <c r="B168" s="207"/>
      <c r="C168" s="207"/>
      <c r="D168" s="35" t="s">
        <v>50</v>
      </c>
      <c r="E168" s="209"/>
      <c r="F168" s="209"/>
      <c r="G168" s="218"/>
      <c r="H168" s="64">
        <f>SUM(I168:O168)</f>
        <v>800000</v>
      </c>
      <c r="I168" s="37"/>
      <c r="J168" s="37">
        <f>SUM(J169:J169)</f>
        <v>100000</v>
      </c>
      <c r="K168" s="37">
        <f>SUM(K169:K169)</f>
        <v>700000</v>
      </c>
      <c r="L168" s="37"/>
      <c r="M168" s="37"/>
      <c r="N168" s="43"/>
      <c r="O168" s="65"/>
      <c r="P168" s="34"/>
    </row>
    <row r="169" spans="1:16" s="1" customFormat="1" ht="15.75" thickBot="1">
      <c r="A169" s="204"/>
      <c r="B169" s="207"/>
      <c r="C169" s="207"/>
      <c r="D169" s="40" t="s">
        <v>35</v>
      </c>
      <c r="E169" s="207"/>
      <c r="F169" s="207"/>
      <c r="G169" s="228"/>
      <c r="H169" s="101">
        <f>SUM(I169:O169)</f>
        <v>800000</v>
      </c>
      <c r="I169" s="67"/>
      <c r="J169" s="42">
        <v>100000</v>
      </c>
      <c r="K169" s="42">
        <v>700000</v>
      </c>
      <c r="L169" s="42"/>
      <c r="M169" s="43"/>
      <c r="N169" s="43"/>
      <c r="O169" s="65"/>
      <c r="P169" s="34"/>
    </row>
    <row r="170" spans="1:16" s="1" customFormat="1" ht="15.75">
      <c r="A170" s="227">
        <v>41</v>
      </c>
      <c r="B170" s="206">
        <v>900</v>
      </c>
      <c r="C170" s="206">
        <v>90095</v>
      </c>
      <c r="D170" s="29" t="s">
        <v>78</v>
      </c>
      <c r="E170" s="206">
        <v>2009</v>
      </c>
      <c r="F170" s="206">
        <v>2010</v>
      </c>
      <c r="G170" s="217" t="s">
        <v>8</v>
      </c>
      <c r="H170" s="75"/>
      <c r="I170" s="62"/>
      <c r="J170" s="31"/>
      <c r="K170" s="31"/>
      <c r="L170" s="31"/>
      <c r="M170" s="32"/>
      <c r="N170" s="32"/>
      <c r="O170" s="33"/>
      <c r="P170" s="63"/>
    </row>
    <row r="171" spans="1:16" s="1" customFormat="1" ht="15.75">
      <c r="A171" s="204"/>
      <c r="B171" s="207"/>
      <c r="C171" s="207"/>
      <c r="D171" s="35" t="s">
        <v>50</v>
      </c>
      <c r="E171" s="209"/>
      <c r="F171" s="209"/>
      <c r="G171" s="218"/>
      <c r="H171" s="64">
        <f>SUM(I171:O171)</f>
        <v>430000</v>
      </c>
      <c r="I171" s="37">
        <f>SUM(I172:I172)</f>
        <v>30000</v>
      </c>
      <c r="J171" s="37">
        <f>SUM(J172:J172)</f>
        <v>400000</v>
      </c>
      <c r="K171" s="37"/>
      <c r="L171" s="37"/>
      <c r="M171" s="37"/>
      <c r="N171" s="43"/>
      <c r="O171" s="65"/>
      <c r="P171" s="34"/>
    </row>
    <row r="172" spans="1:16" s="1" customFormat="1" ht="15.75" thickBot="1">
      <c r="A172" s="204"/>
      <c r="B172" s="207"/>
      <c r="C172" s="207"/>
      <c r="D172" s="40" t="s">
        <v>35</v>
      </c>
      <c r="E172" s="207"/>
      <c r="F172" s="207"/>
      <c r="G172" s="228"/>
      <c r="H172" s="101">
        <f>SUM(I172:O172)</f>
        <v>430000</v>
      </c>
      <c r="I172" s="67">
        <v>30000</v>
      </c>
      <c r="J172" s="42">
        <v>400000</v>
      </c>
      <c r="K172" s="42"/>
      <c r="L172" s="42"/>
      <c r="M172" s="43"/>
      <c r="N172" s="43"/>
      <c r="O172" s="65"/>
      <c r="P172" s="34"/>
    </row>
    <row r="173" spans="1:16" s="1" customFormat="1" ht="17.25" thickBot="1" thickTop="1">
      <c r="A173" s="219" t="s">
        <v>5</v>
      </c>
      <c r="B173" s="220"/>
      <c r="C173" s="220"/>
      <c r="D173" s="220"/>
      <c r="E173" s="220"/>
      <c r="F173" s="220"/>
      <c r="G173" s="220"/>
      <c r="H173" s="25">
        <f>SUM(I173:O173)</f>
        <v>1968077</v>
      </c>
      <c r="I173" s="126">
        <f>I175</f>
        <v>968077</v>
      </c>
      <c r="J173" s="126">
        <f aca="true" t="shared" si="11" ref="J173:O173">J175</f>
        <v>0</v>
      </c>
      <c r="K173" s="126">
        <f t="shared" si="11"/>
        <v>500000</v>
      </c>
      <c r="L173" s="126">
        <f t="shared" si="11"/>
        <v>500000</v>
      </c>
      <c r="M173" s="126">
        <f t="shared" si="11"/>
        <v>0</v>
      </c>
      <c r="N173" s="126">
        <f t="shared" si="11"/>
        <v>0</v>
      </c>
      <c r="O173" s="126">
        <f t="shared" si="11"/>
        <v>0</v>
      </c>
      <c r="P173" s="127"/>
    </row>
    <row r="174" spans="1:16" s="1" customFormat="1" ht="15.75">
      <c r="A174" s="221">
        <v>42</v>
      </c>
      <c r="B174" s="224">
        <v>921</v>
      </c>
      <c r="C174" s="128"/>
      <c r="D174" s="129" t="s">
        <v>24</v>
      </c>
      <c r="E174" s="128"/>
      <c r="F174" s="128"/>
      <c r="G174" s="128"/>
      <c r="H174" s="47"/>
      <c r="I174" s="48"/>
      <c r="J174" s="48"/>
      <c r="K174" s="48"/>
      <c r="L174" s="48"/>
      <c r="M174" s="48"/>
      <c r="N174" s="48"/>
      <c r="O174" s="48"/>
      <c r="P174" s="130"/>
    </row>
    <row r="175" spans="1:16" s="1" customFormat="1" ht="15.75">
      <c r="A175" s="222"/>
      <c r="B175" s="225"/>
      <c r="C175" s="131">
        <v>92109</v>
      </c>
      <c r="D175" s="35" t="s">
        <v>50</v>
      </c>
      <c r="E175" s="132">
        <v>2008</v>
      </c>
      <c r="F175" s="131">
        <v>2012</v>
      </c>
      <c r="G175" s="131" t="s">
        <v>8</v>
      </c>
      <c r="H175" s="64">
        <f>SUM(I175:O175)</f>
        <v>1968077</v>
      </c>
      <c r="I175" s="54">
        <f>SUM(I176)</f>
        <v>968077</v>
      </c>
      <c r="J175" s="54"/>
      <c r="K175" s="54">
        <f>SUM(K176)</f>
        <v>500000</v>
      </c>
      <c r="L175" s="54">
        <f>SUM(L176)</f>
        <v>500000</v>
      </c>
      <c r="M175" s="53"/>
      <c r="N175" s="53"/>
      <c r="O175" s="53"/>
      <c r="P175" s="133"/>
    </row>
    <row r="176" spans="1:16" s="1" customFormat="1" ht="16.5" thickBot="1">
      <c r="A176" s="223"/>
      <c r="B176" s="226"/>
      <c r="C176" s="134"/>
      <c r="D176" s="135" t="s">
        <v>35</v>
      </c>
      <c r="E176" s="134"/>
      <c r="F176" s="134"/>
      <c r="G176" s="134"/>
      <c r="H176" s="136">
        <f>SUM(I176:O176)</f>
        <v>1968077</v>
      </c>
      <c r="I176" s="137">
        <v>968077</v>
      </c>
      <c r="J176" s="137"/>
      <c r="K176" s="137">
        <v>500000</v>
      </c>
      <c r="L176" s="137">
        <v>500000</v>
      </c>
      <c r="M176" s="138"/>
      <c r="N176" s="138"/>
      <c r="O176" s="138"/>
      <c r="P176" s="139"/>
    </row>
    <row r="177" spans="1:16" s="1" customFormat="1" ht="17.25" thickBot="1" thickTop="1">
      <c r="A177" s="212" t="s">
        <v>11</v>
      </c>
      <c r="B177" s="213"/>
      <c r="C177" s="213"/>
      <c r="D177" s="213"/>
      <c r="E177" s="213"/>
      <c r="F177" s="213"/>
      <c r="G177" s="213"/>
      <c r="H177" s="25">
        <f>SUM(I177:O177)</f>
        <v>3200239</v>
      </c>
      <c r="I177" s="44">
        <f>SUM(I179,I183,I186,I189,I193)</f>
        <v>140239</v>
      </c>
      <c r="J177" s="44">
        <f aca="true" t="shared" si="12" ref="J177:O177">SUM(J179,J183,J186,J189,J193)</f>
        <v>1720000</v>
      </c>
      <c r="K177" s="44">
        <f t="shared" si="12"/>
        <v>840000</v>
      </c>
      <c r="L177" s="44">
        <f t="shared" si="12"/>
        <v>500000</v>
      </c>
      <c r="M177" s="44">
        <f t="shared" si="12"/>
        <v>0</v>
      </c>
      <c r="N177" s="44">
        <f t="shared" si="12"/>
        <v>0</v>
      </c>
      <c r="O177" s="44">
        <f t="shared" si="12"/>
        <v>0</v>
      </c>
      <c r="P177" s="27"/>
    </row>
    <row r="178" spans="1:16" s="1" customFormat="1" ht="15.75">
      <c r="A178" s="203">
        <v>43</v>
      </c>
      <c r="B178" s="206">
        <v>921</v>
      </c>
      <c r="C178" s="206">
        <v>92109</v>
      </c>
      <c r="D178" s="29" t="s">
        <v>61</v>
      </c>
      <c r="E178" s="206">
        <v>2006</v>
      </c>
      <c r="F178" s="206">
        <v>2010</v>
      </c>
      <c r="G178" s="217" t="s">
        <v>33</v>
      </c>
      <c r="H178" s="75"/>
      <c r="I178" s="62"/>
      <c r="J178" s="31"/>
      <c r="K178" s="31"/>
      <c r="L178" s="31"/>
      <c r="M178" s="31"/>
      <c r="N178" s="31"/>
      <c r="O178" s="85"/>
      <c r="P178" s="63"/>
    </row>
    <row r="179" spans="1:16" s="1" customFormat="1" ht="15.75">
      <c r="A179" s="204"/>
      <c r="B179" s="207"/>
      <c r="C179" s="207"/>
      <c r="D179" s="35" t="s">
        <v>50</v>
      </c>
      <c r="E179" s="209"/>
      <c r="F179" s="209"/>
      <c r="G179" s="218"/>
      <c r="H179" s="64">
        <f>SUM(H180:H181)</f>
        <v>1059760</v>
      </c>
      <c r="I179" s="64">
        <f>SUM(I180:I181)</f>
        <v>39760</v>
      </c>
      <c r="J179" s="64">
        <f>SUM(J180:J181)</f>
        <v>1020000</v>
      </c>
      <c r="K179" s="64"/>
      <c r="L179" s="42"/>
      <c r="M179" s="42"/>
      <c r="N179" s="42"/>
      <c r="O179" s="140"/>
      <c r="P179" s="34"/>
    </row>
    <row r="180" spans="1:16" s="1" customFormat="1" ht="15">
      <c r="A180" s="204"/>
      <c r="B180" s="207"/>
      <c r="C180" s="207"/>
      <c r="D180" s="76" t="s">
        <v>35</v>
      </c>
      <c r="E180" s="209"/>
      <c r="F180" s="209"/>
      <c r="G180" s="218"/>
      <c r="H180" s="101">
        <f>SUM(I180:O180)</f>
        <v>559760</v>
      </c>
      <c r="I180" s="67">
        <v>39760</v>
      </c>
      <c r="J180" s="67">
        <v>520000</v>
      </c>
      <c r="K180" s="67"/>
      <c r="L180" s="42"/>
      <c r="M180" s="42"/>
      <c r="N180" s="42"/>
      <c r="O180" s="140"/>
      <c r="P180" s="34"/>
    </row>
    <row r="181" spans="1:16" s="1" customFormat="1" ht="15.75" thickBot="1">
      <c r="A181" s="204"/>
      <c r="B181" s="207"/>
      <c r="C181" s="207"/>
      <c r="D181" s="40" t="s">
        <v>54</v>
      </c>
      <c r="E181" s="209"/>
      <c r="F181" s="209"/>
      <c r="G181" s="218"/>
      <c r="H181" s="101">
        <f>SUM(I181:O181)</f>
        <v>500000</v>
      </c>
      <c r="I181" s="67"/>
      <c r="J181" s="42">
        <v>500000</v>
      </c>
      <c r="K181" s="42"/>
      <c r="L181" s="42"/>
      <c r="M181" s="42"/>
      <c r="N181" s="42"/>
      <c r="O181" s="140"/>
      <c r="P181" s="68">
        <v>0.5</v>
      </c>
    </row>
    <row r="182" spans="1:16" s="1" customFormat="1" ht="15.75">
      <c r="A182" s="203">
        <v>44</v>
      </c>
      <c r="B182" s="206">
        <v>921</v>
      </c>
      <c r="C182" s="206">
        <v>92109</v>
      </c>
      <c r="D182" s="29" t="s">
        <v>79</v>
      </c>
      <c r="E182" s="206">
        <v>2009</v>
      </c>
      <c r="F182" s="206">
        <v>2011</v>
      </c>
      <c r="G182" s="217" t="s">
        <v>33</v>
      </c>
      <c r="H182" s="75"/>
      <c r="I182" s="62"/>
      <c r="J182" s="31"/>
      <c r="K182" s="31"/>
      <c r="L182" s="31"/>
      <c r="M182" s="31"/>
      <c r="N182" s="31"/>
      <c r="O182" s="85"/>
      <c r="P182" s="63"/>
    </row>
    <row r="183" spans="1:16" s="1" customFormat="1" ht="15.75">
      <c r="A183" s="204"/>
      <c r="B183" s="207"/>
      <c r="C183" s="207"/>
      <c r="D183" s="35" t="s">
        <v>50</v>
      </c>
      <c r="E183" s="209"/>
      <c r="F183" s="209"/>
      <c r="G183" s="218"/>
      <c r="H183" s="64">
        <f>SUM(H184:H184)</f>
        <v>540000</v>
      </c>
      <c r="I183" s="64">
        <f>SUM(I184:I184)</f>
        <v>40000</v>
      </c>
      <c r="J183" s="64"/>
      <c r="K183" s="64">
        <f>SUM(K184:K184)</f>
        <v>500000</v>
      </c>
      <c r="L183" s="42"/>
      <c r="M183" s="42"/>
      <c r="N183" s="42"/>
      <c r="O183" s="140"/>
      <c r="P183" s="34"/>
    </row>
    <row r="184" spans="1:16" s="1" customFormat="1" ht="15.75" thickBot="1">
      <c r="A184" s="204"/>
      <c r="B184" s="207"/>
      <c r="C184" s="207"/>
      <c r="D184" s="76" t="s">
        <v>35</v>
      </c>
      <c r="E184" s="209"/>
      <c r="F184" s="209"/>
      <c r="G184" s="218"/>
      <c r="H184" s="101">
        <f>SUM(I184:O184)</f>
        <v>540000</v>
      </c>
      <c r="I184" s="67">
        <v>40000</v>
      </c>
      <c r="J184" s="67"/>
      <c r="K184" s="67">
        <v>500000</v>
      </c>
      <c r="L184" s="42"/>
      <c r="M184" s="42"/>
      <c r="N184" s="42"/>
      <c r="O184" s="140"/>
      <c r="P184" s="34"/>
    </row>
    <row r="185" spans="1:16" s="1" customFormat="1" ht="15.75">
      <c r="A185" s="203">
        <v>45</v>
      </c>
      <c r="B185" s="206">
        <v>921</v>
      </c>
      <c r="C185" s="206">
        <v>92109</v>
      </c>
      <c r="D185" s="29" t="s">
        <v>80</v>
      </c>
      <c r="E185" s="206">
        <v>2010</v>
      </c>
      <c r="F185" s="206">
        <v>2012</v>
      </c>
      <c r="G185" s="217" t="s">
        <v>33</v>
      </c>
      <c r="H185" s="75"/>
      <c r="I185" s="62"/>
      <c r="J185" s="31"/>
      <c r="K185" s="31"/>
      <c r="L185" s="31"/>
      <c r="M185" s="31"/>
      <c r="N185" s="31"/>
      <c r="O185" s="85"/>
      <c r="P185" s="63"/>
    </row>
    <row r="186" spans="1:16" s="1" customFormat="1" ht="15.75">
      <c r="A186" s="204"/>
      <c r="B186" s="207"/>
      <c r="C186" s="207"/>
      <c r="D186" s="35" t="s">
        <v>50</v>
      </c>
      <c r="E186" s="209"/>
      <c r="F186" s="209"/>
      <c r="G186" s="218"/>
      <c r="H186" s="64">
        <f>SUM(H187:H187)</f>
        <v>540000</v>
      </c>
      <c r="I186" s="64"/>
      <c r="J186" s="64"/>
      <c r="K186" s="64">
        <f>SUM(K187:K187)</f>
        <v>40000</v>
      </c>
      <c r="L186" s="64">
        <f>SUM(L187:L187)</f>
        <v>500000</v>
      </c>
      <c r="M186" s="42"/>
      <c r="N186" s="42"/>
      <c r="O186" s="140"/>
      <c r="P186" s="34"/>
    </row>
    <row r="187" spans="1:16" s="1" customFormat="1" ht="15.75" thickBot="1">
      <c r="A187" s="204"/>
      <c r="B187" s="207"/>
      <c r="C187" s="207"/>
      <c r="D187" s="76" t="s">
        <v>35</v>
      </c>
      <c r="E187" s="209"/>
      <c r="F187" s="209"/>
      <c r="G187" s="218"/>
      <c r="H187" s="101">
        <f>SUM(I187:O187)</f>
        <v>540000</v>
      </c>
      <c r="I187" s="67"/>
      <c r="J187" s="67"/>
      <c r="K187" s="67">
        <v>40000</v>
      </c>
      <c r="L187" s="42">
        <v>500000</v>
      </c>
      <c r="M187" s="42"/>
      <c r="N187" s="42"/>
      <c r="O187" s="140"/>
      <c r="P187" s="34"/>
    </row>
    <row r="188" spans="1:16" s="1" customFormat="1" ht="15.75">
      <c r="A188" s="203">
        <v>46</v>
      </c>
      <c r="B188" s="206">
        <v>921</v>
      </c>
      <c r="C188" s="206">
        <v>92109</v>
      </c>
      <c r="D188" s="29" t="s">
        <v>62</v>
      </c>
      <c r="E188" s="206">
        <v>2008</v>
      </c>
      <c r="F188" s="206">
        <v>2010</v>
      </c>
      <c r="G188" s="206" t="s">
        <v>8</v>
      </c>
      <c r="H188" s="75"/>
      <c r="I188" s="31"/>
      <c r="J188" s="31"/>
      <c r="K188" s="31"/>
      <c r="L188" s="31"/>
      <c r="M188" s="31"/>
      <c r="N188" s="31"/>
      <c r="O188" s="85"/>
      <c r="P188" s="200" t="s">
        <v>98</v>
      </c>
    </row>
    <row r="189" spans="1:16" s="1" customFormat="1" ht="15.75">
      <c r="A189" s="204"/>
      <c r="B189" s="207"/>
      <c r="C189" s="207"/>
      <c r="D189" s="35" t="s">
        <v>50</v>
      </c>
      <c r="E189" s="209"/>
      <c r="F189" s="209"/>
      <c r="G189" s="209"/>
      <c r="H189" s="64">
        <f>SUM(H190:H191)</f>
        <v>725479</v>
      </c>
      <c r="I189" s="64">
        <f>SUM(I190:I191)</f>
        <v>25479</v>
      </c>
      <c r="J189" s="64">
        <f>SUM(J190:J191)</f>
        <v>700000</v>
      </c>
      <c r="K189" s="64"/>
      <c r="L189" s="141"/>
      <c r="M189" s="141"/>
      <c r="N189" s="141"/>
      <c r="O189" s="142"/>
      <c r="P189" s="201"/>
    </row>
    <row r="190" spans="1:16" s="1" customFormat="1" ht="15">
      <c r="A190" s="204"/>
      <c r="B190" s="207"/>
      <c r="C190" s="207"/>
      <c r="D190" s="76" t="s">
        <v>35</v>
      </c>
      <c r="E190" s="209"/>
      <c r="F190" s="209"/>
      <c r="G190" s="209"/>
      <c r="H190" s="101">
        <f>SUM(I190:O190)</f>
        <v>438504</v>
      </c>
      <c r="I190" s="42">
        <v>25479</v>
      </c>
      <c r="J190" s="42">
        <v>413025</v>
      </c>
      <c r="K190" s="42"/>
      <c r="L190" s="141"/>
      <c r="M190" s="141"/>
      <c r="N190" s="141"/>
      <c r="O190" s="142"/>
      <c r="P190" s="201"/>
    </row>
    <row r="191" spans="1:16" s="1" customFormat="1" ht="15.75" thickBot="1">
      <c r="A191" s="214"/>
      <c r="B191" s="215"/>
      <c r="C191" s="215"/>
      <c r="D191" s="69" t="s">
        <v>54</v>
      </c>
      <c r="E191" s="216"/>
      <c r="F191" s="216"/>
      <c r="G191" s="216"/>
      <c r="H191" s="118">
        <f>SUM(I191:O191)</f>
        <v>286975</v>
      </c>
      <c r="I191" s="71"/>
      <c r="J191" s="71">
        <v>286975</v>
      </c>
      <c r="K191" s="71"/>
      <c r="L191" s="71"/>
      <c r="M191" s="71"/>
      <c r="N191" s="71"/>
      <c r="O191" s="185"/>
      <c r="P191" s="202"/>
    </row>
    <row r="192" spans="1:16" s="1" customFormat="1" ht="31.5">
      <c r="A192" s="203">
        <v>47</v>
      </c>
      <c r="B192" s="206">
        <v>921</v>
      </c>
      <c r="C192" s="206">
        <v>92109</v>
      </c>
      <c r="D192" s="29" t="s">
        <v>96</v>
      </c>
      <c r="E192" s="206">
        <v>2009</v>
      </c>
      <c r="F192" s="206">
        <v>2011</v>
      </c>
      <c r="G192" s="206" t="s">
        <v>8</v>
      </c>
      <c r="H192" s="75"/>
      <c r="I192" s="31"/>
      <c r="J192" s="31"/>
      <c r="K192" s="31"/>
      <c r="L192" s="31"/>
      <c r="M192" s="31"/>
      <c r="N192" s="31"/>
      <c r="O192" s="85"/>
      <c r="P192" s="200"/>
    </row>
    <row r="193" spans="1:16" s="1" customFormat="1" ht="15.75">
      <c r="A193" s="204"/>
      <c r="B193" s="207"/>
      <c r="C193" s="207"/>
      <c r="D193" s="35" t="s">
        <v>50</v>
      </c>
      <c r="E193" s="209"/>
      <c r="F193" s="209"/>
      <c r="G193" s="209"/>
      <c r="H193" s="64">
        <f>SUM(H194:H194)</f>
        <v>335000</v>
      </c>
      <c r="I193" s="64">
        <f>SUM(I194:I194)</f>
        <v>35000</v>
      </c>
      <c r="J193" s="64"/>
      <c r="K193" s="64">
        <f>SUM(K194:K194)</f>
        <v>300000</v>
      </c>
      <c r="L193" s="141"/>
      <c r="M193" s="141"/>
      <c r="N193" s="141"/>
      <c r="O193" s="142"/>
      <c r="P193" s="201"/>
    </row>
    <row r="194" spans="1:16" s="1" customFormat="1" ht="15.75" thickBot="1">
      <c r="A194" s="205"/>
      <c r="B194" s="208"/>
      <c r="C194" s="208"/>
      <c r="D194" s="186" t="s">
        <v>35</v>
      </c>
      <c r="E194" s="210"/>
      <c r="F194" s="210"/>
      <c r="G194" s="210"/>
      <c r="H194" s="136">
        <f>SUM(I194:O194)</f>
        <v>335000</v>
      </c>
      <c r="I194" s="144">
        <v>35000</v>
      </c>
      <c r="J194" s="144"/>
      <c r="K194" s="144">
        <v>300000</v>
      </c>
      <c r="L194" s="187"/>
      <c r="M194" s="187"/>
      <c r="N194" s="187"/>
      <c r="O194" s="188"/>
      <c r="P194" s="211"/>
    </row>
    <row r="195" spans="1:16" s="1" customFormat="1" ht="17.25" thickBot="1" thickTop="1">
      <c r="A195" s="212" t="s">
        <v>81</v>
      </c>
      <c r="B195" s="213"/>
      <c r="C195" s="213"/>
      <c r="D195" s="213"/>
      <c r="E195" s="213"/>
      <c r="F195" s="213"/>
      <c r="G195" s="213"/>
      <c r="H195" s="25">
        <f>SUM(I195:O195)</f>
        <v>2008322</v>
      </c>
      <c r="I195" s="44">
        <f>SUM(I197,I201)</f>
        <v>28322</v>
      </c>
      <c r="J195" s="44">
        <f aca="true" t="shared" si="13" ref="J195:O195">SUM(J197,J201)</f>
        <v>1500000</v>
      </c>
      <c r="K195" s="44">
        <f t="shared" si="13"/>
        <v>480000</v>
      </c>
      <c r="L195" s="44">
        <f t="shared" si="13"/>
        <v>0</v>
      </c>
      <c r="M195" s="44">
        <f t="shared" si="13"/>
        <v>0</v>
      </c>
      <c r="N195" s="44">
        <f t="shared" si="13"/>
        <v>0</v>
      </c>
      <c r="O195" s="44">
        <f t="shared" si="13"/>
        <v>0</v>
      </c>
      <c r="P195" s="27"/>
    </row>
    <row r="196" spans="1:16" s="1" customFormat="1" ht="31.5">
      <c r="A196" s="203">
        <v>48</v>
      </c>
      <c r="B196" s="206">
        <v>926</v>
      </c>
      <c r="C196" s="206">
        <v>92601</v>
      </c>
      <c r="D196" s="29" t="s">
        <v>82</v>
      </c>
      <c r="E196" s="206">
        <v>2009</v>
      </c>
      <c r="F196" s="206">
        <v>2010</v>
      </c>
      <c r="G196" s="206" t="s">
        <v>8</v>
      </c>
      <c r="H196" s="75"/>
      <c r="I196" s="31"/>
      <c r="J196" s="31"/>
      <c r="K196" s="31"/>
      <c r="L196" s="31"/>
      <c r="M196" s="31"/>
      <c r="N196" s="31"/>
      <c r="O196" s="85"/>
      <c r="P196" s="200"/>
    </row>
    <row r="197" spans="1:16" s="1" customFormat="1" ht="15.75">
      <c r="A197" s="204"/>
      <c r="B197" s="207"/>
      <c r="C197" s="207"/>
      <c r="D197" s="35" t="s">
        <v>50</v>
      </c>
      <c r="E197" s="209"/>
      <c r="F197" s="209"/>
      <c r="G197" s="209"/>
      <c r="H197" s="64">
        <f>SUM(H198:H199)</f>
        <v>1525000</v>
      </c>
      <c r="I197" s="64">
        <f>SUM(I198:I199)</f>
        <v>25000</v>
      </c>
      <c r="J197" s="64">
        <f>SUM(J198:J199)</f>
        <v>1500000</v>
      </c>
      <c r="K197" s="64"/>
      <c r="L197" s="141"/>
      <c r="M197" s="141"/>
      <c r="N197" s="141"/>
      <c r="O197" s="142"/>
      <c r="P197" s="201"/>
    </row>
    <row r="198" spans="1:16" s="1" customFormat="1" ht="15">
      <c r="A198" s="204"/>
      <c r="B198" s="207"/>
      <c r="C198" s="207"/>
      <c r="D198" s="76" t="s">
        <v>35</v>
      </c>
      <c r="E198" s="209"/>
      <c r="F198" s="209"/>
      <c r="G198" s="209"/>
      <c r="H198" s="101">
        <f>SUM(I198:O198)</f>
        <v>859000</v>
      </c>
      <c r="I198" s="42">
        <v>25000</v>
      </c>
      <c r="J198" s="42">
        <v>834000</v>
      </c>
      <c r="K198" s="42"/>
      <c r="L198" s="141"/>
      <c r="M198" s="141"/>
      <c r="N198" s="141"/>
      <c r="O198" s="142"/>
      <c r="P198" s="201"/>
    </row>
    <row r="199" spans="1:16" s="1" customFormat="1" ht="15.75" thickBot="1">
      <c r="A199" s="214"/>
      <c r="B199" s="215"/>
      <c r="C199" s="215"/>
      <c r="D199" s="69" t="s">
        <v>26</v>
      </c>
      <c r="E199" s="216"/>
      <c r="F199" s="216"/>
      <c r="G199" s="216"/>
      <c r="H199" s="118">
        <f>SUM(I199:O199)</f>
        <v>666000</v>
      </c>
      <c r="I199" s="71"/>
      <c r="J199" s="71">
        <v>666000</v>
      </c>
      <c r="K199" s="71"/>
      <c r="L199" s="71"/>
      <c r="M199" s="71"/>
      <c r="N199" s="71"/>
      <c r="O199" s="185"/>
      <c r="P199" s="202"/>
    </row>
    <row r="200" spans="1:16" s="1" customFormat="1" ht="36" customHeight="1">
      <c r="A200" s="203">
        <v>49</v>
      </c>
      <c r="B200" s="206">
        <v>926</v>
      </c>
      <c r="C200" s="206">
        <v>92604</v>
      </c>
      <c r="D200" s="29" t="s">
        <v>84</v>
      </c>
      <c r="E200" s="206">
        <v>2009</v>
      </c>
      <c r="F200" s="206">
        <v>2011</v>
      </c>
      <c r="G200" s="206" t="s">
        <v>8</v>
      </c>
      <c r="H200" s="75"/>
      <c r="I200" s="31"/>
      <c r="J200" s="31"/>
      <c r="K200" s="31"/>
      <c r="L200" s="31"/>
      <c r="M200" s="31"/>
      <c r="N200" s="31"/>
      <c r="O200" s="85"/>
      <c r="P200" s="200"/>
    </row>
    <row r="201" spans="1:16" s="1" customFormat="1" ht="15.75">
      <c r="A201" s="204"/>
      <c r="B201" s="207"/>
      <c r="C201" s="207"/>
      <c r="D201" s="35" t="s">
        <v>50</v>
      </c>
      <c r="E201" s="209"/>
      <c r="F201" s="209"/>
      <c r="G201" s="209"/>
      <c r="H201" s="64">
        <f>SUM(H202:H202)</f>
        <v>483322</v>
      </c>
      <c r="I201" s="64">
        <f>SUM(I202:I202)</f>
        <v>3322</v>
      </c>
      <c r="J201" s="64"/>
      <c r="K201" s="64">
        <f>SUM(K202:K202)</f>
        <v>480000</v>
      </c>
      <c r="L201" s="141"/>
      <c r="M201" s="141"/>
      <c r="N201" s="141"/>
      <c r="O201" s="142"/>
      <c r="P201" s="201"/>
    </row>
    <row r="202" spans="1:16" s="1" customFormat="1" ht="15.75" thickBot="1">
      <c r="A202" s="205"/>
      <c r="B202" s="208"/>
      <c r="C202" s="208"/>
      <c r="D202" s="186" t="s">
        <v>35</v>
      </c>
      <c r="E202" s="210"/>
      <c r="F202" s="210"/>
      <c r="G202" s="210"/>
      <c r="H202" s="136">
        <f>SUM(I202:O202)</f>
        <v>483322</v>
      </c>
      <c r="I202" s="144">
        <v>3322</v>
      </c>
      <c r="J202" s="144"/>
      <c r="K202" s="144">
        <v>480000</v>
      </c>
      <c r="L202" s="187"/>
      <c r="M202" s="187"/>
      <c r="N202" s="187"/>
      <c r="O202" s="188"/>
      <c r="P202" s="211"/>
    </row>
    <row r="203" spans="1:18" s="1" customFormat="1" ht="18.75" thickTop="1">
      <c r="A203" s="147"/>
      <c r="B203" s="148"/>
      <c r="C203" s="148"/>
      <c r="D203" s="149" t="s">
        <v>45</v>
      </c>
      <c r="E203" s="148"/>
      <c r="F203" s="148"/>
      <c r="G203" s="148"/>
      <c r="H203" s="150">
        <f>SUM(I203:O203)</f>
        <v>149579705</v>
      </c>
      <c r="I203" s="151">
        <f aca="true" t="shared" si="14" ref="I203:O203">SUM(I8,I12,I31,I40,I52,I57,I70,I77,I117,I122,I150,I160,I173,I177,I195)</f>
        <v>15675559</v>
      </c>
      <c r="J203" s="151">
        <f t="shared" si="14"/>
        <v>36347243</v>
      </c>
      <c r="K203" s="151">
        <f t="shared" si="14"/>
        <v>42214150</v>
      </c>
      <c r="L203" s="151">
        <f t="shared" si="14"/>
        <v>29692753</v>
      </c>
      <c r="M203" s="151">
        <f t="shared" si="14"/>
        <v>16650000</v>
      </c>
      <c r="N203" s="151">
        <f t="shared" si="14"/>
        <v>5500000</v>
      </c>
      <c r="O203" s="151">
        <f t="shared" si="14"/>
        <v>3500000</v>
      </c>
      <c r="P203" s="152"/>
      <c r="R203" s="3">
        <f>SUM(I203:O203)</f>
        <v>149579705</v>
      </c>
    </row>
    <row r="204" spans="1:18" s="1" customFormat="1" ht="18">
      <c r="A204" s="153"/>
      <c r="B204" s="148"/>
      <c r="C204" s="148"/>
      <c r="D204" s="154" t="s">
        <v>27</v>
      </c>
      <c r="E204" s="148"/>
      <c r="F204" s="148"/>
      <c r="G204" s="148"/>
      <c r="H204" s="155">
        <f>SUM(I204:O204)</f>
        <v>88096612</v>
      </c>
      <c r="I204" s="156">
        <f>SUM(I11,I15,I19,I22,I26,I29,I34,I38,I43,I46,I55,I60,I64,I68,I73,I76,I80,I84,I88,I92,I96,I100,I103,I110,I113,I116)+SUM(I120,I125,I128,I131,I134,I137,I140,I143,I146,I149,I153,I163,I166,I169,I172,I176,I180,I184,I187,I190,I194,I198,I202)</f>
        <v>14408437</v>
      </c>
      <c r="J204" s="156">
        <f aca="true" t="shared" si="15" ref="J204:O204">SUM(J11,J15,J19,J22,J26,J29,J34,J38,J43,J46,J55,J60,J64,J68,J73,J76,J80,J84,J88,J92,J96,J100,J103,J110,J113,J116)+SUM(J120,J125,J128,J131,J134,J137,J140,J143,J146,J149,J153,J163,J166,J169,J172,J176,J180,J184,J187,J190,J194,J198,J202)</f>
        <v>23052522</v>
      </c>
      <c r="K204" s="156">
        <f t="shared" si="15"/>
        <v>20738300</v>
      </c>
      <c r="L204" s="156">
        <f t="shared" si="15"/>
        <v>16622353</v>
      </c>
      <c r="M204" s="156">
        <f t="shared" si="15"/>
        <v>11025000</v>
      </c>
      <c r="N204" s="156">
        <f t="shared" si="15"/>
        <v>1375000</v>
      </c>
      <c r="O204" s="156">
        <f t="shared" si="15"/>
        <v>875000</v>
      </c>
      <c r="P204" s="152"/>
      <c r="R204" s="3">
        <f>SUM(I204:O204)</f>
        <v>88096612</v>
      </c>
    </row>
    <row r="205" spans="1:18" s="164" customFormat="1" ht="18">
      <c r="A205" s="153"/>
      <c r="B205" s="148"/>
      <c r="C205" s="148"/>
      <c r="D205" s="154" t="s">
        <v>28</v>
      </c>
      <c r="E205" s="148"/>
      <c r="F205" s="148"/>
      <c r="G205" s="148"/>
      <c r="H205" s="155">
        <f>SUM(I205:O205)</f>
        <v>57617527</v>
      </c>
      <c r="I205" s="156">
        <f aca="true" t="shared" si="16" ref="I205:O205">SUM(I16,I23,I35,I39,I56,I61,I65,I69,I81,I85,I89,I93,I97,I121,I154,I181,I191)</f>
        <v>805657</v>
      </c>
      <c r="J205" s="156">
        <f t="shared" si="16"/>
        <v>10507292</v>
      </c>
      <c r="K205" s="156">
        <f t="shared" si="16"/>
        <v>20859178</v>
      </c>
      <c r="L205" s="156">
        <f t="shared" si="16"/>
        <v>13070400</v>
      </c>
      <c r="M205" s="156">
        <f t="shared" si="16"/>
        <v>5625000</v>
      </c>
      <c r="N205" s="156">
        <f t="shared" si="16"/>
        <v>4125000</v>
      </c>
      <c r="O205" s="156">
        <f t="shared" si="16"/>
        <v>2625000</v>
      </c>
      <c r="P205" s="157"/>
      <c r="R205" s="3">
        <f>SUM(I205:O205)</f>
        <v>57617527</v>
      </c>
    </row>
    <row r="206" spans="1:18" s="164" customFormat="1" ht="18.75" thickBot="1">
      <c r="A206" s="158"/>
      <c r="B206" s="159"/>
      <c r="C206" s="159"/>
      <c r="D206" s="160" t="s">
        <v>29</v>
      </c>
      <c r="E206" s="159"/>
      <c r="F206" s="159"/>
      <c r="G206" s="159"/>
      <c r="H206" s="161">
        <f>SUM(I206:O206)</f>
        <v>3865566</v>
      </c>
      <c r="I206" s="162">
        <f aca="true" t="shared" si="17" ref="I206:O206">SUM(I30,I47,I155,I199)</f>
        <v>461465</v>
      </c>
      <c r="J206" s="162">
        <f t="shared" si="17"/>
        <v>2787429</v>
      </c>
      <c r="K206" s="162">
        <f t="shared" si="17"/>
        <v>616672</v>
      </c>
      <c r="L206" s="162">
        <f t="shared" si="17"/>
        <v>0</v>
      </c>
      <c r="M206" s="162">
        <f t="shared" si="17"/>
        <v>0</v>
      </c>
      <c r="N206" s="162">
        <f t="shared" si="17"/>
        <v>0</v>
      </c>
      <c r="O206" s="162">
        <f t="shared" si="17"/>
        <v>0</v>
      </c>
      <c r="P206" s="163"/>
      <c r="R206" s="3">
        <f>SUM(I206:O206)</f>
        <v>3865566</v>
      </c>
    </row>
    <row r="207" spans="1:18" s="164" customFormat="1" ht="12.75">
      <c r="A207" s="165"/>
      <c r="B207" s="165"/>
      <c r="C207" s="165"/>
      <c r="D207" s="168"/>
      <c r="E207" s="166"/>
      <c r="F207" s="166"/>
      <c r="G207" s="166"/>
      <c r="H207" s="167"/>
      <c r="I207" s="167"/>
      <c r="J207" s="167"/>
      <c r="K207" s="167"/>
      <c r="L207" s="167"/>
      <c r="M207" s="167"/>
      <c r="N207" s="167"/>
      <c r="O207" s="167"/>
      <c r="P207" s="169"/>
      <c r="R207" s="169"/>
    </row>
    <row r="208" spans="1:16" s="164" customFormat="1" ht="12.75">
      <c r="A208" s="165"/>
      <c r="B208" s="165"/>
      <c r="C208" s="165"/>
      <c r="D208" s="168"/>
      <c r="E208" s="166"/>
      <c r="F208" s="166"/>
      <c r="G208" s="166"/>
      <c r="H208" s="167"/>
      <c r="I208" s="167">
        <f>SUM(I204:I206)</f>
        <v>15675559</v>
      </c>
      <c r="J208" s="167">
        <f aca="true" t="shared" si="18" ref="J208:O208">SUM(J204:J206)</f>
        <v>36347243</v>
      </c>
      <c r="K208" s="167">
        <f t="shared" si="18"/>
        <v>42214150</v>
      </c>
      <c r="L208" s="167">
        <f t="shared" si="18"/>
        <v>29692753</v>
      </c>
      <c r="M208" s="167">
        <f t="shared" si="18"/>
        <v>16650000</v>
      </c>
      <c r="N208" s="167">
        <f t="shared" si="18"/>
        <v>5500000</v>
      </c>
      <c r="O208" s="167">
        <f t="shared" si="18"/>
        <v>3500000</v>
      </c>
      <c r="P208" s="169"/>
    </row>
    <row r="209" spans="1:16" s="164" customFormat="1" ht="12.75">
      <c r="A209" s="165"/>
      <c r="B209" s="165"/>
      <c r="C209" s="165"/>
      <c r="D209" s="168"/>
      <c r="E209" s="166"/>
      <c r="F209" s="166"/>
      <c r="G209" s="166"/>
      <c r="H209" s="167"/>
      <c r="I209" s="167">
        <f>I203-I208</f>
        <v>0</v>
      </c>
      <c r="J209" s="167">
        <f>J203-J208</f>
        <v>0</v>
      </c>
      <c r="K209" s="167">
        <f>K203-K208</f>
        <v>0</v>
      </c>
      <c r="L209" s="167"/>
      <c r="M209" s="167"/>
      <c r="N209" s="167"/>
      <c r="O209" s="167"/>
      <c r="P209" s="169"/>
    </row>
    <row r="211" spans="8:15" ht="26.25">
      <c r="H211" s="11">
        <f>SUM(H11+H15+H19+H22+H26+H29+H34+H38+H43+H46+H55+H60+H64+H68+H73+H76+H80+H84+H88+H92+H96+H100+H103+H110+H113+H116+H120+H125+H128+H131+H134+H137+H140+H143+H146+H149+H153+H163+H166+H169+H172+H176+H180+H184+H187+H190+H194+H198+H202)</f>
        <v>88096612</v>
      </c>
      <c r="I211" s="11">
        <f>SUM(I11+I15+I19+I22+I26+I29+I34+I38+I43+I46+I55+I60+I64+I68+I73+I76+I80+I84+I88+I92+I96+I100+I103+I110+I113+I116+I120+I125+I128+I131+I134+I137+I140+I143+I146+I149+I153+I163+I166+I169+I172+I176+I180+I184+I187+I190+I194+I198+I202)</f>
        <v>14408437</v>
      </c>
      <c r="J211" s="11">
        <f aca="true" t="shared" si="19" ref="J211:O211">SUM(J11+J15+J19+J22+J26+J29+J34+J38+J43+J46+J55+J60+J64+J68+J73+J76+J80+J84+J88+J92+J96+J100+J103+J110+J113+J116+J120+J125+J128+J131+J134+J137+J140+J143+J146+J149+J153+J163+J166+J169+J172+J176+J180+J184+J187+J190+J194+J198+J202)</f>
        <v>23052522</v>
      </c>
      <c r="K211" s="11">
        <f t="shared" si="19"/>
        <v>20738300</v>
      </c>
      <c r="L211" s="11">
        <f t="shared" si="19"/>
        <v>16622353</v>
      </c>
      <c r="M211" s="11">
        <f t="shared" si="19"/>
        <v>11025000</v>
      </c>
      <c r="N211" s="11">
        <f t="shared" si="19"/>
        <v>1375000</v>
      </c>
      <c r="O211" s="11">
        <f t="shared" si="19"/>
        <v>875000</v>
      </c>
    </row>
    <row r="212" spans="8:15" ht="26.25">
      <c r="H212" s="11">
        <f>SUM(H16+H23+H35+H39++H56+H61+H65+H69+H81+H85+H89+H93+H97+H121+H154+H181+H191)</f>
        <v>57617527</v>
      </c>
      <c r="I212" s="11">
        <f>SUM(I16+I23+I35+I39++I56+I61+I65+I69+I81+I85+I89+I93+I97+I121+I154+I181+I191)</f>
        <v>805657</v>
      </c>
      <c r="J212" s="11">
        <f aca="true" t="shared" si="20" ref="J212:O212">SUM(J16+J23+J35+J39++J56+J61+J65+J69+J81+J85+J89+J93+J97+J121+J154+J181+J191)</f>
        <v>10507292</v>
      </c>
      <c r="K212" s="11">
        <f t="shared" si="20"/>
        <v>20859178</v>
      </c>
      <c r="L212" s="11">
        <f t="shared" si="20"/>
        <v>13070400</v>
      </c>
      <c r="M212" s="11">
        <f t="shared" si="20"/>
        <v>5625000</v>
      </c>
      <c r="N212" s="11">
        <f t="shared" si="20"/>
        <v>4125000</v>
      </c>
      <c r="O212" s="11">
        <f t="shared" si="20"/>
        <v>2625000</v>
      </c>
    </row>
    <row r="213" spans="8:15" ht="26.25">
      <c r="H213" s="11">
        <f>SUM(H30+H47+H155+H199)</f>
        <v>3865566</v>
      </c>
      <c r="I213" s="11">
        <f>SUM(I30+I47+I155+I199)</f>
        <v>461465</v>
      </c>
      <c r="J213" s="11">
        <f aca="true" t="shared" si="21" ref="J213:O213">SUM(J30+J47+J155+J199)</f>
        <v>2787429</v>
      </c>
      <c r="K213" s="11">
        <f t="shared" si="21"/>
        <v>616672</v>
      </c>
      <c r="L213" s="11">
        <f t="shared" si="21"/>
        <v>0</v>
      </c>
      <c r="M213" s="11">
        <f t="shared" si="21"/>
        <v>0</v>
      </c>
      <c r="N213" s="11">
        <f t="shared" si="21"/>
        <v>0</v>
      </c>
      <c r="O213" s="11">
        <f t="shared" si="21"/>
        <v>0</v>
      </c>
    </row>
    <row r="214" spans="8:15" ht="26.25">
      <c r="H214" s="11">
        <f>SUM(H211:H213)</f>
        <v>149579705</v>
      </c>
      <c r="I214" s="11">
        <f>SUM(I211:I213)</f>
        <v>15675559</v>
      </c>
      <c r="J214" s="11">
        <f aca="true" t="shared" si="22" ref="J214:O214">SUM(J211:J213)</f>
        <v>36347243</v>
      </c>
      <c r="K214" s="11">
        <f t="shared" si="22"/>
        <v>42214150</v>
      </c>
      <c r="L214" s="11">
        <f t="shared" si="22"/>
        <v>29692753</v>
      </c>
      <c r="M214" s="11">
        <f t="shared" si="22"/>
        <v>16650000</v>
      </c>
      <c r="N214" s="11">
        <f t="shared" si="22"/>
        <v>5500000</v>
      </c>
      <c r="O214" s="11">
        <f t="shared" si="22"/>
        <v>3500000</v>
      </c>
    </row>
  </sheetData>
  <sheetProtection/>
  <mergeCells count="362">
    <mergeCell ref="A86:A89"/>
    <mergeCell ref="B86:B89"/>
    <mergeCell ref="C86:C89"/>
    <mergeCell ref="F9:F11"/>
    <mergeCell ref="E20:E23"/>
    <mergeCell ref="F20:F23"/>
    <mergeCell ref="C13:C16"/>
    <mergeCell ref="E13:E16"/>
    <mergeCell ref="A40:G40"/>
    <mergeCell ref="A41:A43"/>
    <mergeCell ref="F98:F100"/>
    <mergeCell ref="G98:G100"/>
    <mergeCell ref="O1:P1"/>
    <mergeCell ref="A2:P2"/>
    <mergeCell ref="A3:P3"/>
    <mergeCell ref="A8:G8"/>
    <mergeCell ref="D4:D6"/>
    <mergeCell ref="E4:F5"/>
    <mergeCell ref="A4:A6"/>
    <mergeCell ref="B4:B6"/>
    <mergeCell ref="C4:C6"/>
    <mergeCell ref="G101:G103"/>
    <mergeCell ref="F101:F103"/>
    <mergeCell ref="A138:A140"/>
    <mergeCell ref="B138:B140"/>
    <mergeCell ref="G138:G140"/>
    <mergeCell ref="A132:A134"/>
    <mergeCell ref="B132:B134"/>
    <mergeCell ref="C132:C134"/>
    <mergeCell ref="E132:E134"/>
    <mergeCell ref="P4:P6"/>
    <mergeCell ref="I5:I6"/>
    <mergeCell ref="J5:J6"/>
    <mergeCell ref="K5:O5"/>
    <mergeCell ref="I4:O4"/>
    <mergeCell ref="G4:G6"/>
    <mergeCell ref="H4:H6"/>
    <mergeCell ref="G9:G11"/>
    <mergeCell ref="A12:G12"/>
    <mergeCell ref="A9:A11"/>
    <mergeCell ref="B9:B11"/>
    <mergeCell ref="C9:C11"/>
    <mergeCell ref="E9:E11"/>
    <mergeCell ref="B20:B23"/>
    <mergeCell ref="C20:C23"/>
    <mergeCell ref="G20:G23"/>
    <mergeCell ref="A20:A23"/>
    <mergeCell ref="A52:G52"/>
    <mergeCell ref="A53:A56"/>
    <mergeCell ref="B53:B56"/>
    <mergeCell ref="A24:A26"/>
    <mergeCell ref="B24:B26"/>
    <mergeCell ref="C24:C26"/>
    <mergeCell ref="P48:P50"/>
    <mergeCell ref="I49:I50"/>
    <mergeCell ref="J49:J50"/>
    <mergeCell ref="K49:O49"/>
    <mergeCell ref="G86:G89"/>
    <mergeCell ref="E86:E89"/>
    <mergeCell ref="F86:F89"/>
    <mergeCell ref="G58:G61"/>
    <mergeCell ref="E62:E65"/>
    <mergeCell ref="F62:F65"/>
    <mergeCell ref="E101:E103"/>
    <mergeCell ref="C98:C100"/>
    <mergeCell ref="E98:E100"/>
    <mergeCell ref="A98:A100"/>
    <mergeCell ref="B98:B100"/>
    <mergeCell ref="A101:A103"/>
    <mergeCell ref="B101:B103"/>
    <mergeCell ref="C101:C103"/>
    <mergeCell ref="B126:B128"/>
    <mergeCell ref="C126:C128"/>
    <mergeCell ref="A117:G117"/>
    <mergeCell ref="A118:A121"/>
    <mergeCell ref="A104:A106"/>
    <mergeCell ref="B104:B106"/>
    <mergeCell ref="G104:G106"/>
    <mergeCell ref="C104:C106"/>
    <mergeCell ref="D104:D106"/>
    <mergeCell ref="E104:F105"/>
    <mergeCell ref="F13:F16"/>
    <mergeCell ref="G13:G16"/>
    <mergeCell ref="A17:A19"/>
    <mergeCell ref="B17:B19"/>
    <mergeCell ref="C17:C19"/>
    <mergeCell ref="E17:E19"/>
    <mergeCell ref="F17:F19"/>
    <mergeCell ref="G17:G19"/>
    <mergeCell ref="A13:A16"/>
    <mergeCell ref="B13:B16"/>
    <mergeCell ref="E24:E26"/>
    <mergeCell ref="F24:F26"/>
    <mergeCell ref="G24:G26"/>
    <mergeCell ref="A27:A30"/>
    <mergeCell ref="B27:B30"/>
    <mergeCell ref="C27:C30"/>
    <mergeCell ref="E27:E30"/>
    <mergeCell ref="F27:F30"/>
    <mergeCell ref="G27:G30"/>
    <mergeCell ref="A31:G31"/>
    <mergeCell ref="A32:A35"/>
    <mergeCell ref="B32:B35"/>
    <mergeCell ref="C32:C35"/>
    <mergeCell ref="E32:E35"/>
    <mergeCell ref="F32:F35"/>
    <mergeCell ref="G32:G35"/>
    <mergeCell ref="A36:A39"/>
    <mergeCell ref="B36:B39"/>
    <mergeCell ref="C36:C39"/>
    <mergeCell ref="E36:E39"/>
    <mergeCell ref="F36:F39"/>
    <mergeCell ref="G36:G39"/>
    <mergeCell ref="B41:B43"/>
    <mergeCell ref="C41:C43"/>
    <mergeCell ref="E41:E43"/>
    <mergeCell ref="F41:F43"/>
    <mergeCell ref="G41:G43"/>
    <mergeCell ref="A44:A47"/>
    <mergeCell ref="B44:B47"/>
    <mergeCell ref="C44:C47"/>
    <mergeCell ref="E44:E47"/>
    <mergeCell ref="F44:F47"/>
    <mergeCell ref="G44:G47"/>
    <mergeCell ref="P44:P47"/>
    <mergeCell ref="A48:A50"/>
    <mergeCell ref="B48:B50"/>
    <mergeCell ref="C48:C50"/>
    <mergeCell ref="D48:D50"/>
    <mergeCell ref="E48:F49"/>
    <mergeCell ref="G48:G50"/>
    <mergeCell ref="H48:H50"/>
    <mergeCell ref="I48:O48"/>
    <mergeCell ref="C53:C56"/>
    <mergeCell ref="E53:E56"/>
    <mergeCell ref="F53:F56"/>
    <mergeCell ref="G53:G56"/>
    <mergeCell ref="A57:G57"/>
    <mergeCell ref="A58:A61"/>
    <mergeCell ref="B58:B61"/>
    <mergeCell ref="C58:C61"/>
    <mergeCell ref="E58:E61"/>
    <mergeCell ref="F58:F61"/>
    <mergeCell ref="G62:G65"/>
    <mergeCell ref="A66:A69"/>
    <mergeCell ref="B66:B69"/>
    <mergeCell ref="C66:C69"/>
    <mergeCell ref="E66:E69"/>
    <mergeCell ref="F66:F69"/>
    <mergeCell ref="G66:G69"/>
    <mergeCell ref="A62:A65"/>
    <mergeCell ref="B62:B65"/>
    <mergeCell ref="C62:C65"/>
    <mergeCell ref="A70:G70"/>
    <mergeCell ref="B71:B73"/>
    <mergeCell ref="C71:C73"/>
    <mergeCell ref="E71:E73"/>
    <mergeCell ref="F71:F73"/>
    <mergeCell ref="G71:G73"/>
    <mergeCell ref="A71:A73"/>
    <mergeCell ref="A74:A76"/>
    <mergeCell ref="B74:B76"/>
    <mergeCell ref="C74:C76"/>
    <mergeCell ref="E74:E76"/>
    <mergeCell ref="F74:F76"/>
    <mergeCell ref="G74:G76"/>
    <mergeCell ref="A77:G77"/>
    <mergeCell ref="A78:A81"/>
    <mergeCell ref="B78:B81"/>
    <mergeCell ref="C78:C81"/>
    <mergeCell ref="E78:E81"/>
    <mergeCell ref="F78:F81"/>
    <mergeCell ref="G78:G81"/>
    <mergeCell ref="P78:P81"/>
    <mergeCell ref="A82:A85"/>
    <mergeCell ref="B82:B85"/>
    <mergeCell ref="C82:C85"/>
    <mergeCell ref="E82:E85"/>
    <mergeCell ref="F82:F85"/>
    <mergeCell ref="G82:G85"/>
    <mergeCell ref="A90:A93"/>
    <mergeCell ref="B90:B93"/>
    <mergeCell ref="C90:C93"/>
    <mergeCell ref="E90:E93"/>
    <mergeCell ref="F90:F93"/>
    <mergeCell ref="G90:G93"/>
    <mergeCell ref="A94:A97"/>
    <mergeCell ref="B94:B97"/>
    <mergeCell ref="C94:C97"/>
    <mergeCell ref="E94:E97"/>
    <mergeCell ref="F94:F97"/>
    <mergeCell ref="G94:G97"/>
    <mergeCell ref="H104:H106"/>
    <mergeCell ref="I104:O104"/>
    <mergeCell ref="P104:P106"/>
    <mergeCell ref="I105:I106"/>
    <mergeCell ref="J105:J106"/>
    <mergeCell ref="K105:O105"/>
    <mergeCell ref="A108:A110"/>
    <mergeCell ref="B108:B110"/>
    <mergeCell ref="C108:C110"/>
    <mergeCell ref="E108:E110"/>
    <mergeCell ref="F108:F110"/>
    <mergeCell ref="G108:G110"/>
    <mergeCell ref="A111:A113"/>
    <mergeCell ref="B111:B113"/>
    <mergeCell ref="C111:C113"/>
    <mergeCell ref="E111:E113"/>
    <mergeCell ref="F111:F113"/>
    <mergeCell ref="G111:G113"/>
    <mergeCell ref="A114:A116"/>
    <mergeCell ref="B114:B116"/>
    <mergeCell ref="C114:C116"/>
    <mergeCell ref="E114:E116"/>
    <mergeCell ref="F114:F116"/>
    <mergeCell ref="G114:G116"/>
    <mergeCell ref="B118:B121"/>
    <mergeCell ref="C118:C121"/>
    <mergeCell ref="E118:E121"/>
    <mergeCell ref="F118:F121"/>
    <mergeCell ref="G118:G121"/>
    <mergeCell ref="A122:G122"/>
    <mergeCell ref="A123:A125"/>
    <mergeCell ref="B123:B125"/>
    <mergeCell ref="C123:C125"/>
    <mergeCell ref="E123:E125"/>
    <mergeCell ref="F123:F125"/>
    <mergeCell ref="G123:G125"/>
    <mergeCell ref="E126:E128"/>
    <mergeCell ref="F126:F128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F132:F134"/>
    <mergeCell ref="G132:G134"/>
    <mergeCell ref="A135:A137"/>
    <mergeCell ref="B135:B137"/>
    <mergeCell ref="C135:C137"/>
    <mergeCell ref="E135:E137"/>
    <mergeCell ref="F135:F137"/>
    <mergeCell ref="G135:G137"/>
    <mergeCell ref="E138:E140"/>
    <mergeCell ref="F138:F140"/>
    <mergeCell ref="A141:A143"/>
    <mergeCell ref="B141:B143"/>
    <mergeCell ref="C141:C143"/>
    <mergeCell ref="E141:E143"/>
    <mergeCell ref="F141:F143"/>
    <mergeCell ref="C138:C140"/>
    <mergeCell ref="G141:G143"/>
    <mergeCell ref="A144:A146"/>
    <mergeCell ref="B144:B146"/>
    <mergeCell ref="C144:C146"/>
    <mergeCell ref="E144:E146"/>
    <mergeCell ref="F144:F146"/>
    <mergeCell ref="G144:G146"/>
    <mergeCell ref="A147:A149"/>
    <mergeCell ref="B147:B149"/>
    <mergeCell ref="C147:C149"/>
    <mergeCell ref="E147:E149"/>
    <mergeCell ref="F147:F149"/>
    <mergeCell ref="G147:G149"/>
    <mergeCell ref="A150:G150"/>
    <mergeCell ref="A151:A155"/>
    <mergeCell ref="B151:B155"/>
    <mergeCell ref="C151:C155"/>
    <mergeCell ref="E151:E155"/>
    <mergeCell ref="F151:F155"/>
    <mergeCell ref="G151:G155"/>
    <mergeCell ref="A156:A158"/>
    <mergeCell ref="B156:B158"/>
    <mergeCell ref="C156:C158"/>
    <mergeCell ref="D156:D158"/>
    <mergeCell ref="E156:F157"/>
    <mergeCell ref="G156:G158"/>
    <mergeCell ref="H156:H158"/>
    <mergeCell ref="I156:O156"/>
    <mergeCell ref="P156:P158"/>
    <mergeCell ref="I157:I158"/>
    <mergeCell ref="J157:J158"/>
    <mergeCell ref="K157:O157"/>
    <mergeCell ref="A160:G160"/>
    <mergeCell ref="A161:A163"/>
    <mergeCell ref="B161:B163"/>
    <mergeCell ref="C161:C163"/>
    <mergeCell ref="E161:E163"/>
    <mergeCell ref="F161:F163"/>
    <mergeCell ref="G161:G163"/>
    <mergeCell ref="A164:A166"/>
    <mergeCell ref="B164:B166"/>
    <mergeCell ref="C164:C166"/>
    <mergeCell ref="E164:E166"/>
    <mergeCell ref="F164:F166"/>
    <mergeCell ref="G164:G166"/>
    <mergeCell ref="A167:A169"/>
    <mergeCell ref="B167:B169"/>
    <mergeCell ref="C167:C169"/>
    <mergeCell ref="E167:E169"/>
    <mergeCell ref="F167:F169"/>
    <mergeCell ref="G167:G169"/>
    <mergeCell ref="A170:A172"/>
    <mergeCell ref="B170:B172"/>
    <mergeCell ref="C170:C172"/>
    <mergeCell ref="E170:E172"/>
    <mergeCell ref="F170:F172"/>
    <mergeCell ref="G170:G172"/>
    <mergeCell ref="A173:G173"/>
    <mergeCell ref="A174:A176"/>
    <mergeCell ref="B174:B176"/>
    <mergeCell ref="A177:G177"/>
    <mergeCell ref="A178:A181"/>
    <mergeCell ref="B178:B181"/>
    <mergeCell ref="C178:C181"/>
    <mergeCell ref="E178:E181"/>
    <mergeCell ref="F178:F181"/>
    <mergeCell ref="G178:G181"/>
    <mergeCell ref="A182:A184"/>
    <mergeCell ref="B182:B184"/>
    <mergeCell ref="C182:C184"/>
    <mergeCell ref="E182:E184"/>
    <mergeCell ref="F182:F184"/>
    <mergeCell ref="G182:G184"/>
    <mergeCell ref="C188:C191"/>
    <mergeCell ref="E188:E191"/>
    <mergeCell ref="F188:F191"/>
    <mergeCell ref="G188:G191"/>
    <mergeCell ref="A185:A187"/>
    <mergeCell ref="B185:B187"/>
    <mergeCell ref="C185:C187"/>
    <mergeCell ref="E185:E187"/>
    <mergeCell ref="F185:F187"/>
    <mergeCell ref="G185:G187"/>
    <mergeCell ref="P188:P191"/>
    <mergeCell ref="A192:A194"/>
    <mergeCell ref="B192:B194"/>
    <mergeCell ref="C192:C194"/>
    <mergeCell ref="E192:E194"/>
    <mergeCell ref="F192:F194"/>
    <mergeCell ref="G192:G194"/>
    <mergeCell ref="P192:P194"/>
    <mergeCell ref="A188:A191"/>
    <mergeCell ref="B188:B191"/>
    <mergeCell ref="A195:G195"/>
    <mergeCell ref="A196:A199"/>
    <mergeCell ref="B196:B199"/>
    <mergeCell ref="C196:C199"/>
    <mergeCell ref="E196:E199"/>
    <mergeCell ref="F196:F199"/>
    <mergeCell ref="G196:G199"/>
    <mergeCell ref="P196:P199"/>
    <mergeCell ref="A200:A202"/>
    <mergeCell ref="B200:B202"/>
    <mergeCell ref="C200:C202"/>
    <mergeCell ref="E200:E202"/>
    <mergeCell ref="F200:F202"/>
    <mergeCell ref="G200:G202"/>
    <mergeCell ref="P200:P202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5" r:id="rId1"/>
  <rowBreaks count="3" manualBreakCount="3">
    <brk id="47" max="15" man="1"/>
    <brk id="103" max="15" man="1"/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2009-12-15T07:55:58Z</dcterms:modified>
  <cp:category/>
  <cp:version/>
  <cp:contentType/>
  <cp:contentStatus/>
</cp:coreProperties>
</file>