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tabRatio="662" activeTab="0"/>
  </bookViews>
  <sheets>
    <sheet name="Prognoza dla RIO" sheetId="1" r:id="rId1"/>
    <sheet name="Prognoza dla nas" sheetId="2" r:id="rId2"/>
  </sheets>
  <definedNames>
    <definedName name="_xlnm.Print_Area" localSheetId="1">'Prognoza dla nas'!$A$1:$P$71</definedName>
    <definedName name="_xlnm.Print_Area" localSheetId="0">'Prognoza dla RIO'!$A$1:$N$71</definedName>
  </definedNames>
  <calcPr fullCalcOnLoad="1"/>
</workbook>
</file>

<file path=xl/sharedStrings.xml><?xml version="1.0" encoding="utf-8"?>
<sst xmlns="http://schemas.openxmlformats.org/spreadsheetml/2006/main" count="198" uniqueCount="82">
  <si>
    <t>Lp.</t>
  </si>
  <si>
    <t>Wyszczególnienie</t>
  </si>
  <si>
    <t>Wykonanie</t>
  </si>
  <si>
    <t>Przewidywane wykonanie</t>
  </si>
  <si>
    <t xml:space="preserve">  w zł  </t>
  </si>
  <si>
    <t>2006 r.</t>
  </si>
  <si>
    <t>2007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</si>
  <si>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</si>
  <si>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</si>
  <si>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</si>
  <si>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</si>
  <si>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</si>
  <si>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a) spłaty rat kredytów z odsetkami,</t>
  </si>
  <si>
    <t xml:space="preserve">     b) spłaty rat pożyczek z odsetkami,</t>
  </si>
  <si>
    <t>2008 r.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</si>
  <si>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</si>
  <si>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</si>
  <si>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</si>
  <si>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</si>
  <si>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</si>
  <si>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t>D16. prywatyzacja majątku jst</t>
  </si>
  <si>
    <t>D17. inne źródła
w tym:</t>
  </si>
  <si>
    <t>D25. wykup obligacji samorządowych
w tym:</t>
  </si>
  <si>
    <t>D26. inne cele</t>
  </si>
  <si>
    <t xml:space="preserve">   a) wynikające z ustaw i orzeczeń sądów
        lub ostatecznych decyzji administracyjnych,</t>
  </si>
  <si>
    <t xml:space="preserve">       D171. środki na pokrycie deficytu</t>
  </si>
  <si>
    <t xml:space="preserve">      c) emitowane papiery wartościowe.</t>
  </si>
  <si>
    <t>A1. Dochody bieżące</t>
  </si>
  <si>
    <t>A2. Dochody majątkowe</t>
  </si>
  <si>
    <r>
      <t xml:space="preserve">A. DOCHODY </t>
    </r>
    <r>
      <rPr>
        <sz val="10"/>
        <rFont val="Arial CE"/>
        <family val="0"/>
      </rPr>
      <t>(A1+A2)</t>
    </r>
  </si>
  <si>
    <t>E. Umorzenie pożyczki</t>
  </si>
  <si>
    <t>D15. obligacje jednostek samorządowych 
        oraz związków komunalnych
w tym:</t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</si>
  <si>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</si>
  <si>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>D11. kredyty
 w tym: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</si>
  <si>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</si>
  <si>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</si>
  <si>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r>
      <t>D24.</t>
    </r>
    <r>
      <rPr>
        <b/>
        <sz val="12"/>
        <rFont val="Arial CE"/>
        <family val="2"/>
      </rPr>
      <t xml:space="preserve"> lokaty w bankach</t>
    </r>
  </si>
  <si>
    <t>D21. spłaty kredytów
 w tym:</t>
  </si>
  <si>
    <t>D12. pożyczki
w tym:</t>
  </si>
  <si>
    <t>D22. spłaty pożyczek
w tym: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</si>
  <si>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</si>
  <si>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</si>
  <si>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b) uznane za bezsporne przez właściwą jednostkę
       sektora finansów publicznych, będącą dłużnikiem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</si>
  <si>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</si>
  <si>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t xml:space="preserve">     d) potencjalne spłaty poręczeń i gwarancji udzielonych 
        samorządowym osobom prawnym realizującym zadania jst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</si>
  <si>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</si>
  <si>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</si>
  <si>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</si>
  <si>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</si>
  <si>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</si>
  <si>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</si>
  <si>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</si>
  <si>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</si>
  <si>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</si>
  <si>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</si>
  <si>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t xml:space="preserve">     D141. środki na pokrycie deficytu</t>
  </si>
  <si>
    <t xml:space="preserve">     c) wykup papierów wartościowych z odsetkami i dyskontem,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</si>
  <si>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</si>
  <si>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t>2009 r.</t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</si>
  <si>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</si>
  <si>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</si>
  <si>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 xml:space="preserve">      D251. wyemitowanych w związku z umową zawartą z podmiotem 
               dysponującym środkami, o których mowa w art. 5 ust. 3 ufp.</t>
  </si>
  <si>
    <t xml:space="preserve">      D211. zaciągniętych w związku z umową zawartą z podmiotem 
                dysponującym środkami, o których mowa w art. 5 ust. 3 ufp</t>
  </si>
  <si>
    <t xml:space="preserve">          D2211. zaciągniętych na prefinansowanie programów i projektów 
                      w związku z umową zawartą z podmiotem dysponującym 
                      środkami, o których mowa w art. 5 ust. 3 ufp</t>
  </si>
  <si>
    <t xml:space="preserve">     D151. wyemitowane w związku z umową zawartą z podmiotem 
              dysponującym środkami, o których mowa w art. 5 ust. 3 ufp</t>
  </si>
  <si>
    <t xml:space="preserve">        D1211. pożyczki na prefinansowanie programów  i projektów 
                   zaciągnięte w związku z umową zawartą z podmiotem 
                   dysponującym środkami, o których mowa w art. 5 ust. 3 ufp</t>
  </si>
  <si>
    <t xml:space="preserve">      D121. zaciągnięte w związku z umową zawartą z podmiotem 
                dysponującym środkami, o których mowa w art. 5 ust. 3 ufp</t>
  </si>
  <si>
    <t xml:space="preserve">      D111. zaciągnięte w związku z umową zawartą z podmiotem 
                dysponującym środkami, o których mowa w art. 5 ust. 3 ufp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</si>
  <si>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</si>
  <si>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</si>
  <si>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</si>
  <si>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2004 r.</t>
  </si>
  <si>
    <t>2005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</si>
  <si>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</si>
  <si>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</si>
  <si>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</si>
  <si>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</si>
  <si>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</si>
  <si>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</si>
  <si>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</si>
  <si>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</si>
  <si>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Prognoza łącznej kwoty długu publicznego
 Gminy Police
na lata 2008 - 2017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</si>
</sst>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0.0"/>
    <numFmt numFmtId="174" formatCode="0.0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8"/>
      <name val="Arial"/>
      <family val="2"/>
    </font>
    <font>
      <b/>
      <sz val="13"/>
      <name val="Arial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12"/>
      <name val="Arial"/>
      <family val="0"/>
    </font>
    <font>
      <sz val="12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3" fillId="0" borderId="0" xfId="18">
      <alignment/>
      <protection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/>
      <protection/>
    </xf>
    <xf numFmtId="0" fontId="9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3" xfId="18" applyFont="1" applyBorder="1" applyAlignment="1">
      <alignment vertical="center"/>
      <protection/>
    </xf>
    <xf numFmtId="0" fontId="7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vertical="center" wrapText="1"/>
      <protection/>
    </xf>
    <xf numFmtId="0" fontId="7" fillId="0" borderId="6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5" xfId="18" applyFont="1" applyFill="1" applyBorder="1" applyAlignment="1">
      <alignment vertical="center"/>
      <protection/>
    </xf>
    <xf numFmtId="0" fontId="5" fillId="0" borderId="3" xfId="18" applyFont="1" applyFill="1" applyBorder="1" applyAlignment="1">
      <alignment vertical="center" wrapText="1"/>
      <protection/>
    </xf>
    <xf numFmtId="0" fontId="5" fillId="0" borderId="7" xfId="18" applyFont="1" applyFill="1" applyBorder="1" applyAlignment="1">
      <alignment vertical="center"/>
      <protection/>
    </xf>
    <xf numFmtId="0" fontId="5" fillId="0" borderId="7" xfId="18" applyFont="1" applyFill="1" applyBorder="1" applyAlignment="1">
      <alignment vertical="center" wrapText="1"/>
      <protection/>
    </xf>
    <xf numFmtId="0" fontId="5" fillId="0" borderId="8" xfId="18" applyFont="1" applyFill="1" applyBorder="1" applyAlignment="1">
      <alignment vertical="center" wrapText="1"/>
      <protection/>
    </xf>
    <xf numFmtId="0" fontId="7" fillId="0" borderId="9" xfId="18" applyFont="1" applyFill="1" applyBorder="1" applyAlignment="1">
      <alignment horizontal="center" vertical="center"/>
      <protection/>
    </xf>
    <xf numFmtId="0" fontId="7" fillId="2" borderId="9" xfId="18" applyFont="1" applyFill="1" applyBorder="1" applyAlignment="1">
      <alignment horizontal="center" vertical="center"/>
      <protection/>
    </xf>
    <xf numFmtId="0" fontId="7" fillId="0" borderId="9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1" xfId="18" applyFont="1" applyBorder="1" applyAlignment="1">
      <alignment horizontal="center" vertical="center"/>
      <protection/>
    </xf>
    <xf numFmtId="0" fontId="7" fillId="0" borderId="12" xfId="18" applyFont="1" applyBorder="1" applyAlignment="1">
      <alignment horizontal="center" vertical="center"/>
      <protection/>
    </xf>
    <xf numFmtId="0" fontId="8" fillId="0" borderId="13" xfId="18" applyFont="1" applyBorder="1" applyAlignment="1">
      <alignment vertical="center"/>
      <protection/>
    </xf>
    <xf numFmtId="0" fontId="8" fillId="2" borderId="13" xfId="18" applyFont="1" applyFill="1" applyBorder="1" applyAlignment="1">
      <alignment vertical="center" wrapText="1"/>
      <protection/>
    </xf>
    <xf numFmtId="0" fontId="7" fillId="0" borderId="14" xfId="18" applyFont="1" applyBorder="1" applyAlignment="1">
      <alignment horizontal="center" vertical="center"/>
      <protection/>
    </xf>
    <xf numFmtId="0" fontId="8" fillId="2" borderId="13" xfId="18" applyFont="1" applyFill="1" applyBorder="1" applyAlignment="1">
      <alignment vertical="center"/>
      <protection/>
    </xf>
    <xf numFmtId="0" fontId="8" fillId="0" borderId="15" xfId="18" applyFont="1" applyBorder="1" applyAlignment="1">
      <alignment vertical="center"/>
      <protection/>
    </xf>
    <xf numFmtId="0" fontId="8" fillId="0" borderId="13" xfId="18" applyFont="1" applyFill="1" applyBorder="1" applyAlignment="1">
      <alignment vertical="center" wrapText="1"/>
      <protection/>
    </xf>
    <xf numFmtId="0" fontId="5" fillId="0" borderId="5" xfId="18" applyFont="1" applyFill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5" fillId="0" borderId="5" xfId="18" applyFont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14" fillId="0" borderId="0" xfId="18" applyFont="1" applyAlignment="1">
      <alignment horizontal="left"/>
      <protection/>
    </xf>
    <xf numFmtId="0" fontId="3" fillId="0" borderId="3" xfId="18" applyFont="1" applyBorder="1" applyAlignment="1">
      <alignment vertical="center" wrapText="1"/>
      <protection/>
    </xf>
    <xf numFmtId="0" fontId="3" fillId="0" borderId="3" xfId="18" applyFont="1" applyFill="1" applyBorder="1" applyAlignment="1">
      <alignment vertical="center" wrapText="1"/>
      <protection/>
    </xf>
    <xf numFmtId="0" fontId="3" fillId="0" borderId="3" xfId="18" applyFont="1" applyFill="1" applyBorder="1" applyAlignment="1">
      <alignment vertical="center"/>
      <protection/>
    </xf>
    <xf numFmtId="0" fontId="3" fillId="0" borderId="7" xfId="18" applyFont="1" applyFill="1" applyBorder="1" applyAlignment="1">
      <alignment vertical="center" wrapText="1"/>
      <protection/>
    </xf>
    <xf numFmtId="0" fontId="3" fillId="0" borderId="8" xfId="18" applyFont="1" applyFill="1" applyBorder="1" applyAlignment="1">
      <alignment vertical="center" wrapText="1"/>
      <protection/>
    </xf>
    <xf numFmtId="0" fontId="14" fillId="0" borderId="0" xfId="18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3" fillId="0" borderId="16" xfId="18" applyFont="1" applyFill="1" applyBorder="1" applyAlignment="1">
      <alignment vertical="center" wrapText="1"/>
      <protection/>
    </xf>
    <xf numFmtId="3" fontId="8" fillId="2" borderId="2" xfId="18" applyNumberFormat="1" applyFont="1" applyFill="1" applyBorder="1" applyAlignment="1">
      <alignment horizontal="right" vertical="center"/>
      <protection/>
    </xf>
    <xf numFmtId="3" fontId="7" fillId="0" borderId="17" xfId="18" applyNumberFormat="1" applyFont="1" applyBorder="1" applyAlignment="1">
      <alignment horizontal="right" vertical="center"/>
      <protection/>
    </xf>
    <xf numFmtId="3" fontId="7" fillId="0" borderId="18" xfId="18" applyNumberFormat="1" applyFont="1" applyBorder="1" applyAlignment="1">
      <alignment horizontal="right" vertical="center"/>
      <protection/>
    </xf>
    <xf numFmtId="3" fontId="7" fillId="0" borderId="19" xfId="18" applyNumberFormat="1" applyFont="1" applyBorder="1" applyAlignment="1">
      <alignment horizontal="right" vertical="center"/>
      <protection/>
    </xf>
    <xf numFmtId="3" fontId="7" fillId="0" borderId="8" xfId="18" applyNumberFormat="1" applyFont="1" applyBorder="1" applyAlignment="1">
      <alignment horizontal="right" vertical="center"/>
      <protection/>
    </xf>
    <xf numFmtId="3" fontId="20" fillId="0" borderId="19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8" fillId="0" borderId="2" xfId="18" applyNumberFormat="1" applyFont="1" applyBorder="1" applyAlignment="1">
      <alignment horizontal="right" vertical="center"/>
      <protection/>
    </xf>
    <xf numFmtId="3" fontId="8" fillId="2" borderId="2" xfId="18" applyNumberFormat="1" applyFont="1" applyFill="1" applyBorder="1" applyAlignment="1">
      <alignment horizontal="right" vertical="center" wrapText="1"/>
      <protection/>
    </xf>
    <xf numFmtId="3" fontId="5" fillId="0" borderId="20" xfId="18" applyNumberFormat="1" applyFont="1" applyBorder="1" applyAlignment="1">
      <alignment horizontal="right" vertical="center" wrapText="1"/>
      <protection/>
    </xf>
    <xf numFmtId="3" fontId="5" fillId="0" borderId="7" xfId="18" applyNumberFormat="1" applyFont="1" applyBorder="1" applyAlignment="1">
      <alignment horizontal="right" vertical="center" wrapText="1"/>
      <protection/>
    </xf>
    <xf numFmtId="3" fontId="20" fillId="0" borderId="20" xfId="0" applyNumberFormat="1" applyFont="1" applyBorder="1" applyAlignment="1">
      <alignment horizontal="right" vertical="center"/>
    </xf>
    <xf numFmtId="3" fontId="7" fillId="0" borderId="7" xfId="18" applyNumberFormat="1" applyFont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3" fillId="0" borderId="19" xfId="18" applyNumberFormat="1" applyFont="1" applyBorder="1" applyAlignment="1">
      <alignment horizontal="right" vertical="center" wrapText="1"/>
      <protection/>
    </xf>
    <xf numFmtId="3" fontId="3" fillId="0" borderId="8" xfId="18" applyNumberFormat="1" applyFont="1" applyBorder="1" applyAlignment="1">
      <alignment horizontal="right" vertical="center" wrapText="1"/>
      <protection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18" applyNumberFormat="1" applyFont="1" applyBorder="1" applyAlignment="1">
      <alignment horizontal="right" vertical="center"/>
      <protection/>
    </xf>
    <xf numFmtId="3" fontId="5" fillId="0" borderId="20" xfId="18" applyNumberFormat="1" applyFont="1" applyBorder="1" applyAlignment="1">
      <alignment horizontal="right" vertical="center"/>
      <protection/>
    </xf>
    <xf numFmtId="3" fontId="5" fillId="0" borderId="7" xfId="18" applyNumberFormat="1" applyFont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/>
      <protection/>
    </xf>
    <xf numFmtId="3" fontId="7" fillId="0" borderId="19" xfId="18" applyNumberFormat="1" applyFont="1" applyBorder="1" applyAlignment="1">
      <alignment horizontal="right" vertical="center" wrapText="1"/>
      <protection/>
    </xf>
    <xf numFmtId="3" fontId="7" fillId="0" borderId="8" xfId="18" applyNumberFormat="1" applyFont="1" applyBorder="1" applyAlignment="1">
      <alignment horizontal="right" vertical="center" wrapText="1"/>
      <protection/>
    </xf>
    <xf numFmtId="3" fontId="7" fillId="0" borderId="20" xfId="18" applyNumberFormat="1" applyFont="1" applyBorder="1" applyAlignment="1">
      <alignment horizontal="right" vertical="center" wrapText="1"/>
      <protection/>
    </xf>
    <xf numFmtId="3" fontId="7" fillId="0" borderId="7" xfId="18" applyNumberFormat="1" applyFont="1" applyBorder="1" applyAlignment="1">
      <alignment horizontal="right" vertical="center" wrapText="1"/>
      <protection/>
    </xf>
    <xf numFmtId="3" fontId="7" fillId="0" borderId="20" xfId="18" applyNumberFormat="1" applyFont="1" applyBorder="1" applyAlignment="1">
      <alignment horizontal="right" vertical="center" wrapText="1"/>
      <protection/>
    </xf>
    <xf numFmtId="3" fontId="7" fillId="0" borderId="7" xfId="18" applyNumberFormat="1" applyFont="1" applyBorder="1" applyAlignment="1">
      <alignment horizontal="right" vertical="center" wrapText="1"/>
      <protection/>
    </xf>
    <xf numFmtId="3" fontId="7" fillId="0" borderId="19" xfId="18" applyNumberFormat="1" applyFont="1" applyBorder="1" applyAlignment="1">
      <alignment horizontal="right" vertical="center" wrapText="1"/>
      <protection/>
    </xf>
    <xf numFmtId="3" fontId="7" fillId="0" borderId="8" xfId="18" applyNumberFormat="1" applyFont="1" applyBorder="1" applyAlignment="1">
      <alignment horizontal="right" vertical="center" wrapText="1"/>
      <protection/>
    </xf>
    <xf numFmtId="3" fontId="9" fillId="0" borderId="21" xfId="18" applyNumberFormat="1" applyFont="1" applyBorder="1" applyAlignment="1">
      <alignment horizontal="right" vertical="center"/>
      <protection/>
    </xf>
    <xf numFmtId="3" fontId="9" fillId="0" borderId="1" xfId="18" applyNumberFormat="1" applyFont="1" applyBorder="1" applyAlignment="1">
      <alignment horizontal="right" vertical="center"/>
      <protection/>
    </xf>
    <xf numFmtId="3" fontId="7" fillId="0" borderId="20" xfId="18" applyNumberFormat="1" applyFont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/>
      <protection/>
    </xf>
    <xf numFmtId="3" fontId="7" fillId="0" borderId="7" xfId="18" applyNumberFormat="1" applyFont="1" applyFill="1" applyBorder="1" applyAlignment="1">
      <alignment horizontal="right" vertical="center"/>
      <protection/>
    </xf>
    <xf numFmtId="3" fontId="7" fillId="0" borderId="20" xfId="18" applyNumberFormat="1" applyFont="1" applyFill="1" applyBorder="1" applyAlignment="1">
      <alignment horizontal="right" vertical="center" wrapText="1"/>
      <protection/>
    </xf>
    <xf numFmtId="3" fontId="3" fillId="0" borderId="19" xfId="18" applyNumberFormat="1" applyFont="1" applyFill="1" applyBorder="1" applyAlignment="1">
      <alignment horizontal="right" vertical="center" wrapText="1"/>
      <protection/>
    </xf>
    <xf numFmtId="3" fontId="3" fillId="0" borderId="8" xfId="18" applyNumberFormat="1" applyFont="1" applyFill="1" applyBorder="1" applyAlignment="1">
      <alignment horizontal="right" vertical="center" wrapText="1"/>
      <protection/>
    </xf>
    <xf numFmtId="3" fontId="7" fillId="0" borderId="19" xfId="18" applyNumberFormat="1" applyFont="1" applyFill="1" applyBorder="1" applyAlignment="1">
      <alignment horizontal="right" vertical="center" wrapText="1"/>
      <protection/>
    </xf>
    <xf numFmtId="3" fontId="3" fillId="0" borderId="19" xfId="18" applyNumberFormat="1" applyFont="1" applyFill="1" applyBorder="1" applyAlignment="1">
      <alignment horizontal="right" vertical="center"/>
      <protection/>
    </xf>
    <xf numFmtId="3" fontId="3" fillId="0" borderId="8" xfId="18" applyNumberFormat="1" applyFont="1" applyFill="1" applyBorder="1" applyAlignment="1">
      <alignment horizontal="right" vertical="center"/>
      <protection/>
    </xf>
    <xf numFmtId="3" fontId="7" fillId="0" borderId="19" xfId="18" applyNumberFormat="1" applyFont="1" applyFill="1" applyBorder="1" applyAlignment="1">
      <alignment horizontal="right" vertical="center"/>
      <protection/>
    </xf>
    <xf numFmtId="3" fontId="7" fillId="0" borderId="19" xfId="18" applyNumberFormat="1" applyFont="1" applyBorder="1" applyAlignment="1">
      <alignment horizontal="right" vertical="center"/>
      <protection/>
    </xf>
    <xf numFmtId="10" fontId="8" fillId="2" borderId="2" xfId="20" applyNumberFormat="1" applyFont="1" applyFill="1" applyBorder="1" applyAlignment="1">
      <alignment horizontal="right" vertical="center" wrapText="1"/>
    </xf>
    <xf numFmtId="10" fontId="8" fillId="0" borderId="2" xfId="20" applyNumberFormat="1" applyFont="1" applyFill="1" applyBorder="1" applyAlignment="1">
      <alignment horizontal="right" vertical="center" wrapText="1"/>
    </xf>
    <xf numFmtId="3" fontId="7" fillId="0" borderId="7" xfId="18" applyNumberFormat="1" applyFont="1" applyFill="1" applyBorder="1" applyAlignment="1">
      <alignment horizontal="right" vertical="center" wrapText="1"/>
      <protection/>
    </xf>
    <xf numFmtId="3" fontId="7" fillId="0" borderId="8" xfId="18" applyNumberFormat="1" applyFont="1" applyFill="1" applyBorder="1" applyAlignment="1">
      <alignment horizontal="right" vertical="center" wrapText="1"/>
      <protection/>
    </xf>
    <xf numFmtId="3" fontId="3" fillId="0" borderId="20" xfId="18" applyNumberFormat="1" applyFont="1" applyFill="1" applyBorder="1" applyAlignment="1">
      <alignment horizontal="right" vertical="center" wrapText="1"/>
      <protection/>
    </xf>
    <xf numFmtId="3" fontId="3" fillId="0" borderId="7" xfId="18" applyNumberFormat="1" applyFont="1" applyFill="1" applyBorder="1" applyAlignment="1">
      <alignment horizontal="right" vertical="center" wrapText="1"/>
      <protection/>
    </xf>
    <xf numFmtId="3" fontId="3" fillId="0" borderId="22" xfId="18" applyNumberFormat="1" applyFont="1" applyFill="1" applyBorder="1" applyAlignment="1">
      <alignment horizontal="right" vertical="center" wrapText="1"/>
      <protection/>
    </xf>
    <xf numFmtId="3" fontId="3" fillId="0" borderId="23" xfId="18" applyNumberFormat="1" applyFont="1" applyFill="1" applyBorder="1" applyAlignment="1">
      <alignment horizontal="right" vertical="center" wrapText="1"/>
      <protection/>
    </xf>
    <xf numFmtId="3" fontId="3" fillId="0" borderId="24" xfId="18" applyNumberFormat="1" applyFont="1" applyFill="1" applyBorder="1" applyAlignment="1">
      <alignment horizontal="right" vertical="center" wrapText="1"/>
      <protection/>
    </xf>
    <xf numFmtId="3" fontId="7" fillId="0" borderId="23" xfId="18" applyNumberFormat="1" applyFont="1" applyFill="1" applyBorder="1" applyAlignment="1">
      <alignment horizontal="right" vertical="center"/>
      <protection/>
    </xf>
    <xf numFmtId="3" fontId="21" fillId="0" borderId="20" xfId="18" applyNumberFormat="1" applyFont="1" applyFill="1" applyBorder="1" applyAlignment="1">
      <alignment horizontal="right" vertical="center"/>
      <protection/>
    </xf>
    <xf numFmtId="0" fontId="3" fillId="0" borderId="0" xfId="18" applyFont="1">
      <alignment/>
      <protection/>
    </xf>
    <xf numFmtId="3" fontId="7" fillId="0" borderId="1" xfId="18" applyNumberFormat="1" applyFont="1" applyBorder="1" applyAlignment="1">
      <alignment horizontal="right" vertical="center"/>
      <protection/>
    </xf>
    <xf numFmtId="3" fontId="7" fillId="0" borderId="7" xfId="18" applyNumberFormat="1" applyFont="1" applyBorder="1" applyAlignment="1">
      <alignment horizontal="right" vertical="center"/>
      <protection/>
    </xf>
    <xf numFmtId="3" fontId="7" fillId="0" borderId="8" xfId="18" applyNumberFormat="1" applyFont="1" applyBorder="1" applyAlignment="1">
      <alignment horizontal="right" vertical="center"/>
      <protection/>
    </xf>
    <xf numFmtId="3" fontId="7" fillId="0" borderId="8" xfId="18" applyNumberFormat="1" applyFont="1" applyFill="1" applyBorder="1" applyAlignment="1">
      <alignment horizontal="right" vertical="center"/>
      <protection/>
    </xf>
    <xf numFmtId="3" fontId="7" fillId="0" borderId="0" xfId="18" applyNumberFormat="1" applyFont="1" applyFill="1" applyBorder="1" applyAlignment="1">
      <alignment horizontal="right" vertical="center"/>
      <protection/>
    </xf>
    <xf numFmtId="0" fontId="6" fillId="0" borderId="0" xfId="18" applyFont="1" applyBorder="1" applyAlignment="1">
      <alignment horizontal="right" vertical="center" wrapText="1"/>
      <protection/>
    </xf>
    <xf numFmtId="0" fontId="3" fillId="0" borderId="14" xfId="18" applyFont="1" applyBorder="1" applyAlignment="1">
      <alignment horizontal="center"/>
      <protection/>
    </xf>
    <xf numFmtId="0" fontId="3" fillId="0" borderId="1" xfId="18" applyBorder="1">
      <alignment/>
      <protection/>
    </xf>
    <xf numFmtId="0" fontId="5" fillId="2" borderId="25" xfId="18" applyFont="1" applyFill="1" applyBorder="1" applyAlignment="1">
      <alignment horizontal="center"/>
      <protection/>
    </xf>
    <xf numFmtId="0" fontId="10" fillId="2" borderId="25" xfId="18" applyFont="1" applyFill="1" applyBorder="1" applyAlignment="1">
      <alignment horizontal="center"/>
      <protection/>
    </xf>
    <xf numFmtId="0" fontId="8" fillId="2" borderId="26" xfId="18" applyFont="1" applyFill="1" applyBorder="1" applyAlignment="1">
      <alignment horizontal="center" vertical="center"/>
      <protection/>
    </xf>
    <xf numFmtId="0" fontId="3" fillId="2" borderId="21" xfId="18" applyFont="1" applyFill="1" applyBorder="1" applyAlignment="1">
      <alignment horizontal="center"/>
      <protection/>
    </xf>
    <xf numFmtId="0" fontId="3" fillId="2" borderId="21" xfId="18" applyFill="1" applyBorder="1">
      <alignment/>
      <protection/>
    </xf>
    <xf numFmtId="0" fontId="4" fillId="2" borderId="2" xfId="18" applyFont="1" applyFill="1" applyBorder="1" applyAlignment="1">
      <alignment horizontal="center" vertical="center"/>
      <protection/>
    </xf>
    <xf numFmtId="0" fontId="3" fillId="0" borderId="27" xfId="18" applyFont="1" applyBorder="1" applyAlignment="1">
      <alignment horizontal="center"/>
      <protection/>
    </xf>
    <xf numFmtId="0" fontId="3" fillId="0" borderId="0" xfId="18" applyBorder="1">
      <alignment/>
      <protection/>
    </xf>
    <xf numFmtId="0" fontId="4" fillId="0" borderId="23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29" xfId="18" applyNumberFormat="1" applyFont="1" applyBorder="1" applyAlignment="1">
      <alignment horizontal="right" vertical="center" wrapText="1"/>
      <protection/>
    </xf>
    <xf numFmtId="3" fontId="3" fillId="0" borderId="30" xfId="18" applyNumberFormat="1" applyFont="1" applyBorder="1" applyAlignment="1">
      <alignment horizontal="right" vertical="center" wrapText="1"/>
      <protection/>
    </xf>
    <xf numFmtId="3" fontId="7" fillId="0" borderId="29" xfId="0" applyNumberFormat="1" applyFont="1" applyBorder="1" applyAlignment="1">
      <alignment horizontal="right" vertical="center"/>
    </xf>
    <xf numFmtId="3" fontId="7" fillId="0" borderId="31" xfId="18" applyNumberFormat="1" applyFont="1" applyBorder="1" applyAlignment="1">
      <alignment horizontal="right" vertical="center"/>
      <protection/>
    </xf>
    <xf numFmtId="3" fontId="7" fillId="0" borderId="29" xfId="18" applyNumberFormat="1" applyFont="1" applyBorder="1" applyAlignment="1">
      <alignment horizontal="right" vertical="center"/>
      <protection/>
    </xf>
    <xf numFmtId="3" fontId="7" fillId="0" borderId="19" xfId="0" applyNumberFormat="1" applyFont="1" applyBorder="1" applyAlignment="1">
      <alignment horizontal="right" vertical="center"/>
    </xf>
    <xf numFmtId="0" fontId="11" fillId="0" borderId="0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/>
      <protection/>
    </xf>
    <xf numFmtId="0" fontId="7" fillId="0" borderId="33" xfId="18" applyFont="1" applyBorder="1" applyAlignment="1">
      <alignment horizontal="center" vertical="center"/>
      <protection/>
    </xf>
    <xf numFmtId="0" fontId="9" fillId="0" borderId="32" xfId="18" applyFont="1" applyBorder="1" applyAlignment="1">
      <alignment horizontal="center" vertical="center"/>
      <protection/>
    </xf>
    <xf numFmtId="0" fontId="9" fillId="0" borderId="33" xfId="18" applyFont="1" applyBorder="1" applyAlignment="1">
      <alignment horizontal="center" vertical="center"/>
      <protection/>
    </xf>
    <xf numFmtId="0" fontId="9" fillId="0" borderId="34" xfId="18" applyFont="1" applyBorder="1" applyAlignment="1">
      <alignment horizontal="center" vertical="center"/>
      <protection/>
    </xf>
    <xf numFmtId="0" fontId="8" fillId="2" borderId="9" xfId="18" applyFont="1" applyFill="1" applyBorder="1" applyAlignment="1">
      <alignment horizontal="center" vertical="center"/>
      <protection/>
    </xf>
    <xf numFmtId="0" fontId="8" fillId="2" borderId="35" xfId="18" applyFont="1" applyFill="1" applyBorder="1" applyAlignment="1">
      <alignment horizontal="center" vertical="center"/>
      <protection/>
    </xf>
    <xf numFmtId="0" fontId="8" fillId="2" borderId="36" xfId="18" applyFont="1" applyFill="1" applyBorder="1" applyAlignment="1">
      <alignment horizontal="center" vertical="center"/>
      <protection/>
    </xf>
    <xf numFmtId="0" fontId="8" fillId="2" borderId="37" xfId="18" applyFont="1" applyFill="1" applyBorder="1" applyAlignment="1">
      <alignment horizontal="center" vertical="center"/>
      <protection/>
    </xf>
    <xf numFmtId="0" fontId="8" fillId="2" borderId="38" xfId="18" applyFont="1" applyFill="1" applyBorder="1" applyAlignment="1">
      <alignment horizontal="center" vertical="center"/>
      <protection/>
    </xf>
    <xf numFmtId="0" fontId="8" fillId="2" borderId="26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1"/>
  <sheetViews>
    <sheetView showGridLines="0" tabSelected="1" view="pageBreakPreview" zoomScale="70" zoomScaleNormal="75" zoomScaleSheetLayoutView="70" workbookViewId="0" topLeftCell="A1">
      <selection activeCell="F59" sqref="F59"/>
    </sheetView>
  </sheetViews>
  <sheetFormatPr defaultColWidth="9.140625" defaultRowHeight="12.75"/>
  <cols>
    <col min="1" max="1" width="3.8515625" style="1" customWidth="1"/>
    <col min="2" max="2" width="70.28125" style="2" bestFit="1" customWidth="1"/>
    <col min="3" max="11" width="15.7109375" style="96" customWidth="1"/>
    <col min="12" max="14" width="15.7109375" style="2" customWidth="1"/>
    <col min="15" max="16384" width="9.140625" style="2" customWidth="1"/>
  </cols>
  <sheetData>
    <row r="1" ht="44.25" customHeight="1">
      <c r="B1" s="41" t="s">
        <v>70</v>
      </c>
    </row>
    <row r="2" spans="1:14" ht="87.7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14.25" customHeight="1" thickBot="1">
      <c r="B3" s="3"/>
      <c r="C3" s="4"/>
      <c r="N3" s="102" t="s">
        <v>4</v>
      </c>
    </row>
    <row r="4" spans="1:14" ht="44.25" customHeight="1" thickBot="1">
      <c r="A4" s="105" t="s">
        <v>0</v>
      </c>
      <c r="B4" s="106" t="s">
        <v>1</v>
      </c>
      <c r="C4" s="107" t="s">
        <v>2</v>
      </c>
      <c r="D4" s="129" t="s">
        <v>3</v>
      </c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1:14" ht="24.75" customHeight="1" thickBot="1">
      <c r="A5" s="108"/>
      <c r="B5" s="109"/>
      <c r="C5" s="110" t="s">
        <v>5</v>
      </c>
      <c r="D5" s="110" t="s">
        <v>6</v>
      </c>
      <c r="E5" s="110" t="s">
        <v>14</v>
      </c>
      <c r="F5" s="110" t="s">
        <v>58</v>
      </c>
      <c r="G5" s="110" t="s">
        <v>73</v>
      </c>
      <c r="H5" s="110" t="s">
        <v>74</v>
      </c>
      <c r="I5" s="110" t="s">
        <v>75</v>
      </c>
      <c r="J5" s="110" t="s">
        <v>76</v>
      </c>
      <c r="K5" s="110" t="s">
        <v>77</v>
      </c>
      <c r="L5" s="110" t="s">
        <v>78</v>
      </c>
      <c r="M5" s="110" t="s">
        <v>79</v>
      </c>
      <c r="N5" s="110" t="s">
        <v>80</v>
      </c>
    </row>
    <row r="6" spans="1:14" ht="12" customHeight="1" thickBot="1">
      <c r="A6" s="103"/>
      <c r="B6" s="10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32.25" customHeight="1" thickBot="1">
      <c r="A7" s="19">
        <v>1</v>
      </c>
      <c r="B7" s="27" t="s">
        <v>29</v>
      </c>
      <c r="C7" s="43">
        <f aca="true" t="shared" si="0" ref="C7:N7">SUM(C8:C9)</f>
        <v>115214361</v>
      </c>
      <c r="D7" s="43">
        <f t="shared" si="0"/>
        <v>99784221</v>
      </c>
      <c r="E7" s="43">
        <f t="shared" si="0"/>
        <v>119564034</v>
      </c>
      <c r="F7" s="43">
        <f t="shared" si="0"/>
        <v>121600000</v>
      </c>
      <c r="G7" s="43">
        <f t="shared" si="0"/>
        <v>118300000</v>
      </c>
      <c r="H7" s="43">
        <f t="shared" si="0"/>
        <v>116000000</v>
      </c>
      <c r="I7" s="43">
        <f t="shared" si="0"/>
        <v>115000000</v>
      </c>
      <c r="J7" s="43">
        <f t="shared" si="0"/>
        <v>116000000</v>
      </c>
      <c r="K7" s="43">
        <f t="shared" si="0"/>
        <v>113000000</v>
      </c>
      <c r="L7" s="43">
        <f t="shared" si="0"/>
        <v>115000000</v>
      </c>
      <c r="M7" s="43">
        <f t="shared" si="0"/>
        <v>117000000</v>
      </c>
      <c r="N7" s="43">
        <f t="shared" si="0"/>
        <v>119000000</v>
      </c>
    </row>
    <row r="8" spans="1:14" s="6" customFormat="1" ht="16.5">
      <c r="A8" s="21">
        <v>2</v>
      </c>
      <c r="B8" s="11" t="s">
        <v>27</v>
      </c>
      <c r="C8" s="44">
        <v>89498431</v>
      </c>
      <c r="D8" s="45">
        <v>91343359</v>
      </c>
      <c r="E8" s="44">
        <v>91239334</v>
      </c>
      <c r="F8" s="44">
        <v>93000000</v>
      </c>
      <c r="G8" s="44">
        <v>95000000</v>
      </c>
      <c r="H8" s="44">
        <v>97000000</v>
      </c>
      <c r="I8" s="44">
        <v>99000000</v>
      </c>
      <c r="J8" s="44">
        <v>101000000</v>
      </c>
      <c r="K8" s="44">
        <v>103000000</v>
      </c>
      <c r="L8" s="44">
        <v>105000000</v>
      </c>
      <c r="M8" s="44">
        <v>107000000</v>
      </c>
      <c r="N8" s="44">
        <v>109000000</v>
      </c>
    </row>
    <row r="9" spans="1:14" s="6" customFormat="1" ht="17.25" thickBot="1">
      <c r="A9" s="22">
        <v>3</v>
      </c>
      <c r="B9" s="8" t="s">
        <v>28</v>
      </c>
      <c r="C9" s="48">
        <v>25715930</v>
      </c>
      <c r="D9" s="47">
        <v>8440862</v>
      </c>
      <c r="E9" s="46">
        <v>28324700</v>
      </c>
      <c r="F9" s="46">
        <v>28600000</v>
      </c>
      <c r="G9" s="46">
        <v>23300000</v>
      </c>
      <c r="H9" s="46">
        <v>19000000</v>
      </c>
      <c r="I9" s="46">
        <v>16000000</v>
      </c>
      <c r="J9" s="46">
        <v>15000000</v>
      </c>
      <c r="K9" s="46">
        <v>10000000</v>
      </c>
      <c r="L9" s="46">
        <v>10000000</v>
      </c>
      <c r="M9" s="46">
        <v>10000000</v>
      </c>
      <c r="N9" s="46">
        <v>10000000</v>
      </c>
    </row>
    <row r="10" spans="1:14" s="6" customFormat="1" ht="32.25" customHeight="1" thickBot="1">
      <c r="A10" s="19">
        <v>4</v>
      </c>
      <c r="B10" s="27" t="s">
        <v>15</v>
      </c>
      <c r="C10" s="43">
        <f aca="true" t="shared" si="1" ref="C10:N10">SUM(C11:C12)</f>
        <v>128920679</v>
      </c>
      <c r="D10" s="43">
        <f t="shared" si="1"/>
        <v>104699087</v>
      </c>
      <c r="E10" s="43">
        <f t="shared" si="1"/>
        <v>126927287</v>
      </c>
      <c r="F10" s="43">
        <f t="shared" si="1"/>
        <v>119500000</v>
      </c>
      <c r="G10" s="43">
        <f t="shared" si="1"/>
        <v>115800000</v>
      </c>
      <c r="H10" s="43">
        <f t="shared" si="1"/>
        <v>113500000</v>
      </c>
      <c r="I10" s="43">
        <f t="shared" si="1"/>
        <v>112607332</v>
      </c>
      <c r="J10" s="43">
        <f t="shared" si="1"/>
        <v>113800000</v>
      </c>
      <c r="K10" s="43">
        <f t="shared" si="1"/>
        <v>110800000</v>
      </c>
      <c r="L10" s="43">
        <f t="shared" si="1"/>
        <v>112800000</v>
      </c>
      <c r="M10" s="43">
        <f t="shared" si="1"/>
        <v>114800000</v>
      </c>
      <c r="N10" s="43">
        <f t="shared" si="1"/>
        <v>117400000</v>
      </c>
    </row>
    <row r="11" spans="1:14" s="7" customFormat="1" ht="15">
      <c r="A11" s="23">
        <v>5</v>
      </c>
      <c r="B11" s="11" t="s">
        <v>16</v>
      </c>
      <c r="C11" s="49">
        <v>81590059</v>
      </c>
      <c r="D11" s="45">
        <v>88880899</v>
      </c>
      <c r="E11" s="44">
        <v>89163487</v>
      </c>
      <c r="F11" s="44">
        <v>89500000</v>
      </c>
      <c r="G11" s="44">
        <v>89800000</v>
      </c>
      <c r="H11" s="44">
        <v>91600000</v>
      </c>
      <c r="I11" s="44">
        <v>93507332</v>
      </c>
      <c r="J11" s="44">
        <v>95300000</v>
      </c>
      <c r="K11" s="44">
        <v>97200000</v>
      </c>
      <c r="L11" s="44">
        <v>99200000</v>
      </c>
      <c r="M11" s="44">
        <v>101200000</v>
      </c>
      <c r="N11" s="44">
        <v>103800000</v>
      </c>
    </row>
    <row r="12" spans="1:14" s="7" customFormat="1" ht="15.75" thickBot="1">
      <c r="A12" s="22">
        <v>6</v>
      </c>
      <c r="B12" s="8" t="s">
        <v>17</v>
      </c>
      <c r="C12" s="48">
        <v>47330620</v>
      </c>
      <c r="D12" s="47">
        <v>15818188</v>
      </c>
      <c r="E12" s="46">
        <v>37763800</v>
      </c>
      <c r="F12" s="46">
        <v>30000000</v>
      </c>
      <c r="G12" s="46">
        <v>26000000</v>
      </c>
      <c r="H12" s="46">
        <v>21900000</v>
      </c>
      <c r="I12" s="46">
        <v>19100000</v>
      </c>
      <c r="J12" s="46">
        <v>18500000</v>
      </c>
      <c r="K12" s="46">
        <v>13600000</v>
      </c>
      <c r="L12" s="46">
        <v>13600000</v>
      </c>
      <c r="M12" s="46">
        <v>13600000</v>
      </c>
      <c r="N12" s="46">
        <v>13600000</v>
      </c>
    </row>
    <row r="13" spans="1:14" s="7" customFormat="1" ht="17.25" thickBot="1">
      <c r="A13" s="20">
        <v>7</v>
      </c>
      <c r="B13" s="24" t="s">
        <v>18</v>
      </c>
      <c r="C13" s="50">
        <f aca="true" t="shared" si="2" ref="C13:N13">SUM(C7-C10)</f>
        <v>-13706318</v>
      </c>
      <c r="D13" s="50">
        <f t="shared" si="2"/>
        <v>-4914866</v>
      </c>
      <c r="E13" s="50">
        <f t="shared" si="2"/>
        <v>-7363253</v>
      </c>
      <c r="F13" s="50">
        <f t="shared" si="2"/>
        <v>2100000</v>
      </c>
      <c r="G13" s="50">
        <f t="shared" si="2"/>
        <v>2500000</v>
      </c>
      <c r="H13" s="50">
        <f t="shared" si="2"/>
        <v>2500000</v>
      </c>
      <c r="I13" s="50">
        <f t="shared" si="2"/>
        <v>2392668</v>
      </c>
      <c r="J13" s="50">
        <f t="shared" si="2"/>
        <v>2200000</v>
      </c>
      <c r="K13" s="50">
        <f t="shared" si="2"/>
        <v>2200000</v>
      </c>
      <c r="L13" s="50">
        <f t="shared" si="2"/>
        <v>2200000</v>
      </c>
      <c r="M13" s="50">
        <f t="shared" si="2"/>
        <v>2200000</v>
      </c>
      <c r="N13" s="50">
        <f t="shared" si="2"/>
        <v>1600000</v>
      </c>
    </row>
    <row r="14" spans="1:14" s="7" customFormat="1" ht="17.25" thickBot="1">
      <c r="A14" s="20">
        <v>8</v>
      </c>
      <c r="B14" s="24" t="s">
        <v>19</v>
      </c>
      <c r="C14" s="50">
        <f aca="true" t="shared" si="3" ref="C14:N14">SUM(C15-C29)</f>
        <v>22916735</v>
      </c>
      <c r="D14" s="50">
        <f t="shared" si="3"/>
        <v>7914866</v>
      </c>
      <c r="E14" s="50">
        <f t="shared" si="3"/>
        <v>7363253</v>
      </c>
      <c r="F14" s="50">
        <f t="shared" si="3"/>
        <v>-2100000</v>
      </c>
      <c r="G14" s="50">
        <f t="shared" si="3"/>
        <v>-2500000</v>
      </c>
      <c r="H14" s="50">
        <f t="shared" si="3"/>
        <v>-2500000</v>
      </c>
      <c r="I14" s="50">
        <f t="shared" si="3"/>
        <v>-2392668</v>
      </c>
      <c r="J14" s="50">
        <f t="shared" si="3"/>
        <v>-2200000</v>
      </c>
      <c r="K14" s="50">
        <f t="shared" si="3"/>
        <v>-2200000</v>
      </c>
      <c r="L14" s="50">
        <f t="shared" si="3"/>
        <v>-2200000</v>
      </c>
      <c r="M14" s="50">
        <f t="shared" si="3"/>
        <v>-2200000</v>
      </c>
      <c r="N14" s="50">
        <f t="shared" si="3"/>
        <v>-1600000</v>
      </c>
    </row>
    <row r="15" spans="1:14" s="7" customFormat="1" ht="32.25" customHeight="1" thickBot="1">
      <c r="A15" s="19">
        <v>9</v>
      </c>
      <c r="B15" s="25" t="s">
        <v>48</v>
      </c>
      <c r="C15" s="51">
        <f aca="true" t="shared" si="4" ref="C15:N15">SUM(C16+C18+C21+C22+C24+C26+C27)</f>
        <v>24693535</v>
      </c>
      <c r="D15" s="51">
        <f t="shared" si="4"/>
        <v>9491666</v>
      </c>
      <c r="E15" s="51">
        <f t="shared" si="4"/>
        <v>8200000</v>
      </c>
      <c r="F15" s="51">
        <f t="shared" si="4"/>
        <v>0</v>
      </c>
      <c r="G15" s="51">
        <f t="shared" si="4"/>
        <v>0</v>
      </c>
      <c r="H15" s="51">
        <f t="shared" si="4"/>
        <v>0</v>
      </c>
      <c r="I15" s="51">
        <f t="shared" si="4"/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</row>
    <row r="16" spans="1:14" s="7" customFormat="1" ht="31.5">
      <c r="A16" s="23">
        <v>10</v>
      </c>
      <c r="B16" s="10" t="s">
        <v>33</v>
      </c>
      <c r="C16" s="54"/>
      <c r="D16" s="55"/>
      <c r="E16" s="56">
        <v>5200000</v>
      </c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25.5">
      <c r="A17" s="23">
        <v>11</v>
      </c>
      <c r="B17" s="35" t="s">
        <v>67</v>
      </c>
      <c r="C17" s="59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7" customFormat="1" ht="31.5">
      <c r="A18" s="23">
        <v>12</v>
      </c>
      <c r="B18" s="31" t="s">
        <v>38</v>
      </c>
      <c r="C18" s="59">
        <v>5292668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7" customFormat="1" ht="25.5">
      <c r="A19" s="23">
        <v>13</v>
      </c>
      <c r="B19" s="35" t="s">
        <v>66</v>
      </c>
      <c r="C19" s="59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7" customFormat="1" ht="38.25">
      <c r="A20" s="23">
        <v>14</v>
      </c>
      <c r="B20" s="35" t="s">
        <v>65</v>
      </c>
      <c r="C20" s="59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s="7" customFormat="1" ht="15.75">
      <c r="A21" s="23">
        <v>15</v>
      </c>
      <c r="B21" s="32" t="s">
        <v>34</v>
      </c>
      <c r="C21" s="54">
        <v>147791</v>
      </c>
      <c r="D21" s="55">
        <v>281250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s="7" customFormat="1" ht="31.5">
      <c r="A22" s="23">
        <v>16</v>
      </c>
      <c r="B22" s="32" t="s">
        <v>35</v>
      </c>
      <c r="C22" s="54">
        <v>6054978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7" customFormat="1" ht="15">
      <c r="A23" s="23">
        <v>17</v>
      </c>
      <c r="B23" s="35" t="s">
        <v>55</v>
      </c>
      <c r="C23" s="59">
        <v>6054978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7" customFormat="1" ht="47.25">
      <c r="A24" s="23">
        <v>18</v>
      </c>
      <c r="B24" s="10" t="s">
        <v>31</v>
      </c>
      <c r="C24" s="59">
        <v>10400000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7" customFormat="1" ht="25.5">
      <c r="A25" s="23">
        <v>19</v>
      </c>
      <c r="B25" s="35" t="s">
        <v>64</v>
      </c>
      <c r="C25" s="59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7" customFormat="1" ht="15.75">
      <c r="A26" s="23">
        <v>20</v>
      </c>
      <c r="B26" s="10" t="s">
        <v>20</v>
      </c>
      <c r="C26" s="59">
        <v>36793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s="7" customFormat="1" ht="31.5">
      <c r="A27" s="23">
        <v>21</v>
      </c>
      <c r="B27" s="10" t="s">
        <v>21</v>
      </c>
      <c r="C27" s="59">
        <v>2761305</v>
      </c>
      <c r="D27" s="55">
        <v>9210416</v>
      </c>
      <c r="E27" s="56">
        <v>3000000</v>
      </c>
      <c r="F27" s="56"/>
      <c r="G27" s="56"/>
      <c r="H27" s="56"/>
      <c r="I27" s="56"/>
      <c r="J27" s="56"/>
      <c r="K27" s="56"/>
      <c r="L27" s="56"/>
      <c r="M27" s="56"/>
      <c r="N27" s="56"/>
    </row>
    <row r="28" spans="1:14" s="7" customFormat="1" ht="15.75" thickBot="1">
      <c r="A28" s="22">
        <v>22</v>
      </c>
      <c r="B28" s="35" t="s">
        <v>25</v>
      </c>
      <c r="C28" s="122">
        <v>2761305</v>
      </c>
      <c r="D28" s="47">
        <v>4914866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s="7" customFormat="1" ht="33.75" thickBot="1">
      <c r="A29" s="19">
        <v>23</v>
      </c>
      <c r="B29" s="25" t="s">
        <v>49</v>
      </c>
      <c r="C29" s="51">
        <f aca="true" t="shared" si="5" ref="C29:N29">SUM(C30+C32+C38+C39+C40+C42)</f>
        <v>1776800</v>
      </c>
      <c r="D29" s="51">
        <f t="shared" si="5"/>
        <v>1576800</v>
      </c>
      <c r="E29" s="51">
        <f t="shared" si="5"/>
        <v>836747</v>
      </c>
      <c r="F29" s="51">
        <f t="shared" si="5"/>
        <v>2100000</v>
      </c>
      <c r="G29" s="51">
        <f t="shared" si="5"/>
        <v>2500000</v>
      </c>
      <c r="H29" s="51">
        <f t="shared" si="5"/>
        <v>2500000</v>
      </c>
      <c r="I29" s="51">
        <f t="shared" si="5"/>
        <v>2392668</v>
      </c>
      <c r="J29" s="51">
        <f t="shared" si="5"/>
        <v>2200000</v>
      </c>
      <c r="K29" s="51">
        <f t="shared" si="5"/>
        <v>2200000</v>
      </c>
      <c r="L29" s="51">
        <f t="shared" si="5"/>
        <v>2200000</v>
      </c>
      <c r="M29" s="51">
        <f t="shared" si="5"/>
        <v>2200000</v>
      </c>
      <c r="N29" s="51">
        <f t="shared" si="5"/>
        <v>1600000</v>
      </c>
    </row>
    <row r="30" spans="1:14" s="7" customFormat="1" ht="31.5">
      <c r="A30" s="21">
        <v>24</v>
      </c>
      <c r="B30" s="10" t="s">
        <v>37</v>
      </c>
      <c r="C30" s="54">
        <v>700000</v>
      </c>
      <c r="D30" s="55"/>
      <c r="E30" s="56"/>
      <c r="F30" s="56">
        <v>800000</v>
      </c>
      <c r="G30" s="56">
        <v>1200000</v>
      </c>
      <c r="H30" s="56">
        <v>1200000</v>
      </c>
      <c r="I30" s="56">
        <v>2000000</v>
      </c>
      <c r="J30" s="56"/>
      <c r="K30" s="56"/>
      <c r="L30" s="56"/>
      <c r="M30" s="56"/>
      <c r="N30" s="56"/>
    </row>
    <row r="31" spans="1:14" s="7" customFormat="1" ht="25.5">
      <c r="A31" s="22">
        <v>25</v>
      </c>
      <c r="B31" s="35" t="s">
        <v>62</v>
      </c>
      <c r="C31" s="59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s="6" customFormat="1" ht="31.5">
      <c r="A32" s="9">
        <v>26</v>
      </c>
      <c r="B32" s="33" t="s">
        <v>39</v>
      </c>
      <c r="C32" s="59">
        <v>1076800</v>
      </c>
      <c r="D32" s="55">
        <v>1576800</v>
      </c>
      <c r="E32" s="56">
        <v>836747</v>
      </c>
      <c r="F32" s="56">
        <v>1300000</v>
      </c>
      <c r="G32" s="56">
        <v>1300000</v>
      </c>
      <c r="H32" s="56">
        <v>1300000</v>
      </c>
      <c r="I32" s="56">
        <v>392668</v>
      </c>
      <c r="J32" s="56"/>
      <c r="K32" s="56"/>
      <c r="L32" s="56"/>
      <c r="M32" s="56"/>
      <c r="N32" s="56"/>
    </row>
    <row r="33" spans="1:14" s="6" customFormat="1" ht="25.5">
      <c r="A33" s="21">
        <v>27</v>
      </c>
      <c r="B33" s="35" t="s">
        <v>62</v>
      </c>
      <c r="C33" s="59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6" customFormat="1" ht="39" thickBot="1">
      <c r="A34" s="115">
        <v>28</v>
      </c>
      <c r="B34" s="116" t="s">
        <v>63</v>
      </c>
      <c r="C34" s="11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44.25" customHeight="1" thickBot="1">
      <c r="A35" s="105" t="s">
        <v>0</v>
      </c>
      <c r="B35" s="106" t="s">
        <v>1</v>
      </c>
      <c r="C35" s="107" t="s">
        <v>2</v>
      </c>
      <c r="D35" s="129" t="s">
        <v>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1"/>
    </row>
    <row r="36" spans="1:14" ht="24.75" customHeight="1" thickBot="1">
      <c r="A36" s="108"/>
      <c r="B36" s="109"/>
      <c r="C36" s="110" t="s">
        <v>5</v>
      </c>
      <c r="D36" s="110" t="s">
        <v>6</v>
      </c>
      <c r="E36" s="110" t="s">
        <v>14</v>
      </c>
      <c r="F36" s="110" t="s">
        <v>58</v>
      </c>
      <c r="G36" s="110" t="s">
        <v>73</v>
      </c>
      <c r="H36" s="110" t="s">
        <v>74</v>
      </c>
      <c r="I36" s="110" t="s">
        <v>75</v>
      </c>
      <c r="J36" s="110" t="s">
        <v>76</v>
      </c>
      <c r="K36" s="110" t="s">
        <v>77</v>
      </c>
      <c r="L36" s="110" t="s">
        <v>78</v>
      </c>
      <c r="M36" s="110" t="s">
        <v>79</v>
      </c>
      <c r="N36" s="110" t="s">
        <v>80</v>
      </c>
    </row>
    <row r="37" spans="1:14" ht="18">
      <c r="A37" s="111"/>
      <c r="B37" s="112"/>
      <c r="C37" s="113"/>
      <c r="D37" s="114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s="7" customFormat="1" ht="15.75">
      <c r="A38" s="23">
        <v>29</v>
      </c>
      <c r="B38" s="32" t="s">
        <v>40</v>
      </c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s="7" customFormat="1" ht="15.75">
      <c r="A39" s="23">
        <v>30</v>
      </c>
      <c r="B39" s="32" t="s">
        <v>36</v>
      </c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s="7" customFormat="1" ht="31.5">
      <c r="A40" s="23">
        <v>31</v>
      </c>
      <c r="B40" s="10" t="s">
        <v>22</v>
      </c>
      <c r="C40" s="54"/>
      <c r="D40" s="55"/>
      <c r="E40" s="56"/>
      <c r="F40" s="56"/>
      <c r="G40" s="56"/>
      <c r="H40" s="56"/>
      <c r="I40" s="56"/>
      <c r="J40" s="56">
        <v>2200000</v>
      </c>
      <c r="K40" s="56">
        <v>2200000</v>
      </c>
      <c r="L40" s="56">
        <v>2200000</v>
      </c>
      <c r="M40" s="56">
        <v>2200000</v>
      </c>
      <c r="N40" s="56">
        <v>1600000</v>
      </c>
    </row>
    <row r="41" spans="1:14" s="7" customFormat="1" ht="25.5">
      <c r="A41" s="23">
        <v>32</v>
      </c>
      <c r="B41" s="35" t="s">
        <v>61</v>
      </c>
      <c r="C41" s="59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s="7" customFormat="1" ht="15.75">
      <c r="A42" s="23">
        <v>33</v>
      </c>
      <c r="B42" s="10" t="s">
        <v>23</v>
      </c>
      <c r="C42" s="54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s="7" customFormat="1" ht="17.25" thickBot="1">
      <c r="A43" s="26">
        <v>34</v>
      </c>
      <c r="B43" s="28" t="s">
        <v>30</v>
      </c>
      <c r="C43" s="60"/>
      <c r="D43" s="97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s="6" customFormat="1" ht="33.75" thickBot="1">
      <c r="A44" s="19">
        <v>35</v>
      </c>
      <c r="B44" s="25" t="s">
        <v>45</v>
      </c>
      <c r="C44" s="51">
        <f aca="true" t="shared" si="6" ref="C44:N44">SUM(C45+C46+C47+C48+C49+C52)</f>
        <v>17106215</v>
      </c>
      <c r="D44" s="51">
        <f t="shared" si="6"/>
        <v>15529415</v>
      </c>
      <c r="E44" s="51">
        <f t="shared" si="6"/>
        <v>19892668</v>
      </c>
      <c r="F44" s="51">
        <f t="shared" si="6"/>
        <v>17792668</v>
      </c>
      <c r="G44" s="51">
        <f t="shared" si="6"/>
        <v>15292668</v>
      </c>
      <c r="H44" s="51">
        <f t="shared" si="6"/>
        <v>12792668</v>
      </c>
      <c r="I44" s="51">
        <f t="shared" si="6"/>
        <v>10400000</v>
      </c>
      <c r="J44" s="51">
        <f t="shared" si="6"/>
        <v>8200000</v>
      </c>
      <c r="K44" s="51">
        <f t="shared" si="6"/>
        <v>6000000</v>
      </c>
      <c r="L44" s="51">
        <f t="shared" si="6"/>
        <v>3800000</v>
      </c>
      <c r="M44" s="51">
        <f t="shared" si="6"/>
        <v>1600000</v>
      </c>
      <c r="N44" s="51">
        <f t="shared" si="6"/>
        <v>0</v>
      </c>
    </row>
    <row r="45" spans="1:14" s="7" customFormat="1" ht="15.75">
      <c r="A45" s="9">
        <v>36</v>
      </c>
      <c r="B45" s="12" t="s">
        <v>7</v>
      </c>
      <c r="C45" s="56">
        <v>10400000</v>
      </c>
      <c r="D45" s="55">
        <v>10400000</v>
      </c>
      <c r="E45" s="56">
        <v>10400000</v>
      </c>
      <c r="F45" s="56">
        <v>10400000</v>
      </c>
      <c r="G45" s="56">
        <v>10400000</v>
      </c>
      <c r="H45" s="56">
        <v>10400000</v>
      </c>
      <c r="I45" s="56">
        <v>10400000</v>
      </c>
      <c r="J45" s="56">
        <v>8200000</v>
      </c>
      <c r="K45" s="56">
        <v>6000000</v>
      </c>
      <c r="L45" s="56">
        <v>3800000</v>
      </c>
      <c r="M45" s="56">
        <v>1600000</v>
      </c>
      <c r="N45" s="56"/>
    </row>
    <row r="46" spans="1:14" s="7" customFormat="1" ht="15.75">
      <c r="A46" s="9">
        <v>37</v>
      </c>
      <c r="B46" s="12" t="s">
        <v>8</v>
      </c>
      <c r="C46" s="56"/>
      <c r="D46" s="55"/>
      <c r="E46" s="56">
        <v>5200000</v>
      </c>
      <c r="F46" s="56">
        <v>4400000</v>
      </c>
      <c r="G46" s="56">
        <v>3200000</v>
      </c>
      <c r="H46" s="56">
        <v>2000000</v>
      </c>
      <c r="I46" s="56"/>
      <c r="J46" s="56"/>
      <c r="K46" s="56"/>
      <c r="L46" s="56"/>
      <c r="M46" s="56"/>
      <c r="N46" s="56"/>
    </row>
    <row r="47" spans="1:14" s="7" customFormat="1" ht="15.75">
      <c r="A47" s="9">
        <v>38</v>
      </c>
      <c r="B47" s="13" t="s">
        <v>9</v>
      </c>
      <c r="C47" s="63">
        <v>6706215</v>
      </c>
      <c r="D47" s="55">
        <v>5129415</v>
      </c>
      <c r="E47" s="56">
        <v>4292668</v>
      </c>
      <c r="F47" s="56">
        <v>2992668</v>
      </c>
      <c r="G47" s="56">
        <v>1692668</v>
      </c>
      <c r="H47" s="56">
        <v>392668</v>
      </c>
      <c r="I47" s="56"/>
      <c r="J47" s="56"/>
      <c r="K47" s="56"/>
      <c r="L47" s="56"/>
      <c r="M47" s="56"/>
      <c r="N47" s="56"/>
    </row>
    <row r="48" spans="1:14" s="7" customFormat="1" ht="18.75">
      <c r="A48" s="9">
        <v>39</v>
      </c>
      <c r="B48" s="13" t="s">
        <v>43</v>
      </c>
      <c r="C48" s="63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s="7" customFormat="1" ht="31.5">
      <c r="A49" s="9">
        <v>40</v>
      </c>
      <c r="B49" s="30" t="s">
        <v>41</v>
      </c>
      <c r="C49" s="77">
        <f aca="true" t="shared" si="7" ref="C49:N49">SUM(C50:C51)</f>
        <v>0</v>
      </c>
      <c r="D49" s="77">
        <f t="shared" si="7"/>
        <v>0</v>
      </c>
      <c r="E49" s="77">
        <f t="shared" si="7"/>
        <v>0</v>
      </c>
      <c r="F49" s="77">
        <f t="shared" si="7"/>
        <v>0</v>
      </c>
      <c r="G49" s="77">
        <f t="shared" si="7"/>
        <v>0</v>
      </c>
      <c r="H49" s="77">
        <f t="shared" si="7"/>
        <v>0</v>
      </c>
      <c r="I49" s="77">
        <f t="shared" si="7"/>
        <v>0</v>
      </c>
      <c r="J49" s="77">
        <f t="shared" si="7"/>
        <v>0</v>
      </c>
      <c r="K49" s="77">
        <f t="shared" si="7"/>
        <v>0</v>
      </c>
      <c r="L49" s="77">
        <f t="shared" si="7"/>
        <v>0</v>
      </c>
      <c r="M49" s="77">
        <f t="shared" si="7"/>
        <v>0</v>
      </c>
      <c r="N49" s="77">
        <f t="shared" si="7"/>
        <v>0</v>
      </c>
    </row>
    <row r="50" spans="1:14" s="7" customFormat="1" ht="25.5">
      <c r="A50" s="9">
        <v>41</v>
      </c>
      <c r="B50" s="36" t="s">
        <v>24</v>
      </c>
      <c r="C50" s="75"/>
      <c r="D50" s="98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s="7" customFormat="1" ht="25.5">
      <c r="A51" s="9">
        <v>42</v>
      </c>
      <c r="B51" s="36" t="s">
        <v>42</v>
      </c>
      <c r="C51" s="75"/>
      <c r="D51" s="98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7" customFormat="1" ht="47.25">
      <c r="A52" s="124">
        <v>43</v>
      </c>
      <c r="B52" s="14" t="s">
        <v>68</v>
      </c>
      <c r="C52" s="80">
        <f aca="true" t="shared" si="8" ref="C52:N52">SUM(C53:C55)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80">
        <f t="shared" si="8"/>
        <v>0</v>
      </c>
      <c r="J52" s="80">
        <f t="shared" si="8"/>
        <v>0</v>
      </c>
      <c r="K52" s="80">
        <f t="shared" si="8"/>
        <v>0</v>
      </c>
      <c r="L52" s="80">
        <f t="shared" si="8"/>
        <v>0</v>
      </c>
      <c r="M52" s="80">
        <f t="shared" si="8"/>
        <v>0</v>
      </c>
      <c r="N52" s="80">
        <f t="shared" si="8"/>
        <v>0</v>
      </c>
    </row>
    <row r="53" spans="1:14" s="7" customFormat="1" ht="15">
      <c r="A53" s="125"/>
      <c r="B53" s="37" t="s">
        <v>10</v>
      </c>
      <c r="C53" s="75"/>
      <c r="D53" s="98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7" customFormat="1" ht="15">
      <c r="A54" s="125"/>
      <c r="B54" s="37" t="s">
        <v>11</v>
      </c>
      <c r="C54" s="75"/>
      <c r="D54" s="98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7" customFormat="1" ht="15.75" thickBot="1">
      <c r="A55" s="125"/>
      <c r="B55" s="37" t="s">
        <v>26</v>
      </c>
      <c r="C55" s="83"/>
      <c r="D55" s="99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s="6" customFormat="1" ht="33.75" thickBot="1">
      <c r="A56" s="19">
        <v>44</v>
      </c>
      <c r="B56" s="25" t="s">
        <v>47</v>
      </c>
      <c r="C56" s="85">
        <f aca="true" t="shared" si="9" ref="C56:N56">SUM(C44/C7)</f>
        <v>0.14847294079945467</v>
      </c>
      <c r="D56" s="85">
        <f t="shared" si="9"/>
        <v>0.15562996678603122</v>
      </c>
      <c r="E56" s="85">
        <f t="shared" si="9"/>
        <v>0.16637668816025394</v>
      </c>
      <c r="F56" s="85">
        <f t="shared" si="9"/>
        <v>0.14632128289473684</v>
      </c>
      <c r="G56" s="85">
        <f t="shared" si="9"/>
        <v>0.12927022823330517</v>
      </c>
      <c r="H56" s="85">
        <f t="shared" si="9"/>
        <v>0.11028162068965518</v>
      </c>
      <c r="I56" s="85">
        <f t="shared" si="9"/>
        <v>0.09043478260869565</v>
      </c>
      <c r="J56" s="85">
        <f t="shared" si="9"/>
        <v>0.0706896551724138</v>
      </c>
      <c r="K56" s="85">
        <f t="shared" si="9"/>
        <v>0.05309734513274336</v>
      </c>
      <c r="L56" s="85">
        <f t="shared" si="9"/>
        <v>0.03304347826086956</v>
      </c>
      <c r="M56" s="85">
        <f t="shared" si="9"/>
        <v>0.013675213675213675</v>
      </c>
      <c r="N56" s="85">
        <f t="shared" si="9"/>
        <v>0</v>
      </c>
    </row>
    <row r="57" spans="1:14" s="6" customFormat="1" ht="32.25" thickBot="1">
      <c r="A57" s="18">
        <v>45</v>
      </c>
      <c r="B57" s="29" t="s">
        <v>54</v>
      </c>
      <c r="C57" s="86">
        <f aca="true" t="shared" si="10" ref="C57:N57">SUM(C44-C52)/C7</f>
        <v>0.14847294079945467</v>
      </c>
      <c r="D57" s="86">
        <f t="shared" si="10"/>
        <v>0.15562996678603122</v>
      </c>
      <c r="E57" s="86">
        <f t="shared" si="10"/>
        <v>0.16637668816025394</v>
      </c>
      <c r="F57" s="86">
        <f t="shared" si="10"/>
        <v>0.14632128289473684</v>
      </c>
      <c r="G57" s="86">
        <f t="shared" si="10"/>
        <v>0.12927022823330517</v>
      </c>
      <c r="H57" s="86">
        <f t="shared" si="10"/>
        <v>0.11028162068965518</v>
      </c>
      <c r="I57" s="86">
        <f t="shared" si="10"/>
        <v>0.09043478260869565</v>
      </c>
      <c r="J57" s="86">
        <f t="shared" si="10"/>
        <v>0.0706896551724138</v>
      </c>
      <c r="K57" s="86">
        <f t="shared" si="10"/>
        <v>0.05309734513274336</v>
      </c>
      <c r="L57" s="86">
        <f t="shared" si="10"/>
        <v>0.03304347826086956</v>
      </c>
      <c r="M57" s="86">
        <f t="shared" si="10"/>
        <v>0.013675213675213675</v>
      </c>
      <c r="N57" s="86">
        <f t="shared" si="10"/>
        <v>0</v>
      </c>
    </row>
    <row r="58" spans="1:14" s="6" customFormat="1" ht="33.75" thickBot="1">
      <c r="A58" s="19">
        <v>46</v>
      </c>
      <c r="B58" s="25" t="s">
        <v>46</v>
      </c>
      <c r="C58" s="51">
        <f aca="true" t="shared" si="11" ref="C58:N58">SUM(C59+C60+C61+C62+C63+C64)</f>
        <v>2069953</v>
      </c>
      <c r="D58" s="51">
        <f t="shared" si="11"/>
        <v>2322924</v>
      </c>
      <c r="E58" s="51">
        <f t="shared" si="11"/>
        <v>2040342</v>
      </c>
      <c r="F58" s="51">
        <f t="shared" si="11"/>
        <v>3082000</v>
      </c>
      <c r="G58" s="51">
        <f t="shared" si="11"/>
        <v>3374000</v>
      </c>
      <c r="H58" s="51">
        <f t="shared" si="11"/>
        <v>3256000</v>
      </c>
      <c r="I58" s="51">
        <f t="shared" si="11"/>
        <v>3018000</v>
      </c>
      <c r="J58" s="51">
        <f t="shared" si="11"/>
        <v>2740000</v>
      </c>
      <c r="K58" s="51">
        <f t="shared" si="11"/>
        <v>2620000</v>
      </c>
      <c r="L58" s="51">
        <f t="shared" si="11"/>
        <v>2510000</v>
      </c>
      <c r="M58" s="51">
        <f t="shared" si="11"/>
        <v>2400000</v>
      </c>
      <c r="N58" s="51">
        <f t="shared" si="11"/>
        <v>1700000</v>
      </c>
    </row>
    <row r="59" spans="1:14" s="6" customFormat="1" ht="16.5">
      <c r="A59" s="9">
        <v>47</v>
      </c>
      <c r="B59" s="15" t="s">
        <v>50</v>
      </c>
      <c r="C59" s="75">
        <v>712490</v>
      </c>
      <c r="D59" s="76">
        <v>0</v>
      </c>
      <c r="E59" s="75">
        <v>260000</v>
      </c>
      <c r="F59" s="75">
        <v>1100000</v>
      </c>
      <c r="G59" s="75">
        <v>1440000</v>
      </c>
      <c r="H59" s="75">
        <v>1370000</v>
      </c>
      <c r="I59" s="75">
        <v>2080000</v>
      </c>
      <c r="J59" s="75"/>
      <c r="K59" s="75"/>
      <c r="L59" s="95"/>
      <c r="M59" s="95"/>
      <c r="N59" s="95"/>
    </row>
    <row r="60" spans="1:14" s="6" customFormat="1" ht="16.5">
      <c r="A60" s="9">
        <v>48</v>
      </c>
      <c r="B60" s="15" t="s">
        <v>51</v>
      </c>
      <c r="C60" s="75">
        <v>1115488</v>
      </c>
      <c r="D60" s="76">
        <v>1848703</v>
      </c>
      <c r="E60" s="75">
        <v>1040342</v>
      </c>
      <c r="F60" s="75">
        <v>1442000</v>
      </c>
      <c r="G60" s="75">
        <v>1394000</v>
      </c>
      <c r="H60" s="75">
        <v>1346000</v>
      </c>
      <c r="I60" s="75">
        <v>398000</v>
      </c>
      <c r="J60" s="75"/>
      <c r="K60" s="75"/>
      <c r="L60" s="95"/>
      <c r="M60" s="95"/>
      <c r="N60" s="95"/>
    </row>
    <row r="61" spans="1:14" s="6" customFormat="1" ht="31.5">
      <c r="A61" s="9">
        <v>49</v>
      </c>
      <c r="B61" s="16" t="s">
        <v>32</v>
      </c>
      <c r="C61" s="75">
        <v>231312</v>
      </c>
      <c r="D61" s="76"/>
      <c r="E61" s="75"/>
      <c r="F61" s="75"/>
      <c r="G61" s="75"/>
      <c r="H61" s="75"/>
      <c r="I61" s="75"/>
      <c r="J61" s="75"/>
      <c r="K61" s="75"/>
      <c r="L61" s="95"/>
      <c r="M61" s="95"/>
      <c r="N61" s="95"/>
    </row>
    <row r="62" spans="1:14" s="6" customFormat="1" ht="47.25">
      <c r="A62" s="9">
        <v>50</v>
      </c>
      <c r="B62" s="17" t="s">
        <v>57</v>
      </c>
      <c r="C62" s="83">
        <v>10400</v>
      </c>
      <c r="D62" s="100">
        <v>474221</v>
      </c>
      <c r="E62" s="83">
        <v>540000</v>
      </c>
      <c r="F62" s="83">
        <v>540000</v>
      </c>
      <c r="G62" s="83">
        <v>540000</v>
      </c>
      <c r="H62" s="83">
        <v>540000</v>
      </c>
      <c r="I62" s="83">
        <v>540000</v>
      </c>
      <c r="J62" s="83">
        <v>2740000</v>
      </c>
      <c r="K62" s="83">
        <v>2620000</v>
      </c>
      <c r="L62" s="83">
        <v>2510000</v>
      </c>
      <c r="M62" s="83">
        <v>2400000</v>
      </c>
      <c r="N62" s="83">
        <v>1700000</v>
      </c>
    </row>
    <row r="63" spans="1:14" s="6" customFormat="1" ht="54.75" customHeight="1">
      <c r="A63" s="9">
        <v>51</v>
      </c>
      <c r="B63" s="16" t="s">
        <v>60</v>
      </c>
      <c r="C63" s="75">
        <v>263</v>
      </c>
      <c r="D63" s="76">
        <v>0</v>
      </c>
      <c r="E63" s="75">
        <v>200000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6" customFormat="1" ht="47.25">
      <c r="A64" s="126">
        <v>52</v>
      </c>
      <c r="B64" s="16" t="s">
        <v>69</v>
      </c>
      <c r="C64" s="77">
        <f aca="true" t="shared" si="12" ref="C64:N64">SUM(C65:C68)</f>
        <v>0</v>
      </c>
      <c r="D64" s="77">
        <f t="shared" si="12"/>
        <v>0</v>
      </c>
      <c r="E64" s="77">
        <f t="shared" si="12"/>
        <v>0</v>
      </c>
      <c r="F64" s="77">
        <f t="shared" si="12"/>
        <v>0</v>
      </c>
      <c r="G64" s="77">
        <f t="shared" si="12"/>
        <v>0</v>
      </c>
      <c r="H64" s="77">
        <f t="shared" si="12"/>
        <v>0</v>
      </c>
      <c r="I64" s="77">
        <f t="shared" si="12"/>
        <v>0</v>
      </c>
      <c r="J64" s="77">
        <f t="shared" si="12"/>
        <v>0</v>
      </c>
      <c r="K64" s="77">
        <f t="shared" si="12"/>
        <v>0</v>
      </c>
      <c r="L64" s="77">
        <f t="shared" si="12"/>
        <v>0</v>
      </c>
      <c r="M64" s="77">
        <f t="shared" si="12"/>
        <v>0</v>
      </c>
      <c r="N64" s="77">
        <f t="shared" si="12"/>
        <v>0</v>
      </c>
    </row>
    <row r="65" spans="1:14" s="6" customFormat="1" ht="16.5">
      <c r="A65" s="127"/>
      <c r="B65" s="38" t="s">
        <v>12</v>
      </c>
      <c r="C65" s="75"/>
      <c r="D65" s="76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6" customFormat="1" ht="16.5">
      <c r="A66" s="127"/>
      <c r="B66" s="38" t="s">
        <v>13</v>
      </c>
      <c r="C66" s="75"/>
      <c r="D66" s="76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6" customFormat="1" ht="16.5">
      <c r="A67" s="127"/>
      <c r="B67" s="39" t="s">
        <v>56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6" customFormat="1" ht="26.25" thickBot="1">
      <c r="A68" s="128"/>
      <c r="B68" s="42" t="s">
        <v>44</v>
      </c>
      <c r="C68" s="94"/>
      <c r="D68" s="101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1:14" s="6" customFormat="1" ht="33.75" thickBot="1">
      <c r="A69" s="19">
        <v>53</v>
      </c>
      <c r="B69" s="25" t="s">
        <v>52</v>
      </c>
      <c r="C69" s="85">
        <f aca="true" t="shared" si="13" ref="C69:N69">SUM(C58/C7)</f>
        <v>0.017966102333371446</v>
      </c>
      <c r="D69" s="85">
        <f t="shared" si="13"/>
        <v>0.023279472212345075</v>
      </c>
      <c r="E69" s="85">
        <f t="shared" si="13"/>
        <v>0.017064847444006447</v>
      </c>
      <c r="F69" s="85">
        <f t="shared" si="13"/>
        <v>0.025345394736842105</v>
      </c>
      <c r="G69" s="85">
        <f t="shared" si="13"/>
        <v>0.028520710059171596</v>
      </c>
      <c r="H69" s="85">
        <f t="shared" si="13"/>
        <v>0.02806896551724138</v>
      </c>
      <c r="I69" s="85">
        <f t="shared" si="13"/>
        <v>0.026243478260869566</v>
      </c>
      <c r="J69" s="85">
        <f t="shared" si="13"/>
        <v>0.023620689655172413</v>
      </c>
      <c r="K69" s="85">
        <f t="shared" si="13"/>
        <v>0.023185840707964603</v>
      </c>
      <c r="L69" s="85">
        <f t="shared" si="13"/>
        <v>0.02182608695652174</v>
      </c>
      <c r="M69" s="85">
        <f t="shared" si="13"/>
        <v>0.020512820512820513</v>
      </c>
      <c r="N69" s="85">
        <f t="shared" si="13"/>
        <v>0.014285714285714285</v>
      </c>
    </row>
    <row r="70" spans="1:14" s="6" customFormat="1" ht="33.75" thickBot="1">
      <c r="A70" s="18">
        <v>54</v>
      </c>
      <c r="B70" s="29" t="s">
        <v>53</v>
      </c>
      <c r="C70" s="86">
        <f aca="true" t="shared" si="14" ref="C70:N70">SUM(C58-C64)/C7</f>
        <v>0.017966102333371446</v>
      </c>
      <c r="D70" s="86">
        <f t="shared" si="14"/>
        <v>0.023279472212345075</v>
      </c>
      <c r="E70" s="86">
        <f t="shared" si="14"/>
        <v>0.017064847444006447</v>
      </c>
      <c r="F70" s="86">
        <f t="shared" si="14"/>
        <v>0.025345394736842105</v>
      </c>
      <c r="G70" s="86">
        <f t="shared" si="14"/>
        <v>0.028520710059171596</v>
      </c>
      <c r="H70" s="86">
        <f t="shared" si="14"/>
        <v>0.02806896551724138</v>
      </c>
      <c r="I70" s="86">
        <f t="shared" si="14"/>
        <v>0.026243478260869566</v>
      </c>
      <c r="J70" s="86">
        <f t="shared" si="14"/>
        <v>0.023620689655172413</v>
      </c>
      <c r="K70" s="86">
        <f t="shared" si="14"/>
        <v>0.023185840707964603</v>
      </c>
      <c r="L70" s="86">
        <f t="shared" si="14"/>
        <v>0.02182608695652174</v>
      </c>
      <c r="M70" s="86">
        <f t="shared" si="14"/>
        <v>0.020512820512820513</v>
      </c>
      <c r="N70" s="86">
        <f t="shared" si="14"/>
        <v>0.014285714285714285</v>
      </c>
    </row>
    <row r="71" spans="2:3" ht="28.5">
      <c r="B71" s="40" t="s">
        <v>59</v>
      </c>
      <c r="C71" s="34"/>
    </row>
  </sheetData>
  <mergeCells count="5">
    <mergeCell ref="A2:N2"/>
    <mergeCell ref="A52:A55"/>
    <mergeCell ref="A64:A68"/>
    <mergeCell ref="D4:N4"/>
    <mergeCell ref="D35:N35"/>
  </mergeCells>
  <printOptions horizontalCentered="1"/>
  <pageMargins left="0.1968503937007874" right="0.1968503937007874" top="0.6299212598425197" bottom="0.7874015748031497" header="0.5905511811023623" footer="0.4330708661417323"/>
  <pageSetup horizontalDpi="360" verticalDpi="360" orientation="landscape" paperSize="9" scale="52" r:id="rId1"/>
  <headerFooter alignWithMargins="0">
    <oddFooter>&amp;L
__________________
         &amp;"Arial,Kursywa" (data)&amp;RWójt/Przewodniczący Zarządu
_______________________
&amp;"Arial,Kursywa"(podpis)            .  &amp;"Arial,Normalny"         
</oddFooter>
  </headerFooter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P71"/>
  <sheetViews>
    <sheetView showGridLines="0" view="pageBreakPreview" zoomScale="70" zoomScaleNormal="75" zoomScaleSheetLayoutView="70" workbookViewId="0" topLeftCell="A1">
      <selection activeCell="B31" sqref="B31"/>
    </sheetView>
  </sheetViews>
  <sheetFormatPr defaultColWidth="9.140625" defaultRowHeight="12.75"/>
  <cols>
    <col min="1" max="1" width="3.8515625" style="1" customWidth="1"/>
    <col min="2" max="2" width="70.28125" style="2" bestFit="1" customWidth="1"/>
    <col min="3" max="3" width="18.28125" style="2" customWidth="1"/>
    <col min="4" max="4" width="15.57421875" style="2" customWidth="1"/>
    <col min="5" max="13" width="15.7109375" style="96" customWidth="1"/>
    <col min="14" max="16" width="15.7109375" style="2" customWidth="1"/>
    <col min="17" max="16384" width="9.140625" style="2" customWidth="1"/>
  </cols>
  <sheetData>
    <row r="1" spans="2:4" ht="44.25" customHeight="1">
      <c r="B1" s="41" t="s">
        <v>70</v>
      </c>
      <c r="C1" s="41"/>
      <c r="D1" s="41"/>
    </row>
    <row r="2" spans="1:16" ht="87.7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4.25" customHeight="1" thickBot="1">
      <c r="B3" s="3"/>
      <c r="C3" s="3"/>
      <c r="D3" s="3"/>
      <c r="E3" s="4"/>
      <c r="P3" s="102" t="s">
        <v>4</v>
      </c>
    </row>
    <row r="4" spans="1:16" ht="44.25" customHeight="1" thickBot="1">
      <c r="A4" s="105" t="s">
        <v>0</v>
      </c>
      <c r="B4" s="106" t="s">
        <v>1</v>
      </c>
      <c r="C4" s="132" t="s">
        <v>2</v>
      </c>
      <c r="D4" s="133"/>
      <c r="E4" s="134"/>
      <c r="F4" s="129" t="s">
        <v>3</v>
      </c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6" ht="24.75" customHeight="1" thickBot="1">
      <c r="A5" s="108"/>
      <c r="B5" s="109"/>
      <c r="C5" s="110" t="s">
        <v>71</v>
      </c>
      <c r="D5" s="110" t="s">
        <v>72</v>
      </c>
      <c r="E5" s="110" t="s">
        <v>5</v>
      </c>
      <c r="F5" s="110" t="s">
        <v>6</v>
      </c>
      <c r="G5" s="110" t="s">
        <v>14</v>
      </c>
      <c r="H5" s="110" t="s">
        <v>58</v>
      </c>
      <c r="I5" s="110" t="s">
        <v>73</v>
      </c>
      <c r="J5" s="110" t="s">
        <v>74</v>
      </c>
      <c r="K5" s="110" t="s">
        <v>75</v>
      </c>
      <c r="L5" s="110" t="s">
        <v>76</v>
      </c>
      <c r="M5" s="110" t="s">
        <v>77</v>
      </c>
      <c r="N5" s="110" t="s">
        <v>78</v>
      </c>
      <c r="O5" s="110" t="s">
        <v>79</v>
      </c>
      <c r="P5" s="110" t="s">
        <v>80</v>
      </c>
    </row>
    <row r="6" spans="1:16" ht="12" customHeight="1" thickBot="1">
      <c r="A6" s="103"/>
      <c r="B6" s="10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32.25" customHeight="1" thickBot="1">
      <c r="A7" s="19">
        <v>1</v>
      </c>
      <c r="B7" s="27" t="s">
        <v>29</v>
      </c>
      <c r="C7" s="43">
        <f aca="true" t="shared" si="0" ref="C7:P7">SUM(C8:C9)</f>
        <v>92534459</v>
      </c>
      <c r="D7" s="43">
        <f t="shared" si="0"/>
        <v>91821084</v>
      </c>
      <c r="E7" s="43">
        <f t="shared" si="0"/>
        <v>115214361</v>
      </c>
      <c r="F7" s="43">
        <f t="shared" si="0"/>
        <v>99784221</v>
      </c>
      <c r="G7" s="43">
        <f t="shared" si="0"/>
        <v>119564034</v>
      </c>
      <c r="H7" s="43">
        <f t="shared" si="0"/>
        <v>121600000</v>
      </c>
      <c r="I7" s="43">
        <f t="shared" si="0"/>
        <v>118300000</v>
      </c>
      <c r="J7" s="43">
        <f t="shared" si="0"/>
        <v>116000000</v>
      </c>
      <c r="K7" s="43">
        <f t="shared" si="0"/>
        <v>115000000</v>
      </c>
      <c r="L7" s="43">
        <f t="shared" si="0"/>
        <v>116000000</v>
      </c>
      <c r="M7" s="43">
        <f t="shared" si="0"/>
        <v>113000000</v>
      </c>
      <c r="N7" s="43">
        <f t="shared" si="0"/>
        <v>115000000</v>
      </c>
      <c r="O7" s="43">
        <f t="shared" si="0"/>
        <v>117000000</v>
      </c>
      <c r="P7" s="43">
        <f t="shared" si="0"/>
        <v>119000000</v>
      </c>
    </row>
    <row r="8" spans="1:16" s="6" customFormat="1" ht="16.5">
      <c r="A8" s="21">
        <v>2</v>
      </c>
      <c r="B8" s="11" t="s">
        <v>27</v>
      </c>
      <c r="C8" s="44">
        <v>79695384</v>
      </c>
      <c r="D8" s="45">
        <v>82684409</v>
      </c>
      <c r="E8" s="44">
        <v>89498431</v>
      </c>
      <c r="F8" s="45">
        <v>91343359</v>
      </c>
      <c r="G8" s="44">
        <v>91239334</v>
      </c>
      <c r="H8" s="44">
        <v>93000000</v>
      </c>
      <c r="I8" s="44">
        <v>95000000</v>
      </c>
      <c r="J8" s="44">
        <v>97000000</v>
      </c>
      <c r="K8" s="44">
        <v>99000000</v>
      </c>
      <c r="L8" s="44">
        <v>101000000</v>
      </c>
      <c r="M8" s="44">
        <v>103000000</v>
      </c>
      <c r="N8" s="44">
        <v>105000000</v>
      </c>
      <c r="O8" s="44">
        <v>107000000</v>
      </c>
      <c r="P8" s="44">
        <v>109000000</v>
      </c>
    </row>
    <row r="9" spans="1:16" s="6" customFormat="1" ht="17.25" thickBot="1">
      <c r="A9" s="22">
        <v>3</v>
      </c>
      <c r="B9" s="8" t="s">
        <v>28</v>
      </c>
      <c r="C9" s="46">
        <v>12839075</v>
      </c>
      <c r="D9" s="47">
        <v>9136675</v>
      </c>
      <c r="E9" s="48">
        <v>25715930</v>
      </c>
      <c r="F9" s="47">
        <v>8440862</v>
      </c>
      <c r="G9" s="46">
        <v>28324700</v>
      </c>
      <c r="H9" s="46">
        <v>28600000</v>
      </c>
      <c r="I9" s="46">
        <v>23300000</v>
      </c>
      <c r="J9" s="46">
        <v>19000000</v>
      </c>
      <c r="K9" s="46">
        <v>16000000</v>
      </c>
      <c r="L9" s="46">
        <v>15000000</v>
      </c>
      <c r="M9" s="46">
        <v>10000000</v>
      </c>
      <c r="N9" s="46">
        <v>10000000</v>
      </c>
      <c r="O9" s="46">
        <v>10000000</v>
      </c>
      <c r="P9" s="46">
        <v>10000000</v>
      </c>
    </row>
    <row r="10" spans="1:16" s="6" customFormat="1" ht="32.25" customHeight="1" thickBot="1">
      <c r="A10" s="19">
        <v>4</v>
      </c>
      <c r="B10" s="27" t="s">
        <v>15</v>
      </c>
      <c r="C10" s="43">
        <f aca="true" t="shared" si="1" ref="C10:P10">SUM(C11:C12)</f>
        <v>86025674</v>
      </c>
      <c r="D10" s="43">
        <f t="shared" si="1"/>
        <v>90415145</v>
      </c>
      <c r="E10" s="43">
        <f t="shared" si="1"/>
        <v>128920679</v>
      </c>
      <c r="F10" s="43">
        <f t="shared" si="1"/>
        <v>104699087</v>
      </c>
      <c r="G10" s="43">
        <f t="shared" si="1"/>
        <v>126927287</v>
      </c>
      <c r="H10" s="43">
        <f t="shared" si="1"/>
        <v>119500000</v>
      </c>
      <c r="I10" s="43">
        <f t="shared" si="1"/>
        <v>115800000</v>
      </c>
      <c r="J10" s="43">
        <f t="shared" si="1"/>
        <v>113500000</v>
      </c>
      <c r="K10" s="43">
        <f t="shared" si="1"/>
        <v>112607332</v>
      </c>
      <c r="L10" s="43">
        <f t="shared" si="1"/>
        <v>113800000</v>
      </c>
      <c r="M10" s="43">
        <f t="shared" si="1"/>
        <v>110800000</v>
      </c>
      <c r="N10" s="43">
        <f t="shared" si="1"/>
        <v>112800000</v>
      </c>
      <c r="O10" s="43">
        <f t="shared" si="1"/>
        <v>114800000</v>
      </c>
      <c r="P10" s="43">
        <f t="shared" si="1"/>
        <v>117400000</v>
      </c>
    </row>
    <row r="11" spans="1:16" s="7" customFormat="1" ht="15">
      <c r="A11" s="23">
        <v>5</v>
      </c>
      <c r="B11" s="11" t="s">
        <v>16</v>
      </c>
      <c r="C11" s="44">
        <v>66562800</v>
      </c>
      <c r="D11" s="45">
        <v>72945573</v>
      </c>
      <c r="E11" s="49">
        <v>81590059</v>
      </c>
      <c r="F11" s="45">
        <v>88880899</v>
      </c>
      <c r="G11" s="44">
        <v>89163487</v>
      </c>
      <c r="H11" s="44">
        <v>89500000</v>
      </c>
      <c r="I11" s="44">
        <v>89800000</v>
      </c>
      <c r="J11" s="44">
        <v>91600000</v>
      </c>
      <c r="K11" s="44">
        <v>93507332</v>
      </c>
      <c r="L11" s="44">
        <v>95300000</v>
      </c>
      <c r="M11" s="44">
        <v>97200000</v>
      </c>
      <c r="N11" s="44">
        <v>99200000</v>
      </c>
      <c r="O11" s="44">
        <v>101200000</v>
      </c>
      <c r="P11" s="44">
        <v>103800000</v>
      </c>
    </row>
    <row r="12" spans="1:16" s="7" customFormat="1" ht="15.75" thickBot="1">
      <c r="A12" s="22">
        <v>6</v>
      </c>
      <c r="B12" s="8" t="s">
        <v>17</v>
      </c>
      <c r="C12" s="46">
        <v>19462874</v>
      </c>
      <c r="D12" s="47">
        <v>17469572</v>
      </c>
      <c r="E12" s="48">
        <v>47330620</v>
      </c>
      <c r="F12" s="47">
        <v>15818188</v>
      </c>
      <c r="G12" s="46">
        <v>37763800</v>
      </c>
      <c r="H12" s="46">
        <v>30000000</v>
      </c>
      <c r="I12" s="46">
        <v>26000000</v>
      </c>
      <c r="J12" s="46">
        <v>21900000</v>
      </c>
      <c r="K12" s="46">
        <v>19100000</v>
      </c>
      <c r="L12" s="46">
        <v>18500000</v>
      </c>
      <c r="M12" s="46">
        <v>13600000</v>
      </c>
      <c r="N12" s="46">
        <v>13600000</v>
      </c>
      <c r="O12" s="46">
        <v>13600000</v>
      </c>
      <c r="P12" s="46">
        <v>13600000</v>
      </c>
    </row>
    <row r="13" spans="1:16" s="7" customFormat="1" ht="17.25" thickBot="1">
      <c r="A13" s="20">
        <v>7</v>
      </c>
      <c r="B13" s="24" t="s">
        <v>18</v>
      </c>
      <c r="C13" s="50">
        <f aca="true" t="shared" si="2" ref="C13:P13">SUM(C7-C10)</f>
        <v>6508785</v>
      </c>
      <c r="D13" s="50">
        <f t="shared" si="2"/>
        <v>1405939</v>
      </c>
      <c r="E13" s="50">
        <f t="shared" si="2"/>
        <v>-13706318</v>
      </c>
      <c r="F13" s="50">
        <f t="shared" si="2"/>
        <v>-4914866</v>
      </c>
      <c r="G13" s="50">
        <f t="shared" si="2"/>
        <v>-7363253</v>
      </c>
      <c r="H13" s="50">
        <f t="shared" si="2"/>
        <v>2100000</v>
      </c>
      <c r="I13" s="50">
        <f t="shared" si="2"/>
        <v>2500000</v>
      </c>
      <c r="J13" s="50">
        <f t="shared" si="2"/>
        <v>2500000</v>
      </c>
      <c r="K13" s="50">
        <f t="shared" si="2"/>
        <v>2392668</v>
      </c>
      <c r="L13" s="50">
        <f t="shared" si="2"/>
        <v>2200000</v>
      </c>
      <c r="M13" s="50">
        <f t="shared" si="2"/>
        <v>2200000</v>
      </c>
      <c r="N13" s="50">
        <f t="shared" si="2"/>
        <v>2200000</v>
      </c>
      <c r="O13" s="50">
        <f t="shared" si="2"/>
        <v>2200000</v>
      </c>
      <c r="P13" s="50">
        <f t="shared" si="2"/>
        <v>1600000</v>
      </c>
    </row>
    <row r="14" spans="1:16" s="7" customFormat="1" ht="17.25" thickBot="1">
      <c r="A14" s="20">
        <v>8</v>
      </c>
      <c r="B14" s="24" t="s">
        <v>19</v>
      </c>
      <c r="C14" s="50">
        <f aca="true" t="shared" si="3" ref="C14:P14">SUM(C15-C29)</f>
        <v>944962</v>
      </c>
      <c r="D14" s="50">
        <f t="shared" si="3"/>
        <v>7410344</v>
      </c>
      <c r="E14" s="50">
        <f t="shared" si="3"/>
        <v>22916735</v>
      </c>
      <c r="F14" s="50">
        <f t="shared" si="3"/>
        <v>7914866</v>
      </c>
      <c r="G14" s="50">
        <f t="shared" si="3"/>
        <v>7363253</v>
      </c>
      <c r="H14" s="50">
        <f t="shared" si="3"/>
        <v>-2100000</v>
      </c>
      <c r="I14" s="50">
        <f t="shared" si="3"/>
        <v>-2500000</v>
      </c>
      <c r="J14" s="50">
        <f t="shared" si="3"/>
        <v>-2500000</v>
      </c>
      <c r="K14" s="50">
        <f t="shared" si="3"/>
        <v>-2392668</v>
      </c>
      <c r="L14" s="50">
        <f t="shared" si="3"/>
        <v>-2200000</v>
      </c>
      <c r="M14" s="50">
        <f t="shared" si="3"/>
        <v>-2200000</v>
      </c>
      <c r="N14" s="50">
        <f t="shared" si="3"/>
        <v>-2200000</v>
      </c>
      <c r="O14" s="50">
        <f t="shared" si="3"/>
        <v>-2200000</v>
      </c>
      <c r="P14" s="50">
        <f t="shared" si="3"/>
        <v>-1600000</v>
      </c>
    </row>
    <row r="15" spans="1:16" s="7" customFormat="1" ht="32.25" customHeight="1" thickBot="1">
      <c r="A15" s="19">
        <v>9</v>
      </c>
      <c r="B15" s="25" t="s">
        <v>48</v>
      </c>
      <c r="C15" s="51">
        <f aca="true" t="shared" si="4" ref="C15:P15">SUM(C16+C18+C21+C22+C24+C26+C27)</f>
        <v>3862012</v>
      </c>
      <c r="D15" s="51">
        <f t="shared" si="4"/>
        <v>8732344</v>
      </c>
      <c r="E15" s="51">
        <f t="shared" si="4"/>
        <v>24693535</v>
      </c>
      <c r="F15" s="51">
        <f t="shared" si="4"/>
        <v>9491666</v>
      </c>
      <c r="G15" s="51">
        <f t="shared" si="4"/>
        <v>8200000</v>
      </c>
      <c r="H15" s="51">
        <f t="shared" si="4"/>
        <v>0</v>
      </c>
      <c r="I15" s="51">
        <f t="shared" si="4"/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 t="shared" si="4"/>
        <v>0</v>
      </c>
    </row>
    <row r="16" spans="1:16" s="7" customFormat="1" ht="31.5">
      <c r="A16" s="23">
        <v>10</v>
      </c>
      <c r="B16" s="10" t="s">
        <v>33</v>
      </c>
      <c r="C16" s="52"/>
      <c r="D16" s="53"/>
      <c r="E16" s="54"/>
      <c r="F16" s="55"/>
      <c r="G16" s="56">
        <v>5200000</v>
      </c>
      <c r="H16" s="56"/>
      <c r="I16" s="56"/>
      <c r="J16" s="56"/>
      <c r="K16" s="56"/>
      <c r="L16" s="56"/>
      <c r="M16" s="56"/>
      <c r="N16" s="56"/>
      <c r="O16" s="56"/>
      <c r="P16" s="56"/>
    </row>
    <row r="17" spans="1:16" s="7" customFormat="1" ht="25.5">
      <c r="A17" s="23">
        <v>11</v>
      </c>
      <c r="B17" s="35" t="s">
        <v>67</v>
      </c>
      <c r="C17" s="57"/>
      <c r="D17" s="58"/>
      <c r="E17" s="59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7" customFormat="1" ht="31.5">
      <c r="A18" s="23">
        <v>12</v>
      </c>
      <c r="B18" s="31" t="s">
        <v>38</v>
      </c>
      <c r="C18" s="64">
        <v>1343606</v>
      </c>
      <c r="D18" s="65">
        <v>1146740</v>
      </c>
      <c r="E18" s="59">
        <v>5292668</v>
      </c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7" customFormat="1" ht="25.5">
      <c r="A19" s="23">
        <v>13</v>
      </c>
      <c r="B19" s="35" t="s">
        <v>66</v>
      </c>
      <c r="C19" s="57"/>
      <c r="D19" s="58"/>
      <c r="E19" s="5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7" customFormat="1" ht="38.25">
      <c r="A20" s="23">
        <v>14</v>
      </c>
      <c r="B20" s="35" t="s">
        <v>65</v>
      </c>
      <c r="C20" s="57"/>
      <c r="D20" s="58"/>
      <c r="E20" s="59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7" customFormat="1" ht="15.75">
      <c r="A21" s="23">
        <v>15</v>
      </c>
      <c r="B21" s="32" t="s">
        <v>34</v>
      </c>
      <c r="C21" s="66"/>
      <c r="D21" s="67">
        <v>20959</v>
      </c>
      <c r="E21" s="54">
        <v>147791</v>
      </c>
      <c r="F21" s="55">
        <v>281250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7" customFormat="1" ht="31.5">
      <c r="A22" s="23">
        <v>16</v>
      </c>
      <c r="B22" s="32" t="s">
        <v>35</v>
      </c>
      <c r="C22" s="66"/>
      <c r="D22" s="67"/>
      <c r="E22" s="54">
        <v>6054978</v>
      </c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7" customFormat="1" ht="15">
      <c r="A23" s="23">
        <v>17</v>
      </c>
      <c r="B23" s="35" t="s">
        <v>55</v>
      </c>
      <c r="C23" s="57"/>
      <c r="D23" s="58"/>
      <c r="E23" s="59">
        <v>6054978</v>
      </c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7" customFormat="1" ht="47.25">
      <c r="A24" s="23">
        <v>18</v>
      </c>
      <c r="B24" s="10" t="s">
        <v>31</v>
      </c>
      <c r="C24" s="68"/>
      <c r="D24" s="69"/>
      <c r="E24" s="59">
        <v>10400000</v>
      </c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7" customFormat="1" ht="25.5">
      <c r="A25" s="23">
        <v>19</v>
      </c>
      <c r="B25" s="35" t="s">
        <v>64</v>
      </c>
      <c r="C25" s="57"/>
      <c r="D25" s="58"/>
      <c r="E25" s="59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7" customFormat="1" ht="15.75">
      <c r="A26" s="23">
        <v>20</v>
      </c>
      <c r="B26" s="10" t="s">
        <v>20</v>
      </c>
      <c r="C26" s="57">
        <v>140477</v>
      </c>
      <c r="D26" s="58">
        <v>110898</v>
      </c>
      <c r="E26" s="59">
        <v>36793</v>
      </c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7" customFormat="1" ht="31.5">
      <c r="A27" s="23">
        <v>21</v>
      </c>
      <c r="B27" s="10" t="s">
        <v>21</v>
      </c>
      <c r="C27" s="68">
        <v>2377929</v>
      </c>
      <c r="D27" s="69">
        <v>7453747</v>
      </c>
      <c r="E27" s="59">
        <v>2761305</v>
      </c>
      <c r="F27" s="55">
        <v>9210416</v>
      </c>
      <c r="G27" s="56">
        <v>3000000</v>
      </c>
      <c r="H27" s="56"/>
      <c r="I27" s="56"/>
      <c r="J27" s="56"/>
      <c r="K27" s="56"/>
      <c r="L27" s="56"/>
      <c r="M27" s="56"/>
      <c r="N27" s="56"/>
      <c r="O27" s="56"/>
      <c r="P27" s="56"/>
    </row>
    <row r="28" spans="1:16" s="7" customFormat="1" ht="15.75" thickBot="1">
      <c r="A28" s="22">
        <v>22</v>
      </c>
      <c r="B28" s="35" t="s">
        <v>25</v>
      </c>
      <c r="C28" s="57"/>
      <c r="D28" s="58"/>
      <c r="E28" s="122">
        <v>2761305</v>
      </c>
      <c r="F28" s="47">
        <v>4914866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s="7" customFormat="1" ht="33.75" thickBot="1">
      <c r="A29" s="19">
        <v>23</v>
      </c>
      <c r="B29" s="25" t="s">
        <v>49</v>
      </c>
      <c r="C29" s="51">
        <f aca="true" t="shared" si="5" ref="C29:P29">SUM(C30+C32+C38+C39+C40+C42)</f>
        <v>2917050</v>
      </c>
      <c r="D29" s="51">
        <f t="shared" si="5"/>
        <v>1322000</v>
      </c>
      <c r="E29" s="51">
        <f t="shared" si="5"/>
        <v>1776800</v>
      </c>
      <c r="F29" s="51">
        <f t="shared" si="5"/>
        <v>1576800</v>
      </c>
      <c r="G29" s="51">
        <f t="shared" si="5"/>
        <v>836747</v>
      </c>
      <c r="H29" s="51">
        <f t="shared" si="5"/>
        <v>2100000</v>
      </c>
      <c r="I29" s="51">
        <f t="shared" si="5"/>
        <v>2500000</v>
      </c>
      <c r="J29" s="51">
        <f t="shared" si="5"/>
        <v>2500000</v>
      </c>
      <c r="K29" s="51">
        <f t="shared" si="5"/>
        <v>2392668</v>
      </c>
      <c r="L29" s="51">
        <f t="shared" si="5"/>
        <v>2200000</v>
      </c>
      <c r="M29" s="51">
        <f t="shared" si="5"/>
        <v>2200000</v>
      </c>
      <c r="N29" s="51">
        <f t="shared" si="5"/>
        <v>2200000</v>
      </c>
      <c r="O29" s="51">
        <f t="shared" si="5"/>
        <v>2200000</v>
      </c>
      <c r="P29" s="51">
        <f t="shared" si="5"/>
        <v>1600000</v>
      </c>
    </row>
    <row r="30" spans="1:16" s="7" customFormat="1" ht="31.5">
      <c r="A30" s="21">
        <v>24</v>
      </c>
      <c r="B30" s="10" t="s">
        <v>37</v>
      </c>
      <c r="C30" s="68">
        <v>707050</v>
      </c>
      <c r="D30" s="69">
        <v>700000</v>
      </c>
      <c r="E30" s="54">
        <v>700000</v>
      </c>
      <c r="F30" s="55"/>
      <c r="G30" s="56"/>
      <c r="H30" s="56">
        <v>800000</v>
      </c>
      <c r="I30" s="56">
        <v>1200000</v>
      </c>
      <c r="J30" s="56">
        <v>1200000</v>
      </c>
      <c r="K30" s="56">
        <v>2000000</v>
      </c>
      <c r="L30" s="56"/>
      <c r="M30" s="56"/>
      <c r="N30" s="56"/>
      <c r="O30" s="56"/>
      <c r="P30" s="56"/>
    </row>
    <row r="31" spans="1:16" s="7" customFormat="1" ht="25.5">
      <c r="A31" s="22">
        <v>25</v>
      </c>
      <c r="B31" s="35" t="s">
        <v>62</v>
      </c>
      <c r="C31" s="57"/>
      <c r="D31" s="58"/>
      <c r="E31" s="59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6" customFormat="1" ht="31.5">
      <c r="A32" s="9">
        <v>26</v>
      </c>
      <c r="B32" s="33" t="s">
        <v>39</v>
      </c>
      <c r="C32" s="70">
        <v>1760000</v>
      </c>
      <c r="D32" s="71">
        <v>622000</v>
      </c>
      <c r="E32" s="59">
        <v>1076800</v>
      </c>
      <c r="F32" s="55">
        <v>1576800</v>
      </c>
      <c r="G32" s="56">
        <v>836747</v>
      </c>
      <c r="H32" s="56">
        <v>1300000</v>
      </c>
      <c r="I32" s="56">
        <v>1300000</v>
      </c>
      <c r="J32" s="56">
        <v>1300000</v>
      </c>
      <c r="K32" s="56">
        <v>392668</v>
      </c>
      <c r="L32" s="56"/>
      <c r="M32" s="56"/>
      <c r="N32" s="56"/>
      <c r="O32" s="56"/>
      <c r="P32" s="56"/>
    </row>
    <row r="33" spans="1:16" s="6" customFormat="1" ht="25.5">
      <c r="A33" s="21">
        <v>27</v>
      </c>
      <c r="B33" s="35" t="s">
        <v>62</v>
      </c>
      <c r="C33" s="57"/>
      <c r="D33" s="58"/>
      <c r="E33" s="59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6" customFormat="1" ht="39" thickBot="1">
      <c r="A34" s="115">
        <v>28</v>
      </c>
      <c r="B34" s="116" t="s">
        <v>63</v>
      </c>
      <c r="C34" s="117"/>
      <c r="D34" s="118"/>
      <c r="E34" s="119"/>
      <c r="F34" s="120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ht="44.25" customHeight="1" thickBot="1">
      <c r="A35" s="105" t="s">
        <v>0</v>
      </c>
      <c r="B35" s="106" t="s">
        <v>1</v>
      </c>
      <c r="C35" s="132" t="s">
        <v>2</v>
      </c>
      <c r="D35" s="133"/>
      <c r="E35" s="134"/>
      <c r="F35" s="129" t="s">
        <v>3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1"/>
    </row>
    <row r="36" spans="1:16" ht="24.75" customHeight="1" thickBot="1">
      <c r="A36" s="108"/>
      <c r="B36" s="109"/>
      <c r="C36" s="110" t="s">
        <v>71</v>
      </c>
      <c r="D36" s="110" t="s">
        <v>72</v>
      </c>
      <c r="E36" s="110" t="s">
        <v>5</v>
      </c>
      <c r="F36" s="110" t="s">
        <v>6</v>
      </c>
      <c r="G36" s="110" t="s">
        <v>14</v>
      </c>
      <c r="H36" s="110" t="s">
        <v>58</v>
      </c>
      <c r="I36" s="110" t="s">
        <v>73</v>
      </c>
      <c r="J36" s="110" t="s">
        <v>74</v>
      </c>
      <c r="K36" s="110" t="s">
        <v>75</v>
      </c>
      <c r="L36" s="110" t="s">
        <v>76</v>
      </c>
      <c r="M36" s="110" t="s">
        <v>77</v>
      </c>
      <c r="N36" s="110" t="s">
        <v>78</v>
      </c>
      <c r="O36" s="110" t="s">
        <v>79</v>
      </c>
      <c r="P36" s="110" t="s">
        <v>80</v>
      </c>
    </row>
    <row r="37" spans="1:16" ht="18">
      <c r="A37" s="111"/>
      <c r="B37" s="112"/>
      <c r="C37" s="113"/>
      <c r="D37" s="114"/>
      <c r="E37" s="113"/>
      <c r="F37" s="114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s="7" customFormat="1" ht="15.75">
      <c r="A38" s="23">
        <v>29</v>
      </c>
      <c r="B38" s="32" t="s">
        <v>40</v>
      </c>
      <c r="C38" s="66">
        <v>450000</v>
      </c>
      <c r="D38" s="67"/>
      <c r="E38" s="54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7" customFormat="1" ht="15.75">
      <c r="A39" s="23">
        <v>30</v>
      </c>
      <c r="B39" s="32" t="s">
        <v>36</v>
      </c>
      <c r="C39" s="66"/>
      <c r="D39" s="67"/>
      <c r="E39" s="54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7" customFormat="1" ht="31.5">
      <c r="A40" s="23">
        <v>31</v>
      </c>
      <c r="B40" s="10" t="s">
        <v>22</v>
      </c>
      <c r="C40" s="68"/>
      <c r="D40" s="69"/>
      <c r="E40" s="54"/>
      <c r="F40" s="55"/>
      <c r="G40" s="56"/>
      <c r="H40" s="56"/>
      <c r="I40" s="56"/>
      <c r="J40" s="56"/>
      <c r="K40" s="56"/>
      <c r="L40" s="56">
        <v>2200000</v>
      </c>
      <c r="M40" s="56">
        <v>2200000</v>
      </c>
      <c r="N40" s="56">
        <v>2200000</v>
      </c>
      <c r="O40" s="56">
        <v>2200000</v>
      </c>
      <c r="P40" s="56">
        <v>1600000</v>
      </c>
    </row>
    <row r="41" spans="1:16" s="7" customFormat="1" ht="25.5">
      <c r="A41" s="23">
        <v>32</v>
      </c>
      <c r="B41" s="35" t="s">
        <v>61</v>
      </c>
      <c r="C41" s="57"/>
      <c r="D41" s="58"/>
      <c r="E41" s="59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7" customFormat="1" ht="15.75">
      <c r="A42" s="23">
        <v>33</v>
      </c>
      <c r="B42" s="10" t="s">
        <v>23</v>
      </c>
      <c r="C42" s="68"/>
      <c r="D42" s="69"/>
      <c r="E42" s="54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7" customFormat="1" ht="17.25" thickBot="1">
      <c r="A43" s="26">
        <v>34</v>
      </c>
      <c r="B43" s="28" t="s">
        <v>30</v>
      </c>
      <c r="C43" s="72">
        <v>400000</v>
      </c>
      <c r="D43" s="73"/>
      <c r="E43" s="60"/>
      <c r="F43" s="97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s="6" customFormat="1" ht="33.75" thickBot="1">
      <c r="A44" s="19">
        <v>35</v>
      </c>
      <c r="B44" s="25" t="s">
        <v>45</v>
      </c>
      <c r="C44" s="51">
        <f aca="true" t="shared" si="6" ref="C44:P44">SUM(C45+C46+C47+C48+C49+C52)</f>
        <v>3555218</v>
      </c>
      <c r="D44" s="51">
        <f t="shared" si="6"/>
        <v>3190740</v>
      </c>
      <c r="E44" s="51">
        <f t="shared" si="6"/>
        <v>17106215</v>
      </c>
      <c r="F44" s="51">
        <f t="shared" si="6"/>
        <v>15529415</v>
      </c>
      <c r="G44" s="51">
        <f t="shared" si="6"/>
        <v>19892668</v>
      </c>
      <c r="H44" s="51">
        <f t="shared" si="6"/>
        <v>17792668</v>
      </c>
      <c r="I44" s="51">
        <f t="shared" si="6"/>
        <v>15292668</v>
      </c>
      <c r="J44" s="51">
        <f t="shared" si="6"/>
        <v>12792668</v>
      </c>
      <c r="K44" s="51">
        <f t="shared" si="6"/>
        <v>10400000</v>
      </c>
      <c r="L44" s="51">
        <f t="shared" si="6"/>
        <v>8200000</v>
      </c>
      <c r="M44" s="51">
        <f t="shared" si="6"/>
        <v>6000000</v>
      </c>
      <c r="N44" s="51">
        <f t="shared" si="6"/>
        <v>3800000</v>
      </c>
      <c r="O44" s="51">
        <f t="shared" si="6"/>
        <v>1600000</v>
      </c>
      <c r="P44" s="51">
        <f t="shared" si="6"/>
        <v>0</v>
      </c>
    </row>
    <row r="45" spans="1:16" s="7" customFormat="1" ht="15.75">
      <c r="A45" s="9">
        <v>36</v>
      </c>
      <c r="B45" s="12" t="s">
        <v>7</v>
      </c>
      <c r="C45" s="61"/>
      <c r="D45" s="62"/>
      <c r="E45" s="56">
        <v>10400000</v>
      </c>
      <c r="F45" s="55">
        <v>10400000</v>
      </c>
      <c r="G45" s="56">
        <v>10400000</v>
      </c>
      <c r="H45" s="56">
        <v>10400000</v>
      </c>
      <c r="I45" s="56">
        <v>10400000</v>
      </c>
      <c r="J45" s="56">
        <v>10400000</v>
      </c>
      <c r="K45" s="56">
        <v>10400000</v>
      </c>
      <c r="L45" s="56">
        <v>8200000</v>
      </c>
      <c r="M45" s="56">
        <v>6000000</v>
      </c>
      <c r="N45" s="56">
        <v>3800000</v>
      </c>
      <c r="O45" s="56">
        <v>1600000</v>
      </c>
      <c r="P45" s="56"/>
    </row>
    <row r="46" spans="1:16" s="7" customFormat="1" ht="15.75">
      <c r="A46" s="9">
        <v>37</v>
      </c>
      <c r="B46" s="12" t="s">
        <v>8</v>
      </c>
      <c r="C46" s="56">
        <v>1400000</v>
      </c>
      <c r="D46" s="55">
        <v>700000</v>
      </c>
      <c r="E46" s="56"/>
      <c r="F46" s="55"/>
      <c r="G46" s="56">
        <v>5200000</v>
      </c>
      <c r="H46" s="56">
        <v>4400000</v>
      </c>
      <c r="I46" s="56">
        <v>3200000</v>
      </c>
      <c r="J46" s="56">
        <v>2000000</v>
      </c>
      <c r="K46" s="56"/>
      <c r="L46" s="56"/>
      <c r="M46" s="56"/>
      <c r="N46" s="56"/>
      <c r="O46" s="56"/>
      <c r="P46" s="56"/>
    </row>
    <row r="47" spans="1:16" s="7" customFormat="1" ht="15.75">
      <c r="A47" s="9">
        <v>38</v>
      </c>
      <c r="B47" s="13" t="s">
        <v>9</v>
      </c>
      <c r="C47" s="75">
        <v>1965606</v>
      </c>
      <c r="D47" s="76">
        <v>2490346</v>
      </c>
      <c r="E47" s="63">
        <v>6706215</v>
      </c>
      <c r="F47" s="55">
        <v>5129415</v>
      </c>
      <c r="G47" s="56">
        <v>4292668</v>
      </c>
      <c r="H47" s="56">
        <v>2992668</v>
      </c>
      <c r="I47" s="56">
        <v>1692668</v>
      </c>
      <c r="J47" s="56">
        <v>392668</v>
      </c>
      <c r="K47" s="56"/>
      <c r="L47" s="56"/>
      <c r="M47" s="56"/>
      <c r="N47" s="56"/>
      <c r="O47" s="56"/>
      <c r="P47" s="56"/>
    </row>
    <row r="48" spans="1:16" s="7" customFormat="1" ht="18.75">
      <c r="A48" s="9">
        <v>39</v>
      </c>
      <c r="B48" s="13" t="s">
        <v>43</v>
      </c>
      <c r="C48" s="75"/>
      <c r="D48" s="76"/>
      <c r="E48" s="63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7" customFormat="1" ht="31.5">
      <c r="A49" s="9">
        <v>40</v>
      </c>
      <c r="B49" s="30" t="s">
        <v>41</v>
      </c>
      <c r="C49" s="77">
        <f aca="true" t="shared" si="7" ref="C49:P49">SUM(C50:C51)</f>
        <v>189612</v>
      </c>
      <c r="D49" s="77">
        <f t="shared" si="7"/>
        <v>394</v>
      </c>
      <c r="E49" s="77">
        <f t="shared" si="7"/>
        <v>0</v>
      </c>
      <c r="F49" s="77">
        <f t="shared" si="7"/>
        <v>0</v>
      </c>
      <c r="G49" s="77">
        <f t="shared" si="7"/>
        <v>0</v>
      </c>
      <c r="H49" s="77">
        <f t="shared" si="7"/>
        <v>0</v>
      </c>
      <c r="I49" s="77">
        <f t="shared" si="7"/>
        <v>0</v>
      </c>
      <c r="J49" s="77">
        <f t="shared" si="7"/>
        <v>0</v>
      </c>
      <c r="K49" s="77">
        <f t="shared" si="7"/>
        <v>0</v>
      </c>
      <c r="L49" s="77">
        <f t="shared" si="7"/>
        <v>0</v>
      </c>
      <c r="M49" s="77">
        <f t="shared" si="7"/>
        <v>0</v>
      </c>
      <c r="N49" s="77">
        <f t="shared" si="7"/>
        <v>0</v>
      </c>
      <c r="O49" s="77">
        <f t="shared" si="7"/>
        <v>0</v>
      </c>
      <c r="P49" s="77">
        <f t="shared" si="7"/>
        <v>0</v>
      </c>
    </row>
    <row r="50" spans="1:16" s="7" customFormat="1" ht="25.5">
      <c r="A50" s="9">
        <v>41</v>
      </c>
      <c r="B50" s="36" t="s">
        <v>24</v>
      </c>
      <c r="C50" s="78"/>
      <c r="D50" s="79"/>
      <c r="E50" s="75"/>
      <c r="F50" s="98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7" customFormat="1" ht="25.5">
      <c r="A51" s="9">
        <v>42</v>
      </c>
      <c r="B51" s="36" t="s">
        <v>42</v>
      </c>
      <c r="C51" s="78">
        <v>189612</v>
      </c>
      <c r="D51" s="79">
        <v>394</v>
      </c>
      <c r="E51" s="75"/>
      <c r="F51" s="98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7" customFormat="1" ht="47.25">
      <c r="A52" s="124">
        <v>43</v>
      </c>
      <c r="B52" s="14" t="s">
        <v>68</v>
      </c>
      <c r="C52" s="80">
        <f aca="true" t="shared" si="8" ref="C52:P52">SUM(C53:C55)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80">
        <f t="shared" si="8"/>
        <v>0</v>
      </c>
      <c r="J52" s="80">
        <f t="shared" si="8"/>
        <v>0</v>
      </c>
      <c r="K52" s="80">
        <f t="shared" si="8"/>
        <v>0</v>
      </c>
      <c r="L52" s="80">
        <f t="shared" si="8"/>
        <v>0</v>
      </c>
      <c r="M52" s="80">
        <f t="shared" si="8"/>
        <v>0</v>
      </c>
      <c r="N52" s="80">
        <f t="shared" si="8"/>
        <v>0</v>
      </c>
      <c r="O52" s="80">
        <f t="shared" si="8"/>
        <v>0</v>
      </c>
      <c r="P52" s="80">
        <f t="shared" si="8"/>
        <v>0</v>
      </c>
    </row>
    <row r="53" spans="1:16" s="7" customFormat="1" ht="15">
      <c r="A53" s="125"/>
      <c r="B53" s="37" t="s">
        <v>10</v>
      </c>
      <c r="C53" s="81"/>
      <c r="D53" s="82"/>
      <c r="E53" s="75"/>
      <c r="F53" s="98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7" customFormat="1" ht="15">
      <c r="A54" s="125"/>
      <c r="B54" s="37" t="s">
        <v>11</v>
      </c>
      <c r="C54" s="81"/>
      <c r="D54" s="82"/>
      <c r="E54" s="75"/>
      <c r="F54" s="98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7" customFormat="1" ht="15.75" thickBot="1">
      <c r="A55" s="125"/>
      <c r="B55" s="37" t="s">
        <v>26</v>
      </c>
      <c r="C55" s="81"/>
      <c r="D55" s="82"/>
      <c r="E55" s="83"/>
      <c r="F55" s="99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s="6" customFormat="1" ht="33.75" thickBot="1">
      <c r="A56" s="19">
        <v>44</v>
      </c>
      <c r="B56" s="25" t="s">
        <v>47</v>
      </c>
      <c r="C56" s="85">
        <f aca="true" t="shared" si="9" ref="C56:P56">SUM(C44/C7)</f>
        <v>0.03842047641949255</v>
      </c>
      <c r="D56" s="85">
        <f t="shared" si="9"/>
        <v>0.03474953530280692</v>
      </c>
      <c r="E56" s="85">
        <f t="shared" si="9"/>
        <v>0.14847294079945467</v>
      </c>
      <c r="F56" s="85">
        <f t="shared" si="9"/>
        <v>0.15562996678603122</v>
      </c>
      <c r="G56" s="85">
        <f t="shared" si="9"/>
        <v>0.16637668816025394</v>
      </c>
      <c r="H56" s="85">
        <f t="shared" si="9"/>
        <v>0.14632128289473684</v>
      </c>
      <c r="I56" s="85">
        <f t="shared" si="9"/>
        <v>0.12927022823330517</v>
      </c>
      <c r="J56" s="85">
        <f t="shared" si="9"/>
        <v>0.11028162068965518</v>
      </c>
      <c r="K56" s="85">
        <f t="shared" si="9"/>
        <v>0.09043478260869565</v>
      </c>
      <c r="L56" s="85">
        <f t="shared" si="9"/>
        <v>0.0706896551724138</v>
      </c>
      <c r="M56" s="85">
        <f t="shared" si="9"/>
        <v>0.05309734513274336</v>
      </c>
      <c r="N56" s="85">
        <f t="shared" si="9"/>
        <v>0.03304347826086956</v>
      </c>
      <c r="O56" s="85">
        <f t="shared" si="9"/>
        <v>0.013675213675213675</v>
      </c>
      <c r="P56" s="85">
        <f t="shared" si="9"/>
        <v>0</v>
      </c>
    </row>
    <row r="57" spans="1:16" s="6" customFormat="1" ht="32.25" thickBot="1">
      <c r="A57" s="18">
        <v>45</v>
      </c>
      <c r="B57" s="29" t="s">
        <v>54</v>
      </c>
      <c r="C57" s="86">
        <f aca="true" t="shared" si="10" ref="C57:P57">SUM(C44-C52)/C7</f>
        <v>0.03842047641949255</v>
      </c>
      <c r="D57" s="86">
        <f t="shared" si="10"/>
        <v>0.03474953530280692</v>
      </c>
      <c r="E57" s="86">
        <f t="shared" si="10"/>
        <v>0.14847294079945467</v>
      </c>
      <c r="F57" s="86">
        <f t="shared" si="10"/>
        <v>0.15562996678603122</v>
      </c>
      <c r="G57" s="86">
        <f t="shared" si="10"/>
        <v>0.16637668816025394</v>
      </c>
      <c r="H57" s="86">
        <f t="shared" si="10"/>
        <v>0.14632128289473684</v>
      </c>
      <c r="I57" s="86">
        <f t="shared" si="10"/>
        <v>0.12927022823330517</v>
      </c>
      <c r="J57" s="86">
        <f t="shared" si="10"/>
        <v>0.11028162068965518</v>
      </c>
      <c r="K57" s="86">
        <f t="shared" si="10"/>
        <v>0.09043478260869565</v>
      </c>
      <c r="L57" s="86">
        <f t="shared" si="10"/>
        <v>0.0706896551724138</v>
      </c>
      <c r="M57" s="86">
        <f t="shared" si="10"/>
        <v>0.05309734513274336</v>
      </c>
      <c r="N57" s="86">
        <f t="shared" si="10"/>
        <v>0.03304347826086956</v>
      </c>
      <c r="O57" s="86">
        <f t="shared" si="10"/>
        <v>0.013675213675213675</v>
      </c>
      <c r="P57" s="86">
        <f t="shared" si="10"/>
        <v>0</v>
      </c>
    </row>
    <row r="58" spans="1:16" s="6" customFormat="1" ht="33.75" thickBot="1">
      <c r="A58" s="19">
        <v>46</v>
      </c>
      <c r="B58" s="25" t="s">
        <v>46</v>
      </c>
      <c r="C58" s="51">
        <f aca="true" t="shared" si="11" ref="C58:P58">SUM(C59+C60+C61+C62+C63+C64)</f>
        <v>2643994</v>
      </c>
      <c r="D58" s="51">
        <f t="shared" si="11"/>
        <v>1654514</v>
      </c>
      <c r="E58" s="51">
        <f t="shared" si="11"/>
        <v>2069953</v>
      </c>
      <c r="F58" s="51">
        <f t="shared" si="11"/>
        <v>2322924</v>
      </c>
      <c r="G58" s="51">
        <f t="shared" si="11"/>
        <v>2040342</v>
      </c>
      <c r="H58" s="51">
        <f t="shared" si="11"/>
        <v>3082000</v>
      </c>
      <c r="I58" s="51">
        <f t="shared" si="11"/>
        <v>3374000</v>
      </c>
      <c r="J58" s="51">
        <f t="shared" si="11"/>
        <v>3256000</v>
      </c>
      <c r="K58" s="51">
        <f t="shared" si="11"/>
        <v>3018000</v>
      </c>
      <c r="L58" s="51">
        <f t="shared" si="11"/>
        <v>2740000</v>
      </c>
      <c r="M58" s="51">
        <f t="shared" si="11"/>
        <v>2620000</v>
      </c>
      <c r="N58" s="51">
        <f t="shared" si="11"/>
        <v>2510000</v>
      </c>
      <c r="O58" s="51">
        <f t="shared" si="11"/>
        <v>2400000</v>
      </c>
      <c r="P58" s="51">
        <f t="shared" si="11"/>
        <v>1700000</v>
      </c>
    </row>
    <row r="59" spans="1:16" s="6" customFormat="1" ht="16.5">
      <c r="A59" s="9">
        <v>47</v>
      </c>
      <c r="B59" s="15" t="s">
        <v>50</v>
      </c>
      <c r="C59" s="75">
        <v>826087</v>
      </c>
      <c r="D59" s="76">
        <v>758751</v>
      </c>
      <c r="E59" s="75">
        <v>712490</v>
      </c>
      <c r="F59" s="76">
        <v>0</v>
      </c>
      <c r="G59" s="75">
        <v>260000</v>
      </c>
      <c r="H59" s="75">
        <v>1100000</v>
      </c>
      <c r="I59" s="75">
        <v>1440000</v>
      </c>
      <c r="J59" s="75">
        <v>1370000</v>
      </c>
      <c r="K59" s="75">
        <v>2080000</v>
      </c>
      <c r="L59" s="75"/>
      <c r="M59" s="75"/>
      <c r="N59" s="95"/>
      <c r="O59" s="95"/>
      <c r="P59" s="95"/>
    </row>
    <row r="60" spans="1:16" s="6" customFormat="1" ht="16.5">
      <c r="A60" s="9">
        <v>48</v>
      </c>
      <c r="B60" s="15" t="s">
        <v>51</v>
      </c>
      <c r="C60" s="75">
        <v>1817907</v>
      </c>
      <c r="D60" s="76">
        <v>656484</v>
      </c>
      <c r="E60" s="75">
        <v>1115488</v>
      </c>
      <c r="F60" s="76">
        <v>1848703</v>
      </c>
      <c r="G60" s="75">
        <v>1040342</v>
      </c>
      <c r="H60" s="75">
        <v>1442000</v>
      </c>
      <c r="I60" s="75">
        <v>1394000</v>
      </c>
      <c r="J60" s="75">
        <v>1346000</v>
      </c>
      <c r="K60" s="75">
        <v>398000</v>
      </c>
      <c r="L60" s="75"/>
      <c r="M60" s="75"/>
      <c r="N60" s="95"/>
      <c r="O60" s="95"/>
      <c r="P60" s="95"/>
    </row>
    <row r="61" spans="1:16" s="6" customFormat="1" ht="31.5">
      <c r="A61" s="9">
        <v>49</v>
      </c>
      <c r="B61" s="16" t="s">
        <v>32</v>
      </c>
      <c r="C61" s="77"/>
      <c r="D61" s="87">
        <v>239279</v>
      </c>
      <c r="E61" s="75">
        <v>231312</v>
      </c>
      <c r="F61" s="76"/>
      <c r="G61" s="75"/>
      <c r="H61" s="75"/>
      <c r="I61" s="75"/>
      <c r="J61" s="75"/>
      <c r="K61" s="75"/>
      <c r="L61" s="75"/>
      <c r="M61" s="75"/>
      <c r="N61" s="95"/>
      <c r="O61" s="95"/>
      <c r="P61" s="95"/>
    </row>
    <row r="62" spans="1:16" s="6" customFormat="1" ht="47.25">
      <c r="A62" s="9">
        <v>50</v>
      </c>
      <c r="B62" s="17" t="s">
        <v>57</v>
      </c>
      <c r="C62" s="80"/>
      <c r="D62" s="88"/>
      <c r="E62" s="83">
        <v>10400</v>
      </c>
      <c r="F62" s="100">
        <v>474221</v>
      </c>
      <c r="G62" s="83">
        <v>540000</v>
      </c>
      <c r="H62" s="83">
        <v>540000</v>
      </c>
      <c r="I62" s="83">
        <v>540000</v>
      </c>
      <c r="J62" s="83">
        <v>540000</v>
      </c>
      <c r="K62" s="83">
        <v>540000</v>
      </c>
      <c r="L62" s="83">
        <v>2740000</v>
      </c>
      <c r="M62" s="83">
        <v>2620000</v>
      </c>
      <c r="N62" s="83">
        <v>2510000</v>
      </c>
      <c r="O62" s="83">
        <v>2400000</v>
      </c>
      <c r="P62" s="83">
        <v>1700000</v>
      </c>
    </row>
    <row r="63" spans="1:16" s="6" customFormat="1" ht="54.75" customHeight="1">
      <c r="A63" s="9">
        <v>51</v>
      </c>
      <c r="B63" s="16" t="s">
        <v>60</v>
      </c>
      <c r="C63" s="77"/>
      <c r="D63" s="87"/>
      <c r="E63" s="75">
        <v>263</v>
      </c>
      <c r="F63" s="76">
        <v>0</v>
      </c>
      <c r="G63" s="75">
        <v>200000</v>
      </c>
      <c r="H63" s="75"/>
      <c r="I63" s="75"/>
      <c r="J63" s="75"/>
      <c r="K63" s="75"/>
      <c r="L63" s="75"/>
      <c r="M63" s="75"/>
      <c r="N63" s="75"/>
      <c r="O63" s="75"/>
      <c r="P63" s="75"/>
    </row>
    <row r="64" spans="1:16" s="6" customFormat="1" ht="47.25">
      <c r="A64" s="126">
        <v>52</v>
      </c>
      <c r="B64" s="16" t="s">
        <v>69</v>
      </c>
      <c r="C64" s="77">
        <f aca="true" t="shared" si="12" ref="C64:P64">SUM(C65:C68)</f>
        <v>0</v>
      </c>
      <c r="D64" s="77">
        <f t="shared" si="12"/>
        <v>0</v>
      </c>
      <c r="E64" s="77">
        <f t="shared" si="12"/>
        <v>0</v>
      </c>
      <c r="F64" s="77">
        <f t="shared" si="12"/>
        <v>0</v>
      </c>
      <c r="G64" s="77">
        <f t="shared" si="12"/>
        <v>0</v>
      </c>
      <c r="H64" s="77">
        <f t="shared" si="12"/>
        <v>0</v>
      </c>
      <c r="I64" s="77">
        <f t="shared" si="12"/>
        <v>0</v>
      </c>
      <c r="J64" s="77">
        <f t="shared" si="12"/>
        <v>0</v>
      </c>
      <c r="K64" s="77">
        <f t="shared" si="12"/>
        <v>0</v>
      </c>
      <c r="L64" s="77">
        <f t="shared" si="12"/>
        <v>0</v>
      </c>
      <c r="M64" s="77">
        <f t="shared" si="12"/>
        <v>0</v>
      </c>
      <c r="N64" s="77">
        <f t="shared" si="12"/>
        <v>0</v>
      </c>
      <c r="O64" s="77">
        <f t="shared" si="12"/>
        <v>0</v>
      </c>
      <c r="P64" s="77">
        <f t="shared" si="12"/>
        <v>0</v>
      </c>
    </row>
    <row r="65" spans="1:16" s="6" customFormat="1" ht="16.5">
      <c r="A65" s="127"/>
      <c r="B65" s="38" t="s">
        <v>12</v>
      </c>
      <c r="C65" s="89"/>
      <c r="D65" s="90"/>
      <c r="E65" s="75"/>
      <c r="F65" s="76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s="6" customFormat="1" ht="16.5">
      <c r="A66" s="127"/>
      <c r="B66" s="38" t="s">
        <v>13</v>
      </c>
      <c r="C66" s="89"/>
      <c r="D66" s="90"/>
      <c r="E66" s="75"/>
      <c r="F66" s="76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s="6" customFormat="1" ht="16.5">
      <c r="A67" s="127"/>
      <c r="B67" s="39" t="s">
        <v>56</v>
      </c>
      <c r="C67" s="89"/>
      <c r="D67" s="91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s="6" customFormat="1" ht="26.25" thickBot="1">
      <c r="A68" s="128"/>
      <c r="B68" s="42" t="s">
        <v>44</v>
      </c>
      <c r="C68" s="92"/>
      <c r="D68" s="93"/>
      <c r="E68" s="94"/>
      <c r="F68" s="101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1:16" s="6" customFormat="1" ht="33.75" thickBot="1">
      <c r="A69" s="19">
        <v>53</v>
      </c>
      <c r="B69" s="25" t="s">
        <v>52</v>
      </c>
      <c r="C69" s="85">
        <f aca="true" t="shared" si="13" ref="C69:P69">SUM(C58/C7)</f>
        <v>0.028573074599160947</v>
      </c>
      <c r="D69" s="85">
        <f t="shared" si="13"/>
        <v>0.01801888986629694</v>
      </c>
      <c r="E69" s="85">
        <f t="shared" si="13"/>
        <v>0.017966102333371446</v>
      </c>
      <c r="F69" s="85">
        <f t="shared" si="13"/>
        <v>0.023279472212345075</v>
      </c>
      <c r="G69" s="85">
        <f t="shared" si="13"/>
        <v>0.017064847444006447</v>
      </c>
      <c r="H69" s="85">
        <f t="shared" si="13"/>
        <v>0.025345394736842105</v>
      </c>
      <c r="I69" s="85">
        <f t="shared" si="13"/>
        <v>0.028520710059171596</v>
      </c>
      <c r="J69" s="85">
        <f t="shared" si="13"/>
        <v>0.02806896551724138</v>
      </c>
      <c r="K69" s="85">
        <f t="shared" si="13"/>
        <v>0.026243478260869566</v>
      </c>
      <c r="L69" s="85">
        <f t="shared" si="13"/>
        <v>0.023620689655172413</v>
      </c>
      <c r="M69" s="85">
        <f t="shared" si="13"/>
        <v>0.023185840707964603</v>
      </c>
      <c r="N69" s="85">
        <f t="shared" si="13"/>
        <v>0.02182608695652174</v>
      </c>
      <c r="O69" s="85">
        <f t="shared" si="13"/>
        <v>0.020512820512820513</v>
      </c>
      <c r="P69" s="85">
        <f t="shared" si="13"/>
        <v>0.014285714285714285</v>
      </c>
    </row>
    <row r="70" spans="1:16" s="6" customFormat="1" ht="33.75" thickBot="1">
      <c r="A70" s="18">
        <v>54</v>
      </c>
      <c r="B70" s="29" t="s">
        <v>53</v>
      </c>
      <c r="C70" s="86">
        <f aca="true" t="shared" si="14" ref="C70:P70">SUM(C58-C64)/C7</f>
        <v>0.028573074599160947</v>
      </c>
      <c r="D70" s="86">
        <f t="shared" si="14"/>
        <v>0.01801888986629694</v>
      </c>
      <c r="E70" s="86">
        <f t="shared" si="14"/>
        <v>0.017966102333371446</v>
      </c>
      <c r="F70" s="86">
        <f t="shared" si="14"/>
        <v>0.023279472212345075</v>
      </c>
      <c r="G70" s="86">
        <f t="shared" si="14"/>
        <v>0.017064847444006447</v>
      </c>
      <c r="H70" s="86">
        <f t="shared" si="14"/>
        <v>0.025345394736842105</v>
      </c>
      <c r="I70" s="86">
        <f t="shared" si="14"/>
        <v>0.028520710059171596</v>
      </c>
      <c r="J70" s="86">
        <f t="shared" si="14"/>
        <v>0.02806896551724138</v>
      </c>
      <c r="K70" s="86">
        <f t="shared" si="14"/>
        <v>0.026243478260869566</v>
      </c>
      <c r="L70" s="86">
        <f t="shared" si="14"/>
        <v>0.023620689655172413</v>
      </c>
      <c r="M70" s="86">
        <f t="shared" si="14"/>
        <v>0.023185840707964603</v>
      </c>
      <c r="N70" s="86">
        <f t="shared" si="14"/>
        <v>0.02182608695652174</v>
      </c>
      <c r="O70" s="86">
        <f t="shared" si="14"/>
        <v>0.020512820512820513</v>
      </c>
      <c r="P70" s="86">
        <f t="shared" si="14"/>
        <v>0.014285714285714285</v>
      </c>
    </row>
    <row r="71" spans="2:5" ht="28.5">
      <c r="B71" s="40" t="s">
        <v>59</v>
      </c>
      <c r="C71" s="40"/>
      <c r="D71" s="40"/>
      <c r="E71" s="34"/>
    </row>
  </sheetData>
  <mergeCells count="7">
    <mergeCell ref="A2:P2"/>
    <mergeCell ref="A52:A55"/>
    <mergeCell ref="A64:A68"/>
    <mergeCell ref="F4:P4"/>
    <mergeCell ref="C4:E4"/>
    <mergeCell ref="C35:E35"/>
    <mergeCell ref="F35:P35"/>
  </mergeCells>
  <printOptions horizontalCentered="1"/>
  <pageMargins left="0.1968503937007874" right="0.1968503937007874" top="0.6299212598425197" bottom="0.4724409448818898" header="0.5905511811023623" footer="0.4330708661417323"/>
  <pageSetup horizontalDpi="360" verticalDpi="360" orientation="landscape" paperSize="9" scale="49" r:id="rId1"/>
  <headerFooter alignWithMargins="0">
    <oddFooter>&amp;L
__________________
         &amp;"Arial,Kursywa" (data)&amp;RWójt/Przewodniczący Zarządu
_______________________
&amp;"Arial,Kursywa"(podpis)            .  &amp;"Arial,Normalny"         
</oddFoot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ug</cp:lastModifiedBy>
  <cp:lastPrinted>2007-11-12T15:12:53Z</cp:lastPrinted>
  <dcterms:created xsi:type="dcterms:W3CDTF">2002-09-26T09:06:19Z</dcterms:created>
  <dcterms:modified xsi:type="dcterms:W3CDTF">2007-11-13T09:22:58Z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-164886730</vt:i4>
  </property>
  <property fmtid="{D5CDD505-2E9C-101B-9397-08002B2CF9AE}" pid="3" name="_EmailSubject">
    <vt:lpwstr>Druki</vt:lpwstr>
  </property>
  <property fmtid="{D5CDD505-2E9C-101B-9397-08002B2CF9AE}" pid="4" name="_AuthorEmail">
    <vt:lpwstr>szczecin@rio.gov.pl</vt:lpwstr>
  </property>
  <property fmtid="{D5CDD505-2E9C-101B-9397-08002B2CF9AE}" pid="5" name="_AuthorEmailDisplayName">
    <vt:lpwstr>RIO Szczecin</vt:lpwstr>
  </property>
  <property fmtid="{D5CDD505-2E9C-101B-9397-08002B2CF9AE}" pid="6" name="_ReviewingToolsShownOnce">
    <vt:lpwstr/>
  </property>
</Properties>
</file>