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12-Wykaz wieloletni" sheetId="1" r:id="rId1"/>
  </sheets>
  <definedNames/>
  <calcPr fullCalcOnLoad="1" fullPrecision="0"/>
</workbook>
</file>

<file path=xl/sharedStrings.xml><?xml version="1.0" encoding="utf-8"?>
<sst xmlns="http://schemas.openxmlformats.org/spreadsheetml/2006/main" count="241" uniqueCount="77">
  <si>
    <t>środki pomocowe</t>
  </si>
  <si>
    <t>Załącznik nr 12
do uchwały Nr ……………….
Rady Miejskiej w Policach 
z dnia …………... roku</t>
  </si>
  <si>
    <t>Dział</t>
  </si>
  <si>
    <t>BEZPIECZEŃSTWO PUBLICZNE</t>
  </si>
  <si>
    <t>Nazwa programu wraz z wykazem zadań inwestycyjnych</t>
  </si>
  <si>
    <t>Nakłady finansowe na realizację zadania (w złotych)</t>
  </si>
  <si>
    <t>Od</t>
  </si>
  <si>
    <t>Do</t>
  </si>
  <si>
    <t>ROZBUDOWA I MODERNIZACJA SIECI KOMUNIKACJI DROGOWEJ</t>
  </si>
  <si>
    <t>Modernizacja ul.Usługowej w Policach</t>
  </si>
  <si>
    <t>Modernizacja ul.Wyszyńskiego w Policach</t>
  </si>
  <si>
    <t>Budowa parkingów przy kościele i cmentarzu w Niekłończycy</t>
  </si>
  <si>
    <t>ROZBUDOWA I MODERNIZACJA ZASOBÓW MIESZKANIOWYCH</t>
  </si>
  <si>
    <t xml:space="preserve">Przebudowa budynku komunalnego przy ul. WOP 7 w Trzebieży </t>
  </si>
  <si>
    <t>Przebudowa remizy OSP w Trzebieży</t>
  </si>
  <si>
    <t>Wydz. TI</t>
  </si>
  <si>
    <t>BUDOWA I MODERNIZACJA OBIEKTÓW  OŚWIATOWYCH</t>
  </si>
  <si>
    <t>TRANSGRANICZNA OCHRONA   ZASOBÓW  WÓD PODZIEMNYCH</t>
  </si>
  <si>
    <t>POPRAWA WARUNKÓW HANDLU I USŁUG</t>
  </si>
  <si>
    <t>Modernizacja gminnego targowiska w Policach przy ul. PCK</t>
  </si>
  <si>
    <t>GOSPODARKA ZASOBAMI KOMUNALNYMI</t>
  </si>
  <si>
    <t xml:space="preserve">POPRAWA WARUNKÓW DZIAŁALNOŚCI SAMORZĄDÓW WIEJSKICH I OSIEDLOWYCH </t>
  </si>
  <si>
    <t>Budowa świetlicy wiejskiej w Trzeszczynie</t>
  </si>
  <si>
    <t>WYKAZ   WIELOLETNICH   PROGRAMÓW   INWESTYCYJNYCH   NA   LATA   2008 - 2012</t>
  </si>
  <si>
    <t>inne</t>
  </si>
  <si>
    <t>ŚRODKI BUDŻETOWE</t>
  </si>
  <si>
    <t>ŚRODKI POMOCOWE</t>
  </si>
  <si>
    <t>INNE</t>
  </si>
  <si>
    <t>Lp.</t>
  </si>
  <si>
    <t>Roz-dział</t>
  </si>
  <si>
    <t>Podmiot wykonujący</t>
  </si>
  <si>
    <t>Wydz.TI</t>
  </si>
  <si>
    <t>Wydz.GKM</t>
  </si>
  <si>
    <t>środki budżetowe</t>
  </si>
  <si>
    <t>Okres realizacji</t>
  </si>
  <si>
    <t>Łączna         wartość          inwestycji</t>
  </si>
  <si>
    <t>Nakłady poniesione do 2007</t>
  </si>
  <si>
    <t>Planowane nakłady w 2008</t>
  </si>
  <si>
    <t>DOSTARCZENIE I POPRAWA JAKOŚCI WODY</t>
  </si>
  <si>
    <t>Przebudowa i rozbudowa sieci wodociągowej w Pilchowie</t>
  </si>
  <si>
    <t>nakłady ogółem,w tym:</t>
  </si>
  <si>
    <t>Budowa ścieżek rowerowych</t>
  </si>
  <si>
    <t>Modernizacja wiaduktu przy ul. Kuźnickiej w Policach</t>
  </si>
  <si>
    <t>Modernizacja wiaduktu przy ul. Piotra i Pawła w Policach</t>
  </si>
  <si>
    <t>Budowa infrastruktury w Trzebieży w ramach Zachodniopomorskiego Szlaku Żeglarskiego</t>
  </si>
  <si>
    <t>Budowa budynków mieszkalno-usługowych przy ul. Bankowej w Policach</t>
  </si>
  <si>
    <t>Monitoring miejsc zagrożonych przestępczością w Policach</t>
  </si>
  <si>
    <t>dotacja (GFOŚiGW)</t>
  </si>
  <si>
    <t>Odprowadzenie ścieków i wód opadowych z rejonu ul. Tanowskiej w Policach i m. Trzeszczyn</t>
  </si>
  <si>
    <t>Budowa sieci kanalizacji sanitarnej i deszczowej w Tanowie</t>
  </si>
  <si>
    <t>Rozbudowa sieci kanalizacji sanitarnej i deszczowej w Pilchowie</t>
  </si>
  <si>
    <t>Przebudowa Parku "Staromiejskiego" w Policach</t>
  </si>
  <si>
    <t xml:space="preserve">Rozbudowa cmentarza komunalnego w Policach </t>
  </si>
  <si>
    <t>Przebudowa klubu Rady Sołeckiej w Tatyni</t>
  </si>
  <si>
    <t>Przebudowa świetlicy wiejskiej w Uniemyślu</t>
  </si>
  <si>
    <t>Budowa świetlicy wiejskiej w Niekłończycy</t>
  </si>
  <si>
    <t>Budowa świetlicy wiejskiej w Wieńkowie</t>
  </si>
  <si>
    <t>NAKŁADY  OGÓŁEM, W TYM:</t>
  </si>
  <si>
    <t>Informacje  dodatkowe</t>
  </si>
  <si>
    <t>Prognozowane nakłady w latach następnych</t>
  </si>
  <si>
    <t>po 2012</t>
  </si>
  <si>
    <t>ROZBUDOWA BAZY TURYSTYCZNEJ</t>
  </si>
  <si>
    <t>Budowa budynku socjalnego przy ul. Niedziałkowskiego 12 w Policach</t>
  </si>
  <si>
    <t xml:space="preserve">Transgraniczna ochrona zasobów wód podziemnych - Kanalizacja Gminy Police                                                                                     </t>
  </si>
  <si>
    <t>Budowa sieci kanalizacji sanitarnej i deszczowej oraz sieci wodociągowej w ul. Polnej w Trzebieży</t>
  </si>
  <si>
    <t>nakłady ogółem, w tym:</t>
  </si>
  <si>
    <t>Budowa kanalizacji sanitarnej i deszczowej w ul. J.Kochanowskiego, Galla Anonima, M.Reja, W.Kadłubka i Wkrzańskiej w Policach.</t>
  </si>
  <si>
    <t>Przebudowa rurociągu na cieku melioracyjnym "Grzepnica" na odcinku ul. Piłsudskiego-ul. Kochanowskiego w Policach</t>
  </si>
  <si>
    <t>OCHRONA ŚRODOWISKA</t>
  </si>
  <si>
    <t>Rozbudowa węzła kompostowania w ZOiSOK w Leśnie Górnym</t>
  </si>
  <si>
    <t>BUDOWA OŚWIETLENIA ULICZNEGO</t>
  </si>
  <si>
    <t>Dodatkowe punkty oświetleniowe w ul. Kościuszki w Trzebieży</t>
  </si>
  <si>
    <t>Oświetlenie w miejscowości Węgornik</t>
  </si>
  <si>
    <t>Punkty oświetleniowe przy ul. Ofiar Stuthoffu w Policach</t>
  </si>
  <si>
    <t>Oświetlenie drogi pomiędzy Drogoradzem a Uniemyślem</t>
  </si>
  <si>
    <t>DOTACJA (GFOŚiGW)</t>
  </si>
  <si>
    <t xml:space="preserve">Przebudowa boisk Szkół Podstawowych w Policach                                                                    - SP nr 1 (2 600 000 - 2010 + 1 000 000 - 2011)                                                                                                                                                                        - SP nr 6 (1 008 000 - 2008 + 950 000 - 2009)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</si>
</sst>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</numFmts>
  <fonts count="2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20"/>
      <name val="Arial CE"/>
      <family val="2"/>
    </font>
    <font>
      <sz val="9"/>
      <color indexed="10"/>
      <name val="Arial CE"/>
      <family val="2"/>
    </font>
    <font>
      <sz val="12"/>
      <color indexed="10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b/>
      <sz val="12"/>
      <color indexed="62"/>
      <name val="Arial CE"/>
      <family val="2"/>
    </font>
    <font>
      <b/>
      <sz val="10"/>
      <color indexed="62"/>
      <name val="Arial CE"/>
      <family val="2"/>
    </font>
    <font>
      <sz val="12"/>
      <color indexed="12"/>
      <name val="Arial CE"/>
      <family val="2"/>
    </font>
    <font>
      <sz val="9"/>
      <color indexed="12"/>
      <name val="Arial CE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6" fillId="0" borderId="0" xfId="0" applyFont="1" applyAlignment="1" applyProtection="1">
      <alignment wrapText="1"/>
      <protection/>
    </xf>
    <xf numFmtId="0" fontId="12" fillId="0" borderId="0" xfId="0" applyFont="1" applyAlignment="1">
      <alignment horizontal="center" vertical="center"/>
    </xf>
    <xf numFmtId="0" fontId="4" fillId="0" borderId="0" xfId="19" applyFont="1" applyAlignment="1">
      <alignment horizontal="center" vertical="center"/>
      <protection/>
    </xf>
    <xf numFmtId="0" fontId="4" fillId="0" borderId="0" xfId="19" applyFont="1">
      <alignment/>
      <protection/>
    </xf>
    <xf numFmtId="0" fontId="12" fillId="0" borderId="0" xfId="19" applyFont="1" applyAlignment="1">
      <alignment horizontal="center" vertical="center"/>
      <protection/>
    </xf>
    <xf numFmtId="0" fontId="4" fillId="0" borderId="0" xfId="19" applyFont="1" applyAlignment="1">
      <alignment vertical="center"/>
      <protection/>
    </xf>
    <xf numFmtId="0" fontId="4" fillId="0" borderId="0" xfId="19" applyFont="1" applyAlignment="1">
      <alignment horizontal="center"/>
      <protection/>
    </xf>
    <xf numFmtId="3" fontId="4" fillId="0" borderId="0" xfId="19" applyNumberFormat="1" applyFont="1" applyAlignment="1">
      <alignment horizontal="center" vertical="center"/>
      <protection/>
    </xf>
    <xf numFmtId="0" fontId="13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3" fontId="7" fillId="3" borderId="3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15" fillId="4" borderId="8" xfId="0" applyFont="1" applyFill="1" applyBorder="1" applyAlignment="1">
      <alignment vertical="center" wrapText="1"/>
    </xf>
    <xf numFmtId="3" fontId="16" fillId="0" borderId="8" xfId="0" applyNumberFormat="1" applyFont="1" applyFill="1" applyBorder="1" applyAlignment="1">
      <alignment horizontal="right" vertical="center" wrapText="1"/>
    </xf>
    <xf numFmtId="3" fontId="16" fillId="4" borderId="9" xfId="0" applyNumberFormat="1" applyFont="1" applyFill="1" applyBorder="1" applyAlignment="1">
      <alignment horizontal="right" vertical="center" wrapText="1"/>
    </xf>
    <xf numFmtId="3" fontId="5" fillId="4" borderId="8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4" borderId="9" xfId="0" applyNumberFormat="1" applyFont="1" applyFill="1" applyBorder="1" applyAlignment="1">
      <alignment horizontal="right" vertical="center" wrapText="1"/>
    </xf>
    <xf numFmtId="3" fontId="5" fillId="4" borderId="8" xfId="0" applyNumberFormat="1" applyFont="1" applyFill="1" applyBorder="1" applyAlignment="1">
      <alignment horizontal="right" vertical="center" wrapText="1"/>
    </xf>
    <xf numFmtId="3" fontId="5" fillId="4" borderId="8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5" fillId="4" borderId="12" xfId="0" applyNumberFormat="1" applyFont="1" applyFill="1" applyBorder="1" applyAlignment="1">
      <alignment horizontal="right" vertical="center" wrapText="1"/>
    </xf>
    <xf numFmtId="3" fontId="5" fillId="4" borderId="10" xfId="0" applyNumberFormat="1" applyFont="1" applyFill="1" applyBorder="1" applyAlignment="1">
      <alignment horizontal="right" vertical="center" wrapText="1"/>
    </xf>
    <xf numFmtId="3" fontId="5" fillId="4" borderId="10" xfId="0" applyNumberFormat="1" applyFont="1" applyFill="1" applyBorder="1" applyAlignment="1">
      <alignment horizontal="right" vertical="center"/>
    </xf>
    <xf numFmtId="3" fontId="5" fillId="4" borderId="10" xfId="0" applyNumberFormat="1" applyFont="1" applyFill="1" applyBorder="1" applyAlignment="1">
      <alignment horizontal="center" vertical="center"/>
    </xf>
    <xf numFmtId="3" fontId="5" fillId="4" borderId="13" xfId="0" applyNumberFormat="1" applyFont="1" applyFill="1" applyBorder="1" applyAlignment="1">
      <alignment horizontal="center" vertical="center"/>
    </xf>
    <xf numFmtId="3" fontId="7" fillId="5" borderId="14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/>
    </xf>
    <xf numFmtId="3" fontId="15" fillId="4" borderId="1" xfId="0" applyNumberFormat="1" applyFont="1" applyFill="1" applyBorder="1" applyAlignment="1">
      <alignment horizontal="right" vertical="center" wrapText="1"/>
    </xf>
    <xf numFmtId="3" fontId="5" fillId="4" borderId="5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/>
    </xf>
    <xf numFmtId="3" fontId="14" fillId="4" borderId="6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/>
    </xf>
    <xf numFmtId="3" fontId="16" fillId="4" borderId="8" xfId="0" applyNumberFormat="1" applyFont="1" applyFill="1" applyBorder="1" applyAlignment="1">
      <alignment horizontal="right" vertical="center" wrapText="1"/>
    </xf>
    <xf numFmtId="3" fontId="14" fillId="4" borderId="8" xfId="0" applyNumberFormat="1" applyFont="1" applyFill="1" applyBorder="1" applyAlignment="1">
      <alignment horizontal="right" vertical="center"/>
    </xf>
    <xf numFmtId="3" fontId="14" fillId="4" borderId="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3" fontId="5" fillId="4" borderId="15" xfId="0" applyNumberFormat="1" applyFont="1" applyFill="1" applyBorder="1" applyAlignment="1">
      <alignment horizontal="right" vertical="center" wrapText="1"/>
    </xf>
    <xf numFmtId="3" fontId="5" fillId="4" borderId="11" xfId="0" applyNumberFormat="1" applyFont="1" applyFill="1" applyBorder="1" applyAlignment="1">
      <alignment horizontal="right" vertical="center" wrapText="1"/>
    </xf>
    <xf numFmtId="3" fontId="14" fillId="4" borderId="11" xfId="0" applyNumberFormat="1" applyFont="1" applyFill="1" applyBorder="1" applyAlignment="1">
      <alignment horizontal="right" vertical="center"/>
    </xf>
    <xf numFmtId="3" fontId="14" fillId="4" borderId="16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/>
    </xf>
    <xf numFmtId="3" fontId="16" fillId="4" borderId="8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0" fontId="5" fillId="4" borderId="8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3" fontId="5" fillId="4" borderId="11" xfId="0" applyNumberFormat="1" applyFont="1" applyFill="1" applyBorder="1" applyAlignment="1">
      <alignment horizontal="right" vertical="center"/>
    </xf>
    <xf numFmtId="3" fontId="5" fillId="4" borderId="16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horizontal="center" vertical="center"/>
    </xf>
    <xf numFmtId="3" fontId="5" fillId="4" borderId="9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3" fontId="5" fillId="4" borderId="9" xfId="0" applyNumberFormat="1" applyFont="1" applyFill="1" applyBorder="1" applyAlignment="1">
      <alignment horizontal="center" vertical="center" wrapText="1"/>
    </xf>
    <xf numFmtId="3" fontId="5" fillId="4" borderId="8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7" xfId="0" applyFont="1" applyBorder="1" applyAlignment="1">
      <alignment/>
    </xf>
    <xf numFmtId="0" fontId="7" fillId="4" borderId="8" xfId="0" applyFont="1" applyFill="1" applyBorder="1" applyAlignment="1">
      <alignment vertical="center" wrapText="1"/>
    </xf>
    <xf numFmtId="3" fontId="15" fillId="4" borderId="8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/>
    </xf>
    <xf numFmtId="3" fontId="7" fillId="5" borderId="19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/>
    </xf>
    <xf numFmtId="0" fontId="7" fillId="0" borderId="1" xfId="18" applyFont="1" applyBorder="1" applyAlignment="1">
      <alignment vertical="center" wrapText="1"/>
      <protection/>
    </xf>
    <xf numFmtId="3" fontId="16" fillId="4" borderId="9" xfId="0" applyNumberFormat="1" applyFont="1" applyFill="1" applyBorder="1" applyAlignment="1">
      <alignment vertical="center" wrapText="1"/>
    </xf>
    <xf numFmtId="3" fontId="16" fillId="4" borderId="8" xfId="0" applyNumberFormat="1" applyFont="1" applyFill="1" applyBorder="1" applyAlignment="1">
      <alignment vertical="center" wrapText="1"/>
    </xf>
    <xf numFmtId="3" fontId="5" fillId="4" borderId="8" xfId="0" applyNumberFormat="1" applyFont="1" applyFill="1" applyBorder="1" applyAlignment="1">
      <alignment vertical="center" wrapText="1"/>
    </xf>
    <xf numFmtId="3" fontId="5" fillId="4" borderId="8" xfId="0" applyNumberFormat="1" applyFont="1" applyFill="1" applyBorder="1" applyAlignment="1">
      <alignment vertical="center"/>
    </xf>
    <xf numFmtId="3" fontId="5" fillId="4" borderId="12" xfId="0" applyNumberFormat="1" applyFont="1" applyFill="1" applyBorder="1" applyAlignment="1">
      <alignment vertical="center" wrapText="1"/>
    </xf>
    <xf numFmtId="3" fontId="5" fillId="4" borderId="10" xfId="0" applyNumberFormat="1" applyFont="1" applyFill="1" applyBorder="1" applyAlignment="1">
      <alignment vertical="center" wrapText="1"/>
    </xf>
    <xf numFmtId="3" fontId="5" fillId="4" borderId="10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right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/>
    </xf>
    <xf numFmtId="0" fontId="7" fillId="0" borderId="2" xfId="0" applyFont="1" applyBorder="1" applyAlignment="1">
      <alignment/>
    </xf>
    <xf numFmtId="3" fontId="5" fillId="4" borderId="15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3" fontId="5" fillId="4" borderId="16" xfId="0" applyNumberFormat="1" applyFont="1" applyFill="1" applyBorder="1" applyAlignment="1">
      <alignment horizontal="center" vertical="center"/>
    </xf>
    <xf numFmtId="0" fontId="7" fillId="4" borderId="8" xfId="18" applyFont="1" applyFill="1" applyBorder="1" applyAlignment="1">
      <alignment vertical="center" wrapText="1"/>
      <protection/>
    </xf>
    <xf numFmtId="3" fontId="5" fillId="4" borderId="9" xfId="0" applyNumberFormat="1" applyFont="1" applyFill="1" applyBorder="1" applyAlignment="1">
      <alignment horizontal="right" vertical="center"/>
    </xf>
    <xf numFmtId="0" fontId="17" fillId="0" borderId="2" xfId="0" applyFont="1" applyBorder="1" applyAlignment="1">
      <alignment/>
    </xf>
    <xf numFmtId="0" fontId="18" fillId="0" borderId="0" xfId="0" applyFont="1" applyAlignment="1">
      <alignment/>
    </xf>
    <xf numFmtId="0" fontId="17" fillId="0" borderId="7" xfId="0" applyFont="1" applyBorder="1" applyAlignment="1">
      <alignment/>
    </xf>
    <xf numFmtId="3" fontId="5" fillId="4" borderId="13" xfId="0" applyNumberFormat="1" applyFont="1" applyFill="1" applyBorder="1" applyAlignment="1">
      <alignment horizontal="right" vertical="center"/>
    </xf>
    <xf numFmtId="0" fontId="17" fillId="0" borderId="18" xfId="0" applyFont="1" applyBorder="1" applyAlignment="1">
      <alignment/>
    </xf>
    <xf numFmtId="3" fontId="7" fillId="5" borderId="20" xfId="0" applyNumberFormat="1" applyFont="1" applyFill="1" applyBorder="1" applyAlignment="1">
      <alignment horizontal="right" vertical="center" wrapText="1"/>
    </xf>
    <xf numFmtId="3" fontId="5" fillId="4" borderId="5" xfId="18" applyNumberFormat="1" applyFont="1" applyFill="1" applyBorder="1" applyAlignment="1">
      <alignment horizontal="center" vertical="center"/>
      <protection/>
    </xf>
    <xf numFmtId="0" fontId="19" fillId="0" borderId="2" xfId="0" applyFont="1" applyBorder="1" applyAlignment="1">
      <alignment/>
    </xf>
    <xf numFmtId="0" fontId="20" fillId="0" borderId="0" xfId="0" applyFont="1" applyAlignment="1">
      <alignment/>
    </xf>
    <xf numFmtId="3" fontId="16" fillId="4" borderId="9" xfId="18" applyNumberFormat="1" applyFont="1" applyFill="1" applyBorder="1" applyAlignment="1">
      <alignment horizontal="right" vertical="center"/>
      <protection/>
    </xf>
    <xf numFmtId="0" fontId="19" fillId="0" borderId="7" xfId="0" applyFont="1" applyBorder="1" applyAlignment="1">
      <alignment/>
    </xf>
    <xf numFmtId="3" fontId="5" fillId="4" borderId="9" xfId="18" applyNumberFormat="1" applyFont="1" applyFill="1" applyBorder="1" applyAlignment="1">
      <alignment horizontal="right" vertical="center"/>
      <protection/>
    </xf>
    <xf numFmtId="0" fontId="19" fillId="0" borderId="17" xfId="0" applyFont="1" applyBorder="1" applyAlignment="1">
      <alignment/>
    </xf>
    <xf numFmtId="3" fontId="21" fillId="4" borderId="5" xfId="0" applyNumberFormat="1" applyFont="1" applyFill="1" applyBorder="1" applyAlignment="1">
      <alignment horizontal="center" vertical="center"/>
    </xf>
    <xf numFmtId="3" fontId="22" fillId="4" borderId="9" xfId="0" applyNumberFormat="1" applyFont="1" applyFill="1" applyBorder="1" applyAlignment="1">
      <alignment horizontal="right" vertical="center"/>
    </xf>
    <xf numFmtId="3" fontId="16" fillId="4" borderId="8" xfId="0" applyNumberFormat="1" applyFont="1" applyFill="1" applyBorder="1" applyAlignment="1">
      <alignment horizontal="right" vertical="center" wrapText="1"/>
    </xf>
    <xf numFmtId="3" fontId="15" fillId="4" borderId="8" xfId="0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horizontal="right" vertical="center"/>
    </xf>
    <xf numFmtId="3" fontId="5" fillId="0" borderId="8" xfId="0" applyNumberFormat="1" applyFont="1" applyBorder="1" applyAlignment="1">
      <alignment vertical="center" wrapText="1"/>
    </xf>
    <xf numFmtId="3" fontId="21" fillId="4" borderId="9" xfId="0" applyNumberFormat="1" applyFont="1" applyFill="1" applyBorder="1" applyAlignment="1">
      <alignment horizontal="right" vertical="center"/>
    </xf>
    <xf numFmtId="3" fontId="21" fillId="4" borderId="15" xfId="0" applyNumberFormat="1" applyFont="1" applyFill="1" applyBorder="1" applyAlignment="1">
      <alignment horizontal="right" vertical="center"/>
    </xf>
    <xf numFmtId="3" fontId="21" fillId="4" borderId="9" xfId="0" applyNumberFormat="1" applyFont="1" applyFill="1" applyBorder="1" applyAlignment="1">
      <alignment horizontal="center" vertical="center"/>
    </xf>
    <xf numFmtId="3" fontId="11" fillId="4" borderId="9" xfId="0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21" fillId="4" borderId="5" xfId="0" applyNumberFormat="1" applyFont="1" applyFill="1" applyBorder="1" applyAlignment="1">
      <alignment horizontal="right" vertical="center"/>
    </xf>
    <xf numFmtId="3" fontId="5" fillId="4" borderId="6" xfId="0" applyNumberFormat="1" applyFont="1" applyFill="1" applyBorder="1" applyAlignment="1">
      <alignment horizontal="right" vertical="center"/>
    </xf>
    <xf numFmtId="0" fontId="15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3" fontId="5" fillId="4" borderId="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4" borderId="13" xfId="0" applyNumberFormat="1" applyFont="1" applyFill="1" applyBorder="1" applyAlignment="1">
      <alignment horizontal="right" vertical="center" wrapText="1"/>
    </xf>
    <xf numFmtId="0" fontId="14" fillId="0" borderId="18" xfId="0" applyFont="1" applyBorder="1" applyAlignment="1">
      <alignment/>
    </xf>
    <xf numFmtId="3" fontId="5" fillId="4" borderId="16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horizontal="right" vertical="center" wrapText="1"/>
    </xf>
    <xf numFmtId="3" fontId="5" fillId="4" borderId="16" xfId="0" applyNumberFormat="1" applyFont="1" applyFill="1" applyBorder="1" applyAlignment="1">
      <alignment horizontal="right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0" fontId="7" fillId="4" borderId="5" xfId="18" applyFont="1" applyFill="1" applyBorder="1" applyAlignment="1">
      <alignment vertical="center" wrapText="1"/>
      <protection/>
    </xf>
    <xf numFmtId="3" fontId="5" fillId="4" borderId="6" xfId="0" applyNumberFormat="1" applyFont="1" applyFill="1" applyBorder="1" applyAlignment="1">
      <alignment horizontal="right" vertical="center" wrapText="1"/>
    </xf>
    <xf numFmtId="3" fontId="7" fillId="4" borderId="8" xfId="0" applyNumberFormat="1" applyFont="1" applyFill="1" applyBorder="1" applyAlignment="1">
      <alignment horizontal="right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3" fontId="16" fillId="3" borderId="1" xfId="0" applyNumberFormat="1" applyFont="1" applyFill="1" applyBorder="1" applyAlignment="1">
      <alignment vertical="center" wrapText="1"/>
    </xf>
    <xf numFmtId="3" fontId="5" fillId="3" borderId="24" xfId="0" applyNumberFormat="1" applyFont="1" applyFill="1" applyBorder="1" applyAlignment="1">
      <alignment/>
    </xf>
    <xf numFmtId="0" fontId="5" fillId="3" borderId="25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3" fontId="7" fillId="3" borderId="8" xfId="0" applyNumberFormat="1" applyFont="1" applyFill="1" applyBorder="1" applyAlignment="1">
      <alignment vertical="center" wrapText="1"/>
    </xf>
    <xf numFmtId="3" fontId="5" fillId="3" borderId="7" xfId="0" applyNumberFormat="1" applyFont="1" applyFill="1" applyBorder="1" applyAlignment="1">
      <alignment/>
    </xf>
    <xf numFmtId="0" fontId="5" fillId="3" borderId="26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3" fontId="7" fillId="3" borderId="11" xfId="0" applyNumberFormat="1" applyFont="1" applyFill="1" applyBorder="1" applyAlignment="1">
      <alignment vertical="center" wrapText="1"/>
    </xf>
    <xf numFmtId="3" fontId="5" fillId="3" borderId="17" xfId="0" applyNumberFormat="1" applyFont="1" applyFill="1" applyBorder="1" applyAlignment="1">
      <alignment/>
    </xf>
    <xf numFmtId="3" fontId="5" fillId="4" borderId="8" xfId="0" applyNumberFormat="1" applyFont="1" applyFill="1" applyBorder="1" applyAlignment="1">
      <alignment horizontal="right" vertical="center" wrapText="1"/>
    </xf>
    <xf numFmtId="0" fontId="23" fillId="3" borderId="27" xfId="0" applyFont="1" applyFill="1" applyBorder="1" applyAlignment="1">
      <alignment vertical="center" wrapText="1"/>
    </xf>
    <xf numFmtId="3" fontId="23" fillId="3" borderId="19" xfId="0" applyNumberFormat="1" applyFont="1" applyFill="1" applyBorder="1" applyAlignment="1">
      <alignment vertical="center" wrapText="1"/>
    </xf>
    <xf numFmtId="0" fontId="24" fillId="3" borderId="0" xfId="0" applyFont="1" applyFill="1" applyAlignment="1">
      <alignment vertical="center" wrapText="1"/>
    </xf>
    <xf numFmtId="3" fontId="24" fillId="3" borderId="8" xfId="0" applyNumberFormat="1" applyFont="1" applyFill="1" applyBorder="1" applyAlignment="1">
      <alignment vertical="center" wrapText="1"/>
    </xf>
    <xf numFmtId="0" fontId="24" fillId="3" borderId="16" xfId="0" applyFont="1" applyFill="1" applyBorder="1" applyAlignment="1">
      <alignment vertical="center" wrapText="1"/>
    </xf>
    <xf numFmtId="3" fontId="24" fillId="3" borderId="11" xfId="0" applyNumberFormat="1" applyFont="1" applyFill="1" applyBorder="1" applyAlignment="1">
      <alignment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3" fontId="7" fillId="5" borderId="15" xfId="0" applyNumberFormat="1" applyFont="1" applyFill="1" applyBorder="1" applyAlignment="1">
      <alignment horizontal="right" vertical="center" wrapText="1"/>
    </xf>
    <xf numFmtId="0" fontId="7" fillId="3" borderId="17" xfId="0" applyFont="1" applyFill="1" applyBorder="1" applyAlignment="1">
      <alignment/>
    </xf>
    <xf numFmtId="0" fontId="5" fillId="2" borderId="38" xfId="0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right" vertical="center" wrapText="1"/>
    </xf>
    <xf numFmtId="0" fontId="5" fillId="3" borderId="17" xfId="0" applyFont="1" applyFill="1" applyBorder="1" applyAlignment="1">
      <alignment/>
    </xf>
    <xf numFmtId="0" fontId="5" fillId="2" borderId="3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/>
    </xf>
    <xf numFmtId="0" fontId="7" fillId="3" borderId="29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0" fontId="7" fillId="5" borderId="51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54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4" borderId="1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05.11.08(plan-2006)" xfId="18"/>
    <cellStyle name="Normalny_Wieloletni 19-12-01 (1)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P234"/>
  <sheetViews>
    <sheetView showGridLines="0" tabSelected="1" view="pageBreakPreview" zoomScale="90" zoomScaleSheetLayoutView="90" workbookViewId="0" topLeftCell="A1">
      <selection activeCell="E26" sqref="E26:E29"/>
    </sheetView>
  </sheetViews>
  <sheetFormatPr defaultColWidth="9.00390625" defaultRowHeight="12"/>
  <cols>
    <col min="1" max="1" width="5.875" style="12" customWidth="1"/>
    <col min="2" max="3" width="7.75390625" style="12" customWidth="1"/>
    <col min="4" max="4" width="70.75390625" style="11" customWidth="1"/>
    <col min="5" max="6" width="7.75390625" style="8" customWidth="1"/>
    <col min="7" max="7" width="13.75390625" style="8" customWidth="1"/>
    <col min="8" max="8" width="17.875" style="8" customWidth="1"/>
    <col min="9" max="9" width="13.75390625" style="13" customWidth="1"/>
    <col min="10" max="11" width="13.75390625" style="8" customWidth="1"/>
    <col min="12" max="13" width="13.75390625" style="12" customWidth="1"/>
    <col min="14" max="15" width="13.75390625" style="9" customWidth="1"/>
    <col min="16" max="16" width="14.125" style="10" customWidth="1"/>
    <col min="17" max="16384" width="9.00390625" style="9" customWidth="1"/>
  </cols>
  <sheetData>
    <row r="1" spans="1:16" s="1" customFormat="1" ht="55.5" customHeight="1">
      <c r="A1" s="4"/>
      <c r="B1" s="5"/>
      <c r="C1" s="6"/>
      <c r="D1" s="6"/>
      <c r="O1" s="230" t="s">
        <v>1</v>
      </c>
      <c r="P1" s="230"/>
    </row>
    <row r="2" spans="1:16" s="1" customFormat="1" ht="27" thickBot="1">
      <c r="A2" s="231" t="s">
        <v>23</v>
      </c>
      <c r="B2" s="231"/>
      <c r="C2" s="231"/>
      <c r="D2" s="231"/>
      <c r="E2" s="231"/>
      <c r="F2" s="231"/>
      <c r="G2" s="231"/>
      <c r="H2" s="231"/>
      <c r="I2" s="232"/>
      <c r="J2" s="232"/>
      <c r="K2" s="232"/>
      <c r="L2" s="232"/>
      <c r="M2" s="232"/>
      <c r="N2" s="232"/>
      <c r="O2" s="232"/>
      <c r="P2" s="7"/>
    </row>
    <row r="3" spans="1:16" ht="15.75">
      <c r="A3" s="206" t="s">
        <v>28</v>
      </c>
      <c r="B3" s="208" t="s">
        <v>2</v>
      </c>
      <c r="C3" s="208" t="s">
        <v>29</v>
      </c>
      <c r="D3" s="208" t="s">
        <v>4</v>
      </c>
      <c r="E3" s="197" t="s">
        <v>34</v>
      </c>
      <c r="F3" s="209"/>
      <c r="G3" s="208" t="s">
        <v>30</v>
      </c>
      <c r="H3" s="197" t="s">
        <v>35</v>
      </c>
      <c r="I3" s="197" t="s">
        <v>5</v>
      </c>
      <c r="J3" s="200"/>
      <c r="K3" s="200"/>
      <c r="L3" s="200"/>
      <c r="M3" s="200"/>
      <c r="N3" s="200"/>
      <c r="O3" s="200"/>
      <c r="P3" s="201" t="s">
        <v>58</v>
      </c>
    </row>
    <row r="4" spans="1:16" ht="15.75">
      <c r="A4" s="207"/>
      <c r="B4" s="198"/>
      <c r="C4" s="198"/>
      <c r="D4" s="198"/>
      <c r="E4" s="203"/>
      <c r="F4" s="210"/>
      <c r="G4" s="198"/>
      <c r="H4" s="198"/>
      <c r="I4" s="198" t="s">
        <v>36</v>
      </c>
      <c r="J4" s="198" t="s">
        <v>37</v>
      </c>
      <c r="K4" s="203" t="s">
        <v>59</v>
      </c>
      <c r="L4" s="204"/>
      <c r="M4" s="204"/>
      <c r="N4" s="204"/>
      <c r="O4" s="204"/>
      <c r="P4" s="202"/>
    </row>
    <row r="5" spans="1:16" ht="31.5" customHeight="1">
      <c r="A5" s="207"/>
      <c r="B5" s="198"/>
      <c r="C5" s="198"/>
      <c r="D5" s="198"/>
      <c r="E5" s="167" t="s">
        <v>6</v>
      </c>
      <c r="F5" s="167" t="s">
        <v>7</v>
      </c>
      <c r="G5" s="198"/>
      <c r="H5" s="199"/>
      <c r="I5" s="199"/>
      <c r="J5" s="199"/>
      <c r="K5" s="168">
        <v>2009</v>
      </c>
      <c r="L5" s="166">
        <v>2010</v>
      </c>
      <c r="M5" s="166">
        <v>2011</v>
      </c>
      <c r="N5" s="166">
        <v>2012</v>
      </c>
      <c r="O5" s="169" t="s">
        <v>60</v>
      </c>
      <c r="P5" s="202"/>
    </row>
    <row r="6" spans="1:16" ht="15.75" thickBot="1">
      <c r="A6" s="170">
        <v>1</v>
      </c>
      <c r="B6" s="171">
        <v>2</v>
      </c>
      <c r="C6" s="171">
        <v>3</v>
      </c>
      <c r="D6" s="171">
        <v>4</v>
      </c>
      <c r="E6" s="172">
        <v>5</v>
      </c>
      <c r="F6" s="172">
        <v>6</v>
      </c>
      <c r="G6" s="172">
        <v>7</v>
      </c>
      <c r="H6" s="172">
        <v>8</v>
      </c>
      <c r="I6" s="172">
        <v>9</v>
      </c>
      <c r="J6" s="171">
        <v>10</v>
      </c>
      <c r="K6" s="171">
        <v>11</v>
      </c>
      <c r="L6" s="171">
        <v>12</v>
      </c>
      <c r="M6" s="171">
        <v>13</v>
      </c>
      <c r="N6" s="171">
        <v>14</v>
      </c>
      <c r="O6" s="173">
        <v>15</v>
      </c>
      <c r="P6" s="174">
        <v>16</v>
      </c>
    </row>
    <row r="7" spans="1:16" ht="15.75" thickBot="1">
      <c r="A7" s="18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3"/>
    </row>
    <row r="8" spans="1:16" ht="17.25" thickBot="1" thickTop="1">
      <c r="A8" s="233" t="s">
        <v>38</v>
      </c>
      <c r="B8" s="226"/>
      <c r="C8" s="226"/>
      <c r="D8" s="226"/>
      <c r="E8" s="226"/>
      <c r="F8" s="226"/>
      <c r="G8" s="226"/>
      <c r="H8" s="180">
        <f>SUM(I8:O8)</f>
        <v>3386000</v>
      </c>
      <c r="I8" s="180">
        <f aca="true" t="shared" si="0" ref="I8:O8">SUM(I10)</f>
        <v>80000</v>
      </c>
      <c r="J8" s="180">
        <f t="shared" si="0"/>
        <v>1206000</v>
      </c>
      <c r="K8" s="180">
        <f t="shared" si="0"/>
        <v>1100000</v>
      </c>
      <c r="L8" s="180">
        <f t="shared" si="0"/>
        <v>1000000</v>
      </c>
      <c r="M8" s="180">
        <f t="shared" si="0"/>
        <v>0</v>
      </c>
      <c r="N8" s="180">
        <f t="shared" si="0"/>
        <v>0</v>
      </c>
      <c r="O8" s="180">
        <f t="shared" si="0"/>
        <v>0</v>
      </c>
      <c r="P8" s="181"/>
    </row>
    <row r="9" spans="1:16" ht="15.75">
      <c r="A9" s="194">
        <v>1</v>
      </c>
      <c r="B9" s="183">
        <v>400</v>
      </c>
      <c r="C9" s="183">
        <v>40002</v>
      </c>
      <c r="D9" s="20" t="s">
        <v>39</v>
      </c>
      <c r="E9" s="183">
        <v>2007</v>
      </c>
      <c r="F9" s="183">
        <v>2010</v>
      </c>
      <c r="G9" s="187" t="s">
        <v>15</v>
      </c>
      <c r="H9" s="22"/>
      <c r="I9" s="23"/>
      <c r="J9" s="23"/>
      <c r="K9" s="23"/>
      <c r="L9" s="23"/>
      <c r="M9" s="24"/>
      <c r="N9" s="24"/>
      <c r="O9" s="25"/>
      <c r="P9" s="26"/>
    </row>
    <row r="10" spans="1:16" ht="15.75">
      <c r="A10" s="195"/>
      <c r="B10" s="185"/>
      <c r="C10" s="185"/>
      <c r="D10" s="27" t="s">
        <v>40</v>
      </c>
      <c r="E10" s="185"/>
      <c r="F10" s="185"/>
      <c r="G10" s="189"/>
      <c r="H10" s="28">
        <f>SUM(I10:O10)</f>
        <v>3386000</v>
      </c>
      <c r="I10" s="29">
        <f>SUM(I11:I12)</f>
        <v>80000</v>
      </c>
      <c r="J10" s="29">
        <f>SUM(J11:J12)</f>
        <v>1206000</v>
      </c>
      <c r="K10" s="29">
        <f>SUM(K11:K12)</f>
        <v>1100000</v>
      </c>
      <c r="L10" s="29">
        <f>SUM(L11:L12)</f>
        <v>1000000</v>
      </c>
      <c r="M10" s="30"/>
      <c r="N10" s="30"/>
      <c r="O10" s="31"/>
      <c r="P10" s="26"/>
    </row>
    <row r="11" spans="1:16" ht="15">
      <c r="A11" s="195"/>
      <c r="B11" s="185"/>
      <c r="C11" s="185"/>
      <c r="D11" s="32" t="s">
        <v>33</v>
      </c>
      <c r="E11" s="185"/>
      <c r="F11" s="185"/>
      <c r="G11" s="189"/>
      <c r="H11" s="33">
        <f>SUM(I11:O11)</f>
        <v>911000</v>
      </c>
      <c r="I11" s="34">
        <v>80000</v>
      </c>
      <c r="J11" s="35">
        <v>306000</v>
      </c>
      <c r="K11" s="35">
        <v>275000</v>
      </c>
      <c r="L11" s="36">
        <v>250000</v>
      </c>
      <c r="M11" s="30"/>
      <c r="N11" s="30"/>
      <c r="O11" s="31"/>
      <c r="P11" s="26"/>
    </row>
    <row r="12" spans="1:16" ht="15.75" thickBot="1">
      <c r="A12" s="196"/>
      <c r="B12" s="186"/>
      <c r="C12" s="186"/>
      <c r="D12" s="37" t="s">
        <v>0</v>
      </c>
      <c r="E12" s="186"/>
      <c r="F12" s="186"/>
      <c r="G12" s="190"/>
      <c r="H12" s="38">
        <f>SUM(I12:O12)</f>
        <v>2475000</v>
      </c>
      <c r="I12" s="39"/>
      <c r="J12" s="40">
        <v>900000</v>
      </c>
      <c r="K12" s="40">
        <v>825000</v>
      </c>
      <c r="L12" s="41">
        <v>750000</v>
      </c>
      <c r="M12" s="42"/>
      <c r="N12" s="42"/>
      <c r="O12" s="43"/>
      <c r="P12" s="26"/>
    </row>
    <row r="13" spans="1:16" s="3" customFormat="1" ht="17.25" thickBot="1" thickTop="1">
      <c r="A13" s="213" t="s">
        <v>8</v>
      </c>
      <c r="B13" s="214"/>
      <c r="C13" s="214"/>
      <c r="D13" s="214"/>
      <c r="E13" s="214"/>
      <c r="F13" s="214"/>
      <c r="G13" s="214"/>
      <c r="H13" s="44">
        <f>SUM(H15,H19,H24,H27,H31,H35)</f>
        <v>19577419</v>
      </c>
      <c r="I13" s="44">
        <f aca="true" t="shared" si="1" ref="I13:O13">SUM(I15,I19,I24,I27,I31,I35)</f>
        <v>872919</v>
      </c>
      <c r="J13" s="44">
        <f t="shared" si="1"/>
        <v>7789500</v>
      </c>
      <c r="K13" s="44">
        <f t="shared" si="1"/>
        <v>9115000</v>
      </c>
      <c r="L13" s="44">
        <f t="shared" si="1"/>
        <v>900000</v>
      </c>
      <c r="M13" s="44">
        <f t="shared" si="1"/>
        <v>900000</v>
      </c>
      <c r="N13" s="44">
        <f t="shared" si="1"/>
        <v>0</v>
      </c>
      <c r="O13" s="44">
        <f t="shared" si="1"/>
        <v>0</v>
      </c>
      <c r="P13" s="45"/>
    </row>
    <row r="14" spans="1:16" s="3" customFormat="1" ht="15.75">
      <c r="A14" s="194">
        <v>2</v>
      </c>
      <c r="B14" s="183">
        <v>600</v>
      </c>
      <c r="C14" s="183">
        <v>60013</v>
      </c>
      <c r="D14" s="20" t="s">
        <v>41</v>
      </c>
      <c r="E14" s="183">
        <v>2006</v>
      </c>
      <c r="F14" s="183">
        <v>2009</v>
      </c>
      <c r="G14" s="187" t="s">
        <v>32</v>
      </c>
      <c r="H14" s="46"/>
      <c r="I14" s="47"/>
      <c r="J14" s="23"/>
      <c r="K14" s="23"/>
      <c r="L14" s="48"/>
      <c r="M14" s="48"/>
      <c r="N14" s="48"/>
      <c r="O14" s="49"/>
      <c r="P14" s="50"/>
    </row>
    <row r="15" spans="1:16" s="3" customFormat="1" ht="15.75">
      <c r="A15" s="195"/>
      <c r="B15" s="185"/>
      <c r="C15" s="185"/>
      <c r="D15" s="27" t="s">
        <v>40</v>
      </c>
      <c r="E15" s="185"/>
      <c r="F15" s="185"/>
      <c r="G15" s="189"/>
      <c r="H15" s="51">
        <f>SUM(I15:K15)</f>
        <v>3789962</v>
      </c>
      <c r="I15" s="51">
        <f>SUM(I16:I17)</f>
        <v>199962</v>
      </c>
      <c r="J15" s="51">
        <f>SUM(J16:J17)</f>
        <v>2010000</v>
      </c>
      <c r="K15" s="51">
        <f>SUM(K16:K17)</f>
        <v>1580000</v>
      </c>
      <c r="L15" s="52"/>
      <c r="M15" s="52"/>
      <c r="N15" s="52"/>
      <c r="O15" s="53"/>
      <c r="P15" s="26"/>
    </row>
    <row r="16" spans="1:16" s="3" customFormat="1" ht="15">
      <c r="A16" s="195"/>
      <c r="B16" s="185"/>
      <c r="C16" s="185"/>
      <c r="D16" s="32" t="s">
        <v>33</v>
      </c>
      <c r="E16" s="185"/>
      <c r="F16" s="185"/>
      <c r="G16" s="189"/>
      <c r="H16" s="35">
        <f>SUM(I16:O16)</f>
        <v>1104962</v>
      </c>
      <c r="I16" s="34">
        <v>199962</v>
      </c>
      <c r="J16" s="35">
        <v>510000</v>
      </c>
      <c r="K16" s="35">
        <v>395000</v>
      </c>
      <c r="L16" s="52"/>
      <c r="M16" s="52"/>
      <c r="N16" s="52"/>
      <c r="O16" s="53"/>
      <c r="P16" s="26"/>
    </row>
    <row r="17" spans="1:16" s="3" customFormat="1" ht="15.75" thickBot="1">
      <c r="A17" s="211"/>
      <c r="B17" s="212"/>
      <c r="C17" s="212"/>
      <c r="D17" s="54" t="s">
        <v>0</v>
      </c>
      <c r="E17" s="212"/>
      <c r="F17" s="212"/>
      <c r="G17" s="221"/>
      <c r="H17" s="35">
        <f>SUM(I17:O17)</f>
        <v>2685000</v>
      </c>
      <c r="I17" s="55"/>
      <c r="J17" s="56">
        <v>1500000</v>
      </c>
      <c r="K17" s="56">
        <v>1185000</v>
      </c>
      <c r="L17" s="57"/>
      <c r="M17" s="57"/>
      <c r="N17" s="57"/>
      <c r="O17" s="58"/>
      <c r="P17" s="59"/>
    </row>
    <row r="18" spans="1:16" s="1" customFormat="1" ht="15.75">
      <c r="A18" s="194">
        <v>3</v>
      </c>
      <c r="B18" s="183">
        <v>600</v>
      </c>
      <c r="C18" s="222">
        <v>60014</v>
      </c>
      <c r="D18" s="20" t="s">
        <v>10</v>
      </c>
      <c r="E18" s="183">
        <v>2003</v>
      </c>
      <c r="F18" s="183">
        <v>2009</v>
      </c>
      <c r="G18" s="187" t="s">
        <v>32</v>
      </c>
      <c r="H18" s="19"/>
      <c r="I18" s="47"/>
      <c r="J18" s="23"/>
      <c r="K18" s="23"/>
      <c r="L18" s="24"/>
      <c r="M18" s="24"/>
      <c r="N18" s="24"/>
      <c r="O18" s="25"/>
      <c r="P18" s="26"/>
    </row>
    <row r="19" spans="1:16" s="1" customFormat="1" ht="15.75">
      <c r="A19" s="195"/>
      <c r="B19" s="185"/>
      <c r="C19" s="223"/>
      <c r="D19" s="27" t="s">
        <v>40</v>
      </c>
      <c r="E19" s="185"/>
      <c r="F19" s="185"/>
      <c r="G19" s="189"/>
      <c r="H19" s="28">
        <f>SUM(I19:O19)</f>
        <v>7050060</v>
      </c>
      <c r="I19" s="29">
        <f>SUM(I20:I22)</f>
        <v>88060</v>
      </c>
      <c r="J19" s="29">
        <f>SUM(J20:J22)</f>
        <v>2112000</v>
      </c>
      <c r="K19" s="29">
        <f>SUM(K20:K22)</f>
        <v>4850000</v>
      </c>
      <c r="L19" s="60"/>
      <c r="M19" s="36"/>
      <c r="N19" s="36"/>
      <c r="O19" s="61"/>
      <c r="P19" s="26"/>
    </row>
    <row r="20" spans="1:16" s="1" customFormat="1" ht="15">
      <c r="A20" s="195"/>
      <c r="B20" s="185"/>
      <c r="C20" s="223"/>
      <c r="D20" s="62" t="s">
        <v>33</v>
      </c>
      <c r="E20" s="185"/>
      <c r="F20" s="185"/>
      <c r="G20" s="189"/>
      <c r="H20" s="35">
        <f>SUM(I20:O20)</f>
        <v>637560</v>
      </c>
      <c r="I20" s="34">
        <v>88060</v>
      </c>
      <c r="J20" s="35">
        <v>12000</v>
      </c>
      <c r="K20" s="35">
        <v>537500</v>
      </c>
      <c r="L20" s="36"/>
      <c r="M20" s="36"/>
      <c r="N20" s="36"/>
      <c r="O20" s="61"/>
      <c r="P20" s="26"/>
    </row>
    <row r="21" spans="1:16" s="1" customFormat="1" ht="15">
      <c r="A21" s="195"/>
      <c r="B21" s="185"/>
      <c r="C21" s="223"/>
      <c r="D21" s="62" t="s">
        <v>0</v>
      </c>
      <c r="E21" s="185"/>
      <c r="F21" s="185"/>
      <c r="G21" s="189"/>
      <c r="H21" s="35">
        <f>SUM(I21:O21)</f>
        <v>5212500</v>
      </c>
      <c r="I21" s="34"/>
      <c r="J21" s="35">
        <v>1500000</v>
      </c>
      <c r="K21" s="35">
        <v>3712500</v>
      </c>
      <c r="L21" s="36"/>
      <c r="M21" s="36"/>
      <c r="N21" s="36"/>
      <c r="O21" s="61"/>
      <c r="P21" s="26"/>
    </row>
    <row r="22" spans="1:16" s="1" customFormat="1" ht="15.75" thickBot="1">
      <c r="A22" s="211"/>
      <c r="B22" s="212"/>
      <c r="C22" s="224"/>
      <c r="D22" s="63" t="s">
        <v>24</v>
      </c>
      <c r="E22" s="212"/>
      <c r="F22" s="212"/>
      <c r="G22" s="221"/>
      <c r="H22" s="35">
        <f>SUM(I22:O22)</f>
        <v>1200000</v>
      </c>
      <c r="I22" s="55"/>
      <c r="J22" s="56">
        <v>600000</v>
      </c>
      <c r="K22" s="56">
        <v>600000</v>
      </c>
      <c r="L22" s="64"/>
      <c r="M22" s="64"/>
      <c r="N22" s="64"/>
      <c r="O22" s="65"/>
      <c r="P22" s="26"/>
    </row>
    <row r="23" spans="1:16" s="1" customFormat="1" ht="15.75">
      <c r="A23" s="194">
        <v>4</v>
      </c>
      <c r="B23" s="183">
        <v>600</v>
      </c>
      <c r="C23" s="183">
        <v>60016</v>
      </c>
      <c r="D23" s="20" t="s">
        <v>9</v>
      </c>
      <c r="E23" s="183">
        <v>2003</v>
      </c>
      <c r="F23" s="183">
        <v>2011</v>
      </c>
      <c r="G23" s="187" t="s">
        <v>32</v>
      </c>
      <c r="H23" s="22"/>
      <c r="I23" s="66"/>
      <c r="J23" s="66"/>
      <c r="K23" s="66"/>
      <c r="L23" s="67"/>
      <c r="M23" s="24"/>
      <c r="N23" s="68"/>
      <c r="O23" s="24"/>
      <c r="P23" s="50"/>
    </row>
    <row r="24" spans="1:16" s="1" customFormat="1" ht="15.75">
      <c r="A24" s="195"/>
      <c r="B24" s="185"/>
      <c r="C24" s="185"/>
      <c r="D24" s="27" t="s">
        <v>40</v>
      </c>
      <c r="E24" s="185"/>
      <c r="F24" s="185"/>
      <c r="G24" s="189"/>
      <c r="H24" s="51">
        <f>SUM(I24:O24)</f>
        <v>2219915</v>
      </c>
      <c r="I24" s="51">
        <f>SUM(I25)</f>
        <v>419915</v>
      </c>
      <c r="J24" s="51"/>
      <c r="K24" s="51"/>
      <c r="L24" s="51">
        <f>SUM(L25)</f>
        <v>900000</v>
      </c>
      <c r="M24" s="51">
        <f>SUM(M25)</f>
        <v>900000</v>
      </c>
      <c r="N24" s="69"/>
      <c r="O24" s="30"/>
      <c r="P24" s="26"/>
    </row>
    <row r="25" spans="1:16" s="1" customFormat="1" ht="15.75" thickBot="1">
      <c r="A25" s="211"/>
      <c r="B25" s="212"/>
      <c r="C25" s="212"/>
      <c r="D25" s="62" t="s">
        <v>33</v>
      </c>
      <c r="E25" s="212"/>
      <c r="F25" s="212"/>
      <c r="G25" s="221"/>
      <c r="H25" s="35">
        <f>SUM(I25:O25)</f>
        <v>2219915</v>
      </c>
      <c r="I25" s="56">
        <v>419915</v>
      </c>
      <c r="J25" s="70"/>
      <c r="K25" s="56"/>
      <c r="L25" s="64">
        <v>900000</v>
      </c>
      <c r="M25" s="64">
        <v>900000</v>
      </c>
      <c r="N25" s="71"/>
      <c r="O25" s="72"/>
      <c r="P25" s="59"/>
    </row>
    <row r="26" spans="1:16" s="14" customFormat="1" ht="15.75">
      <c r="A26" s="194">
        <v>5</v>
      </c>
      <c r="B26" s="183">
        <v>600</v>
      </c>
      <c r="C26" s="183">
        <v>60016</v>
      </c>
      <c r="D26" s="20" t="s">
        <v>42</v>
      </c>
      <c r="E26" s="184">
        <v>2008</v>
      </c>
      <c r="F26" s="184">
        <v>2009</v>
      </c>
      <c r="G26" s="188" t="s">
        <v>32</v>
      </c>
      <c r="H26" s="46"/>
      <c r="I26" s="75"/>
      <c r="J26" s="76"/>
      <c r="K26" s="76"/>
      <c r="L26" s="30"/>
      <c r="M26" s="30"/>
      <c r="N26" s="30"/>
      <c r="O26" s="31"/>
      <c r="P26" s="77"/>
    </row>
    <row r="27" spans="1:16" s="14" customFormat="1" ht="15.75">
      <c r="A27" s="191"/>
      <c r="B27" s="184"/>
      <c r="C27" s="184"/>
      <c r="D27" s="27" t="s">
        <v>40</v>
      </c>
      <c r="E27" s="184"/>
      <c r="F27" s="184"/>
      <c r="G27" s="188"/>
      <c r="H27" s="51">
        <f>SUM(I27:K27)</f>
        <v>2750000</v>
      </c>
      <c r="I27" s="29"/>
      <c r="J27" s="29">
        <f>SUM(J28:J29)</f>
        <v>150000</v>
      </c>
      <c r="K27" s="29">
        <f>SUM(K28:K29)</f>
        <v>2600000</v>
      </c>
      <c r="L27" s="36"/>
      <c r="M27" s="36"/>
      <c r="N27" s="36"/>
      <c r="O27" s="61"/>
      <c r="P27" s="77"/>
    </row>
    <row r="28" spans="1:16" s="14" customFormat="1" ht="15">
      <c r="A28" s="191"/>
      <c r="B28" s="184"/>
      <c r="C28" s="184"/>
      <c r="D28" s="62" t="s">
        <v>33</v>
      </c>
      <c r="E28" s="184"/>
      <c r="F28" s="184"/>
      <c r="G28" s="188"/>
      <c r="H28" s="35">
        <f>SUM(I28:O28)</f>
        <v>800000</v>
      </c>
      <c r="I28" s="34"/>
      <c r="J28" s="35">
        <v>150000</v>
      </c>
      <c r="K28" s="35">
        <v>650000</v>
      </c>
      <c r="L28" s="36"/>
      <c r="M28" s="36"/>
      <c r="N28" s="36"/>
      <c r="O28" s="61"/>
      <c r="P28" s="77"/>
    </row>
    <row r="29" spans="1:16" s="14" customFormat="1" ht="15.75" thickBot="1">
      <c r="A29" s="192"/>
      <c r="B29" s="193"/>
      <c r="C29" s="193"/>
      <c r="D29" s="63" t="s">
        <v>0</v>
      </c>
      <c r="E29" s="184"/>
      <c r="F29" s="184"/>
      <c r="G29" s="188"/>
      <c r="H29" s="35">
        <f>SUM(I29:O29)</f>
        <v>1950000</v>
      </c>
      <c r="I29" s="34"/>
      <c r="J29" s="35"/>
      <c r="K29" s="35">
        <v>1950000</v>
      </c>
      <c r="L29" s="36"/>
      <c r="M29" s="36"/>
      <c r="N29" s="36"/>
      <c r="O29" s="61"/>
      <c r="P29" s="77"/>
    </row>
    <row r="30" spans="1:16" s="14" customFormat="1" ht="15.75">
      <c r="A30" s="194">
        <v>6</v>
      </c>
      <c r="B30" s="183">
        <v>600</v>
      </c>
      <c r="C30" s="183">
        <v>60016</v>
      </c>
      <c r="D30" s="20" t="s">
        <v>43</v>
      </c>
      <c r="E30" s="183">
        <v>2007</v>
      </c>
      <c r="F30" s="183">
        <v>2008</v>
      </c>
      <c r="G30" s="187" t="s">
        <v>32</v>
      </c>
      <c r="H30" s="46"/>
      <c r="I30" s="47"/>
      <c r="J30" s="23"/>
      <c r="K30" s="23"/>
      <c r="L30" s="24"/>
      <c r="M30" s="24"/>
      <c r="N30" s="24"/>
      <c r="O30" s="25"/>
      <c r="P30" s="78"/>
    </row>
    <row r="31" spans="1:16" s="14" customFormat="1" ht="15.75">
      <c r="A31" s="195"/>
      <c r="B31" s="185"/>
      <c r="C31" s="185"/>
      <c r="D31" s="27" t="s">
        <v>40</v>
      </c>
      <c r="E31" s="184"/>
      <c r="F31" s="184"/>
      <c r="G31" s="188"/>
      <c r="H31" s="51">
        <f>SUM(I31:J31)</f>
        <v>3667500</v>
      </c>
      <c r="I31" s="29">
        <v>150000</v>
      </c>
      <c r="J31" s="51">
        <f>SUM(J32:J33)</f>
        <v>3517500</v>
      </c>
      <c r="K31" s="35"/>
      <c r="L31" s="36"/>
      <c r="M31" s="36"/>
      <c r="N31" s="36"/>
      <c r="O31" s="61"/>
      <c r="P31" s="77"/>
    </row>
    <row r="32" spans="1:16" s="14" customFormat="1" ht="15">
      <c r="A32" s="195"/>
      <c r="B32" s="185"/>
      <c r="C32" s="185"/>
      <c r="D32" s="62" t="s">
        <v>33</v>
      </c>
      <c r="E32" s="184"/>
      <c r="F32" s="184"/>
      <c r="G32" s="188"/>
      <c r="H32" s="35">
        <f>SUM(I32:O32)</f>
        <v>1042500</v>
      </c>
      <c r="I32" s="34">
        <v>150000</v>
      </c>
      <c r="J32" s="35">
        <v>892500</v>
      </c>
      <c r="K32" s="35"/>
      <c r="L32" s="36"/>
      <c r="M32" s="36"/>
      <c r="N32" s="36"/>
      <c r="O32" s="61"/>
      <c r="P32" s="77"/>
    </row>
    <row r="33" spans="1:16" s="14" customFormat="1" ht="15.75" thickBot="1">
      <c r="A33" s="211"/>
      <c r="B33" s="212"/>
      <c r="C33" s="212"/>
      <c r="D33" s="63" t="s">
        <v>0</v>
      </c>
      <c r="E33" s="193"/>
      <c r="F33" s="193"/>
      <c r="G33" s="205"/>
      <c r="H33" s="56">
        <f>SUM(I33:O33)</f>
        <v>2625000</v>
      </c>
      <c r="I33" s="55"/>
      <c r="J33" s="56">
        <v>2625000</v>
      </c>
      <c r="K33" s="56"/>
      <c r="L33" s="64"/>
      <c r="M33" s="64"/>
      <c r="N33" s="64"/>
      <c r="O33" s="65"/>
      <c r="P33" s="79"/>
    </row>
    <row r="34" spans="1:16" s="1" customFormat="1" ht="15.75">
      <c r="A34" s="194">
        <v>7</v>
      </c>
      <c r="B34" s="183">
        <v>600</v>
      </c>
      <c r="C34" s="183">
        <v>60016</v>
      </c>
      <c r="D34" s="80" t="s">
        <v>11</v>
      </c>
      <c r="E34" s="184">
        <v>2003</v>
      </c>
      <c r="F34" s="184">
        <v>2009</v>
      </c>
      <c r="G34" s="188" t="s">
        <v>32</v>
      </c>
      <c r="H34" s="81"/>
      <c r="I34" s="75"/>
      <c r="J34" s="76"/>
      <c r="K34" s="76"/>
      <c r="L34" s="30"/>
      <c r="M34" s="30"/>
      <c r="N34" s="30"/>
      <c r="O34" s="31"/>
      <c r="P34" s="26"/>
    </row>
    <row r="35" spans="1:16" s="1" customFormat="1" ht="15.75">
      <c r="A35" s="195"/>
      <c r="B35" s="185"/>
      <c r="C35" s="185"/>
      <c r="D35" s="27" t="s">
        <v>40</v>
      </c>
      <c r="E35" s="184"/>
      <c r="F35" s="184"/>
      <c r="G35" s="188"/>
      <c r="H35" s="51">
        <f>SUM(I35:O35)</f>
        <v>99982</v>
      </c>
      <c r="I35" s="51">
        <f>SUM(I36)</f>
        <v>14982</v>
      </c>
      <c r="J35" s="51"/>
      <c r="K35" s="51">
        <f>SUM(K36)</f>
        <v>85000</v>
      </c>
      <c r="L35" s="36"/>
      <c r="M35" s="36"/>
      <c r="N35" s="36"/>
      <c r="O35" s="31"/>
      <c r="P35" s="26"/>
    </row>
    <row r="36" spans="1:16" s="1" customFormat="1" ht="15.75" thickBot="1">
      <c r="A36" s="196"/>
      <c r="B36" s="186"/>
      <c r="C36" s="186"/>
      <c r="D36" s="62" t="s">
        <v>33</v>
      </c>
      <c r="E36" s="185"/>
      <c r="F36" s="185"/>
      <c r="G36" s="189"/>
      <c r="H36" s="35">
        <f>SUM(I36:O36)</f>
        <v>99982</v>
      </c>
      <c r="I36" s="35">
        <v>14982</v>
      </c>
      <c r="J36" s="35"/>
      <c r="K36" s="35">
        <v>85000</v>
      </c>
      <c r="L36" s="36"/>
      <c r="M36" s="36"/>
      <c r="N36" s="36"/>
      <c r="O36" s="31"/>
      <c r="P36" s="82"/>
    </row>
    <row r="37" spans="1:16" s="1" customFormat="1" ht="17.25" thickBot="1" thickTop="1">
      <c r="A37" s="213" t="s">
        <v>61</v>
      </c>
      <c r="B37" s="214"/>
      <c r="C37" s="214"/>
      <c r="D37" s="214"/>
      <c r="E37" s="214"/>
      <c r="F37" s="214"/>
      <c r="G37" s="214"/>
      <c r="H37" s="83">
        <f>SUM(H39)</f>
        <v>9150000</v>
      </c>
      <c r="I37" s="44">
        <v>0</v>
      </c>
      <c r="J37" s="83">
        <f aca="true" t="shared" si="2" ref="J37:O37">SUM(J39)</f>
        <v>150000</v>
      </c>
      <c r="K37" s="83">
        <f t="shared" si="2"/>
        <v>1000000</v>
      </c>
      <c r="L37" s="83">
        <f t="shared" si="2"/>
        <v>3000000</v>
      </c>
      <c r="M37" s="83">
        <f t="shared" si="2"/>
        <v>3000000</v>
      </c>
      <c r="N37" s="83">
        <f t="shared" si="2"/>
        <v>2000000</v>
      </c>
      <c r="O37" s="17">
        <f t="shared" si="2"/>
        <v>0</v>
      </c>
      <c r="P37" s="84"/>
    </row>
    <row r="38" spans="1:16" s="1" customFormat="1" ht="31.5">
      <c r="A38" s="194">
        <v>8</v>
      </c>
      <c r="B38" s="183">
        <v>630</v>
      </c>
      <c r="C38" s="183">
        <v>63003</v>
      </c>
      <c r="D38" s="85" t="s">
        <v>44</v>
      </c>
      <c r="E38" s="183">
        <v>2008</v>
      </c>
      <c r="F38" s="183">
        <v>2012</v>
      </c>
      <c r="G38" s="187" t="s">
        <v>15</v>
      </c>
      <c r="H38" s="22"/>
      <c r="I38" s="47"/>
      <c r="J38" s="23"/>
      <c r="K38" s="23"/>
      <c r="L38" s="23"/>
      <c r="M38" s="24"/>
      <c r="N38" s="24"/>
      <c r="O38" s="25"/>
      <c r="P38" s="50"/>
    </row>
    <row r="39" spans="1:16" s="1" customFormat="1" ht="15.75">
      <c r="A39" s="195"/>
      <c r="B39" s="185"/>
      <c r="C39" s="185"/>
      <c r="D39" s="27" t="s">
        <v>40</v>
      </c>
      <c r="E39" s="184"/>
      <c r="F39" s="184"/>
      <c r="G39" s="188"/>
      <c r="H39" s="51">
        <f>SUM(I39:O39)</f>
        <v>9150000</v>
      </c>
      <c r="I39" s="86"/>
      <c r="J39" s="87">
        <f>SUM(J40:J41)</f>
        <v>150000</v>
      </c>
      <c r="K39" s="87">
        <f>SUM(K40:K41)</f>
        <v>1000000</v>
      </c>
      <c r="L39" s="87">
        <f>SUM(L40:L41)</f>
        <v>3000000</v>
      </c>
      <c r="M39" s="87">
        <f>SUM(M40:M41)</f>
        <v>3000000</v>
      </c>
      <c r="N39" s="87">
        <f>SUM(N40:N41)</f>
        <v>2000000</v>
      </c>
      <c r="O39" s="31"/>
      <c r="P39" s="26"/>
    </row>
    <row r="40" spans="1:16" s="1" customFormat="1" ht="15">
      <c r="A40" s="195"/>
      <c r="B40" s="185"/>
      <c r="C40" s="185"/>
      <c r="D40" s="32" t="s">
        <v>33</v>
      </c>
      <c r="E40" s="185"/>
      <c r="F40" s="185"/>
      <c r="G40" s="189"/>
      <c r="H40" s="35">
        <f>SUM(I40:O40)</f>
        <v>2400000</v>
      </c>
      <c r="I40" s="88"/>
      <c r="J40" s="88">
        <v>150000</v>
      </c>
      <c r="K40" s="88">
        <v>250000</v>
      </c>
      <c r="L40" s="88">
        <v>750000</v>
      </c>
      <c r="M40" s="89">
        <v>750000</v>
      </c>
      <c r="N40" s="36">
        <v>500000</v>
      </c>
      <c r="O40" s="69"/>
      <c r="P40" s="26"/>
    </row>
    <row r="41" spans="1:16" s="1" customFormat="1" ht="15.75" thickBot="1">
      <c r="A41" s="196"/>
      <c r="B41" s="186"/>
      <c r="C41" s="186"/>
      <c r="D41" s="54" t="s">
        <v>0</v>
      </c>
      <c r="E41" s="186"/>
      <c r="F41" s="186"/>
      <c r="G41" s="190"/>
      <c r="H41" s="35">
        <f>SUM(I41:O41)</f>
        <v>6750000</v>
      </c>
      <c r="I41" s="90"/>
      <c r="J41" s="91"/>
      <c r="K41" s="91">
        <v>750000</v>
      </c>
      <c r="L41" s="91">
        <v>2250000</v>
      </c>
      <c r="M41" s="92">
        <v>2250000</v>
      </c>
      <c r="N41" s="41">
        <v>1500000</v>
      </c>
      <c r="O41" s="43"/>
      <c r="P41" s="26"/>
    </row>
    <row r="42" spans="1:16" s="3" customFormat="1" ht="17.25" thickBot="1" thickTop="1">
      <c r="A42" s="213" t="s">
        <v>12</v>
      </c>
      <c r="B42" s="214"/>
      <c r="C42" s="214"/>
      <c r="D42" s="214"/>
      <c r="E42" s="214"/>
      <c r="F42" s="214"/>
      <c r="G42" s="214"/>
      <c r="H42" s="93">
        <f>SUM(H44,H47,H50)</f>
        <v>44078618</v>
      </c>
      <c r="I42" s="93">
        <f aca="true" t="shared" si="3" ref="I42:O42">SUM(I44,I47,I50)</f>
        <v>1278618</v>
      </c>
      <c r="J42" s="93">
        <f t="shared" si="3"/>
        <v>4300000</v>
      </c>
      <c r="K42" s="93">
        <f t="shared" si="3"/>
        <v>4000000</v>
      </c>
      <c r="L42" s="93">
        <f t="shared" si="3"/>
        <v>4500000</v>
      </c>
      <c r="M42" s="93">
        <f t="shared" si="3"/>
        <v>3000000</v>
      </c>
      <c r="N42" s="93">
        <f t="shared" si="3"/>
        <v>5000000</v>
      </c>
      <c r="O42" s="93">
        <f t="shared" si="3"/>
        <v>22000000</v>
      </c>
      <c r="P42" s="45"/>
    </row>
    <row r="43" spans="1:16" s="3" customFormat="1" ht="31.5">
      <c r="A43" s="194">
        <v>9</v>
      </c>
      <c r="B43" s="183">
        <v>700</v>
      </c>
      <c r="C43" s="183">
        <v>70095</v>
      </c>
      <c r="D43" s="20" t="s">
        <v>45</v>
      </c>
      <c r="E43" s="183">
        <v>2006</v>
      </c>
      <c r="F43" s="183" t="s">
        <v>60</v>
      </c>
      <c r="G43" s="187" t="s">
        <v>31</v>
      </c>
      <c r="H43" s="19"/>
      <c r="I43" s="47"/>
      <c r="J43" s="23"/>
      <c r="K43" s="23"/>
      <c r="L43" s="23"/>
      <c r="M43" s="23"/>
      <c r="N43" s="23"/>
      <c r="O43" s="94"/>
      <c r="P43" s="95"/>
    </row>
    <row r="44" spans="1:16" s="3" customFormat="1" ht="15.75">
      <c r="A44" s="195"/>
      <c r="B44" s="185"/>
      <c r="C44" s="185"/>
      <c r="D44" s="27" t="s">
        <v>40</v>
      </c>
      <c r="E44" s="184"/>
      <c r="F44" s="184"/>
      <c r="G44" s="188"/>
      <c r="H44" s="51">
        <f>SUM(I44:O44)</f>
        <v>40028670</v>
      </c>
      <c r="I44" s="29">
        <f>SUM(I45)</f>
        <v>728670</v>
      </c>
      <c r="J44" s="29">
        <f aca="true" t="shared" si="4" ref="J44:O44">SUM(J45)</f>
        <v>3300000</v>
      </c>
      <c r="K44" s="29">
        <f t="shared" si="4"/>
        <v>3000000</v>
      </c>
      <c r="L44" s="29">
        <f t="shared" si="4"/>
        <v>3000000</v>
      </c>
      <c r="M44" s="29">
        <f t="shared" si="4"/>
        <v>3000000</v>
      </c>
      <c r="N44" s="29">
        <f t="shared" si="4"/>
        <v>5000000</v>
      </c>
      <c r="O44" s="29">
        <f t="shared" si="4"/>
        <v>22000000</v>
      </c>
      <c r="P44" s="95"/>
    </row>
    <row r="45" spans="1:16" s="3" customFormat="1" ht="16.5" thickBot="1">
      <c r="A45" s="211"/>
      <c r="B45" s="212"/>
      <c r="C45" s="212"/>
      <c r="D45" s="32" t="s">
        <v>33</v>
      </c>
      <c r="E45" s="185"/>
      <c r="F45" s="185"/>
      <c r="G45" s="189"/>
      <c r="H45" s="35">
        <f>SUM(I45:O45)</f>
        <v>40028670</v>
      </c>
      <c r="I45" s="35">
        <v>728670</v>
      </c>
      <c r="J45" s="35">
        <v>3300000</v>
      </c>
      <c r="K45" s="35">
        <v>3000000</v>
      </c>
      <c r="L45" s="35">
        <v>3000000</v>
      </c>
      <c r="M45" s="35">
        <v>3000000</v>
      </c>
      <c r="N45" s="35">
        <v>5000000</v>
      </c>
      <c r="O45" s="34">
        <v>22000000</v>
      </c>
      <c r="P45" s="95"/>
    </row>
    <row r="46" spans="1:16" s="3" customFormat="1" ht="31.5">
      <c r="A46" s="194">
        <v>10</v>
      </c>
      <c r="B46" s="183">
        <v>700</v>
      </c>
      <c r="C46" s="183">
        <v>70095</v>
      </c>
      <c r="D46" s="20" t="s">
        <v>62</v>
      </c>
      <c r="E46" s="183">
        <v>2008</v>
      </c>
      <c r="F46" s="183">
        <v>2010</v>
      </c>
      <c r="G46" s="187" t="s">
        <v>31</v>
      </c>
      <c r="H46" s="19"/>
      <c r="I46" s="23"/>
      <c r="J46" s="23"/>
      <c r="K46" s="23"/>
      <c r="L46" s="23"/>
      <c r="M46" s="23"/>
      <c r="N46" s="23"/>
      <c r="O46" s="47"/>
      <c r="P46" s="96"/>
    </row>
    <row r="47" spans="1:16" s="3" customFormat="1" ht="15.75">
      <c r="A47" s="195"/>
      <c r="B47" s="185"/>
      <c r="C47" s="185"/>
      <c r="D47" s="27" t="s">
        <v>40</v>
      </c>
      <c r="E47" s="184"/>
      <c r="F47" s="184"/>
      <c r="G47" s="188"/>
      <c r="H47" s="51">
        <f>SUM(I47:O47)</f>
        <v>2600000</v>
      </c>
      <c r="I47" s="51"/>
      <c r="J47" s="51">
        <f>SUM(J48)</f>
        <v>100000</v>
      </c>
      <c r="K47" s="51">
        <f>SUM(K48)</f>
        <v>1000000</v>
      </c>
      <c r="L47" s="51">
        <f>SUM(L48)</f>
        <v>1500000</v>
      </c>
      <c r="M47" s="76"/>
      <c r="N47" s="76"/>
      <c r="O47" s="75"/>
      <c r="P47" s="95"/>
    </row>
    <row r="48" spans="1:16" s="3" customFormat="1" ht="16.5" thickBot="1">
      <c r="A48" s="195"/>
      <c r="B48" s="185"/>
      <c r="C48" s="185"/>
      <c r="D48" s="32" t="s">
        <v>33</v>
      </c>
      <c r="E48" s="185"/>
      <c r="F48" s="185"/>
      <c r="G48" s="189"/>
      <c r="H48" s="35">
        <f>SUM(I48:O48)</f>
        <v>2600000</v>
      </c>
      <c r="I48" s="35"/>
      <c r="J48" s="35">
        <v>100000</v>
      </c>
      <c r="K48" s="35">
        <v>1000000</v>
      </c>
      <c r="L48" s="35">
        <v>1500000</v>
      </c>
      <c r="M48" s="76"/>
      <c r="N48" s="76"/>
      <c r="O48" s="75"/>
      <c r="P48" s="95"/>
    </row>
    <row r="49" spans="1:16" s="3" customFormat="1" ht="31.5">
      <c r="A49" s="194">
        <v>11</v>
      </c>
      <c r="B49" s="183">
        <v>700</v>
      </c>
      <c r="C49" s="183">
        <v>70095</v>
      </c>
      <c r="D49" s="20" t="s">
        <v>13</v>
      </c>
      <c r="E49" s="183">
        <v>2006</v>
      </c>
      <c r="F49" s="183">
        <v>2008</v>
      </c>
      <c r="G49" s="187" t="s">
        <v>31</v>
      </c>
      <c r="H49" s="19"/>
      <c r="I49" s="23"/>
      <c r="J49" s="23"/>
      <c r="K49" s="23"/>
      <c r="L49" s="23"/>
      <c r="M49" s="23"/>
      <c r="N49" s="23"/>
      <c r="O49" s="47"/>
      <c r="P49" s="96"/>
    </row>
    <row r="50" spans="1:16" s="3" customFormat="1" ht="15.75">
      <c r="A50" s="195"/>
      <c r="B50" s="185"/>
      <c r="C50" s="185"/>
      <c r="D50" s="27" t="s">
        <v>40</v>
      </c>
      <c r="E50" s="184"/>
      <c r="F50" s="184"/>
      <c r="G50" s="188"/>
      <c r="H50" s="51">
        <f>SUM(I50:O50)</f>
        <v>1449948</v>
      </c>
      <c r="I50" s="51">
        <f>SUM(I51)</f>
        <v>549948</v>
      </c>
      <c r="J50" s="51">
        <f>SUM(J51)</f>
        <v>900000</v>
      </c>
      <c r="K50" s="76"/>
      <c r="L50" s="76"/>
      <c r="M50" s="76"/>
      <c r="N50" s="76"/>
      <c r="O50" s="75"/>
      <c r="P50" s="95"/>
    </row>
    <row r="51" spans="1:16" s="3" customFormat="1" ht="16.5" thickBot="1">
      <c r="A51" s="211"/>
      <c r="B51" s="212"/>
      <c r="C51" s="212"/>
      <c r="D51" s="54" t="s">
        <v>33</v>
      </c>
      <c r="E51" s="212"/>
      <c r="F51" s="212"/>
      <c r="G51" s="221"/>
      <c r="H51" s="56">
        <f>SUM(I51:O51)</f>
        <v>1449948</v>
      </c>
      <c r="I51" s="56">
        <v>549948</v>
      </c>
      <c r="J51" s="56">
        <v>900000</v>
      </c>
      <c r="K51" s="70"/>
      <c r="L51" s="70"/>
      <c r="M51" s="70"/>
      <c r="N51" s="70"/>
      <c r="O51" s="97"/>
      <c r="P51" s="98"/>
    </row>
    <row r="52" spans="1:16" ht="15.75">
      <c r="A52" s="206" t="s">
        <v>28</v>
      </c>
      <c r="B52" s="208" t="s">
        <v>2</v>
      </c>
      <c r="C52" s="208" t="s">
        <v>29</v>
      </c>
      <c r="D52" s="208" t="s">
        <v>4</v>
      </c>
      <c r="E52" s="197" t="s">
        <v>34</v>
      </c>
      <c r="F52" s="209"/>
      <c r="G52" s="208" t="s">
        <v>30</v>
      </c>
      <c r="H52" s="197" t="s">
        <v>35</v>
      </c>
      <c r="I52" s="197" t="s">
        <v>5</v>
      </c>
      <c r="J52" s="200"/>
      <c r="K52" s="200"/>
      <c r="L52" s="200"/>
      <c r="M52" s="200"/>
      <c r="N52" s="200"/>
      <c r="O52" s="200"/>
      <c r="P52" s="201" t="s">
        <v>58</v>
      </c>
    </row>
    <row r="53" spans="1:16" ht="15.75">
      <c r="A53" s="207"/>
      <c r="B53" s="198"/>
      <c r="C53" s="198"/>
      <c r="D53" s="198"/>
      <c r="E53" s="203"/>
      <c r="F53" s="210"/>
      <c r="G53" s="198"/>
      <c r="H53" s="198"/>
      <c r="I53" s="198" t="s">
        <v>36</v>
      </c>
      <c r="J53" s="198" t="s">
        <v>37</v>
      </c>
      <c r="K53" s="203" t="s">
        <v>59</v>
      </c>
      <c r="L53" s="204"/>
      <c r="M53" s="204"/>
      <c r="N53" s="204"/>
      <c r="O53" s="204"/>
      <c r="P53" s="202"/>
    </row>
    <row r="54" spans="1:16" ht="31.5" customHeight="1">
      <c r="A54" s="207"/>
      <c r="B54" s="198"/>
      <c r="C54" s="198"/>
      <c r="D54" s="198"/>
      <c r="E54" s="167" t="s">
        <v>6</v>
      </c>
      <c r="F54" s="167" t="s">
        <v>7</v>
      </c>
      <c r="G54" s="198"/>
      <c r="H54" s="199"/>
      <c r="I54" s="199"/>
      <c r="J54" s="199"/>
      <c r="K54" s="168">
        <v>2009</v>
      </c>
      <c r="L54" s="166">
        <v>2010</v>
      </c>
      <c r="M54" s="166">
        <v>2011</v>
      </c>
      <c r="N54" s="166">
        <v>2012</v>
      </c>
      <c r="O54" s="169" t="s">
        <v>60</v>
      </c>
      <c r="P54" s="202"/>
    </row>
    <row r="55" spans="1:16" ht="15.75" thickBot="1">
      <c r="A55" s="170">
        <v>1</v>
      </c>
      <c r="B55" s="171">
        <v>2</v>
      </c>
      <c r="C55" s="171">
        <v>3</v>
      </c>
      <c r="D55" s="171">
        <v>4</v>
      </c>
      <c r="E55" s="172">
        <v>5</v>
      </c>
      <c r="F55" s="172">
        <v>6</v>
      </c>
      <c r="G55" s="172">
        <v>7</v>
      </c>
      <c r="H55" s="172">
        <v>8</v>
      </c>
      <c r="I55" s="172">
        <v>9</v>
      </c>
      <c r="J55" s="171">
        <v>10</v>
      </c>
      <c r="K55" s="171">
        <v>11</v>
      </c>
      <c r="L55" s="171">
        <v>12</v>
      </c>
      <c r="M55" s="171">
        <v>13</v>
      </c>
      <c r="N55" s="171">
        <v>14</v>
      </c>
      <c r="O55" s="173">
        <v>15</v>
      </c>
      <c r="P55" s="174">
        <v>16</v>
      </c>
    </row>
    <row r="56" spans="1:16" ht="15.75" thickBot="1">
      <c r="A56" s="179"/>
      <c r="B56" s="175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3"/>
    </row>
    <row r="57" spans="1:16" s="1" customFormat="1" ht="17.25" customHeight="1" thickBot="1">
      <c r="A57" s="218" t="s">
        <v>3</v>
      </c>
      <c r="B57" s="219"/>
      <c r="C57" s="219"/>
      <c r="D57" s="219"/>
      <c r="E57" s="219"/>
      <c r="F57" s="219"/>
      <c r="G57" s="220"/>
      <c r="H57" s="180">
        <f aca="true" t="shared" si="5" ref="H57:O57">SUM(H59,H63)</f>
        <v>1702500</v>
      </c>
      <c r="I57" s="180">
        <f t="shared" si="5"/>
        <v>40800</v>
      </c>
      <c r="J57" s="180">
        <f t="shared" si="5"/>
        <v>1261700</v>
      </c>
      <c r="K57" s="180">
        <f t="shared" si="5"/>
        <v>400000</v>
      </c>
      <c r="L57" s="180">
        <f t="shared" si="5"/>
        <v>0</v>
      </c>
      <c r="M57" s="180">
        <f t="shared" si="5"/>
        <v>0</v>
      </c>
      <c r="N57" s="180">
        <f t="shared" si="5"/>
        <v>0</v>
      </c>
      <c r="O57" s="180">
        <f t="shared" si="5"/>
        <v>0</v>
      </c>
      <c r="P57" s="181"/>
    </row>
    <row r="58" spans="1:16" s="1" customFormat="1" ht="15.75">
      <c r="A58" s="194">
        <v>12</v>
      </c>
      <c r="B58" s="183">
        <v>754</v>
      </c>
      <c r="C58" s="183">
        <v>75412</v>
      </c>
      <c r="D58" s="20" t="s">
        <v>14</v>
      </c>
      <c r="E58" s="183">
        <v>2004</v>
      </c>
      <c r="F58" s="183">
        <v>2008</v>
      </c>
      <c r="G58" s="187" t="s">
        <v>15</v>
      </c>
      <c r="H58" s="19"/>
      <c r="I58" s="47"/>
      <c r="J58" s="23"/>
      <c r="K58" s="23"/>
      <c r="L58" s="23"/>
      <c r="M58" s="24"/>
      <c r="N58" s="24"/>
      <c r="O58" s="25"/>
      <c r="P58" s="26"/>
    </row>
    <row r="59" spans="1:16" s="1" customFormat="1" ht="15.75">
      <c r="A59" s="195"/>
      <c r="B59" s="185"/>
      <c r="C59" s="185"/>
      <c r="D59" s="27" t="s">
        <v>40</v>
      </c>
      <c r="E59" s="184"/>
      <c r="F59" s="184"/>
      <c r="G59" s="188"/>
      <c r="H59" s="51">
        <f>SUM(I59:O59)</f>
        <v>1200500</v>
      </c>
      <c r="I59" s="29">
        <f>SUM(I60:I61)</f>
        <v>38800</v>
      </c>
      <c r="J59" s="29">
        <f>SUM(J60:J61)</f>
        <v>1161700</v>
      </c>
      <c r="K59" s="76"/>
      <c r="L59" s="76"/>
      <c r="M59" s="30"/>
      <c r="N59" s="30"/>
      <c r="O59" s="31"/>
      <c r="P59" s="26"/>
    </row>
    <row r="60" spans="1:16" s="1" customFormat="1" ht="15">
      <c r="A60" s="195"/>
      <c r="B60" s="185"/>
      <c r="C60" s="185"/>
      <c r="D60" s="32" t="s">
        <v>33</v>
      </c>
      <c r="E60" s="184"/>
      <c r="F60" s="184"/>
      <c r="G60" s="188"/>
      <c r="H60" s="35">
        <f>SUM(I60:O60)</f>
        <v>216800</v>
      </c>
      <c r="I60" s="34">
        <v>38800</v>
      </c>
      <c r="J60" s="35">
        <v>178000</v>
      </c>
      <c r="K60" s="76"/>
      <c r="L60" s="76"/>
      <c r="M60" s="30"/>
      <c r="N60" s="30"/>
      <c r="O60" s="31"/>
      <c r="P60" s="26"/>
    </row>
    <row r="61" spans="1:16" s="1" customFormat="1" ht="15.75" thickBot="1">
      <c r="A61" s="211"/>
      <c r="B61" s="212"/>
      <c r="C61" s="212"/>
      <c r="D61" s="54" t="s">
        <v>0</v>
      </c>
      <c r="E61" s="193"/>
      <c r="F61" s="193"/>
      <c r="G61" s="205"/>
      <c r="H61" s="35">
        <f>SUM(I61:O61)</f>
        <v>983700</v>
      </c>
      <c r="I61" s="55"/>
      <c r="J61" s="56">
        <v>983700</v>
      </c>
      <c r="K61" s="70"/>
      <c r="L61" s="70"/>
      <c r="M61" s="72"/>
      <c r="N61" s="72"/>
      <c r="O61" s="99"/>
      <c r="P61" s="26"/>
    </row>
    <row r="62" spans="1:16" s="1" customFormat="1" ht="15.75">
      <c r="A62" s="194">
        <v>13</v>
      </c>
      <c r="B62" s="183">
        <v>754</v>
      </c>
      <c r="C62" s="183">
        <v>75495</v>
      </c>
      <c r="D62" s="100" t="s">
        <v>46</v>
      </c>
      <c r="E62" s="184">
        <v>2007</v>
      </c>
      <c r="F62" s="184">
        <v>2009</v>
      </c>
      <c r="G62" s="188" t="s">
        <v>15</v>
      </c>
      <c r="H62" s="46"/>
      <c r="I62" s="75"/>
      <c r="J62" s="76"/>
      <c r="K62" s="76"/>
      <c r="L62" s="76"/>
      <c r="M62" s="30"/>
      <c r="N62" s="30"/>
      <c r="O62" s="31"/>
      <c r="P62" s="50"/>
    </row>
    <row r="63" spans="1:16" s="1" customFormat="1" ht="15.75">
      <c r="A63" s="195"/>
      <c r="B63" s="185"/>
      <c r="C63" s="185"/>
      <c r="D63" s="27" t="s">
        <v>40</v>
      </c>
      <c r="E63" s="184"/>
      <c r="F63" s="184"/>
      <c r="G63" s="188"/>
      <c r="H63" s="51">
        <f>SUM(I63:O63)</f>
        <v>502000</v>
      </c>
      <c r="I63" s="51">
        <f>SUM(I64)</f>
        <v>2000</v>
      </c>
      <c r="J63" s="51">
        <f>SUM(J64)</f>
        <v>100000</v>
      </c>
      <c r="K63" s="51">
        <f>SUM(K64)</f>
        <v>400000</v>
      </c>
      <c r="L63" s="35"/>
      <c r="M63" s="36"/>
      <c r="N63" s="36"/>
      <c r="O63" s="61"/>
      <c r="P63" s="26"/>
    </row>
    <row r="64" spans="1:16" s="1" customFormat="1" ht="15.75" thickBot="1">
      <c r="A64" s="196"/>
      <c r="B64" s="186"/>
      <c r="C64" s="186"/>
      <c r="D64" s="32" t="s">
        <v>33</v>
      </c>
      <c r="E64" s="185"/>
      <c r="F64" s="185"/>
      <c r="G64" s="189"/>
      <c r="H64" s="35">
        <f>SUM(I64:O64)</f>
        <v>502000</v>
      </c>
      <c r="I64" s="35">
        <v>2000</v>
      </c>
      <c r="J64" s="35">
        <v>100000</v>
      </c>
      <c r="K64" s="35">
        <v>400000</v>
      </c>
      <c r="L64" s="35"/>
      <c r="M64" s="36"/>
      <c r="N64" s="36"/>
      <c r="O64" s="101"/>
      <c r="P64" s="26"/>
    </row>
    <row r="65" spans="1:16" s="3" customFormat="1" ht="17.25" thickBot="1" thickTop="1">
      <c r="A65" s="213" t="s">
        <v>16</v>
      </c>
      <c r="B65" s="214"/>
      <c r="C65" s="214"/>
      <c r="D65" s="214"/>
      <c r="E65" s="214"/>
      <c r="F65" s="214"/>
      <c r="G65" s="214"/>
      <c r="H65" s="44">
        <f aca="true" t="shared" si="6" ref="H65:O65">SUM(H67)</f>
        <v>6081818</v>
      </c>
      <c r="I65" s="44">
        <f t="shared" si="6"/>
        <v>523818</v>
      </c>
      <c r="J65" s="44">
        <f t="shared" si="6"/>
        <v>1008000</v>
      </c>
      <c r="K65" s="44">
        <f t="shared" si="6"/>
        <v>950000</v>
      </c>
      <c r="L65" s="44">
        <f t="shared" si="6"/>
        <v>2600000</v>
      </c>
      <c r="M65" s="44">
        <f t="shared" si="6"/>
        <v>1000000</v>
      </c>
      <c r="N65" s="44">
        <f t="shared" si="6"/>
        <v>0</v>
      </c>
      <c r="O65" s="44">
        <f t="shared" si="6"/>
        <v>0</v>
      </c>
      <c r="P65" s="45"/>
    </row>
    <row r="66" spans="1:16" s="103" customFormat="1" ht="47.25">
      <c r="A66" s="194">
        <v>14</v>
      </c>
      <c r="B66" s="183">
        <v>801</v>
      </c>
      <c r="C66" s="183">
        <v>80101</v>
      </c>
      <c r="D66" s="20" t="s">
        <v>76</v>
      </c>
      <c r="E66" s="183">
        <v>2005</v>
      </c>
      <c r="F66" s="183">
        <v>2011</v>
      </c>
      <c r="G66" s="187" t="s">
        <v>31</v>
      </c>
      <c r="H66" s="19"/>
      <c r="I66" s="47"/>
      <c r="J66" s="23"/>
      <c r="K66" s="23"/>
      <c r="L66" s="23"/>
      <c r="M66" s="24"/>
      <c r="N66" s="24"/>
      <c r="O66" s="25"/>
      <c r="P66" s="102"/>
    </row>
    <row r="67" spans="1:16" s="103" customFormat="1" ht="15.75">
      <c r="A67" s="195"/>
      <c r="B67" s="185"/>
      <c r="C67" s="185"/>
      <c r="D67" s="27" t="s">
        <v>40</v>
      </c>
      <c r="E67" s="184"/>
      <c r="F67" s="184"/>
      <c r="G67" s="188"/>
      <c r="H67" s="51">
        <f>SUM(I67:O67)</f>
        <v>6081818</v>
      </c>
      <c r="I67" s="29">
        <f>SUM(I68:I69)</f>
        <v>523818</v>
      </c>
      <c r="J67" s="29">
        <f>SUM(J68:J69)</f>
        <v>1008000</v>
      </c>
      <c r="K67" s="29">
        <f>SUM(K68:K69)</f>
        <v>950000</v>
      </c>
      <c r="L67" s="29">
        <f>SUM(L68:L69)</f>
        <v>2600000</v>
      </c>
      <c r="M67" s="29">
        <f>SUM(M68:M69)</f>
        <v>1000000</v>
      </c>
      <c r="N67" s="36"/>
      <c r="O67" s="61"/>
      <c r="P67" s="104"/>
    </row>
    <row r="68" spans="1:16" s="103" customFormat="1" ht="15.75">
      <c r="A68" s="195"/>
      <c r="B68" s="185"/>
      <c r="C68" s="185"/>
      <c r="D68" s="32" t="s">
        <v>33</v>
      </c>
      <c r="E68" s="185"/>
      <c r="F68" s="185"/>
      <c r="G68" s="189"/>
      <c r="H68" s="35">
        <f>SUM(I68:O68)</f>
        <v>2751818</v>
      </c>
      <c r="I68" s="35">
        <v>523818</v>
      </c>
      <c r="J68" s="35">
        <v>408000</v>
      </c>
      <c r="K68" s="35">
        <v>380000</v>
      </c>
      <c r="L68" s="35">
        <v>1040000</v>
      </c>
      <c r="M68" s="36">
        <v>400000</v>
      </c>
      <c r="N68" s="36"/>
      <c r="O68" s="101"/>
      <c r="P68" s="104"/>
    </row>
    <row r="69" spans="1:16" s="103" customFormat="1" ht="16.5" thickBot="1">
      <c r="A69" s="196"/>
      <c r="B69" s="186"/>
      <c r="C69" s="186"/>
      <c r="D69" s="37" t="s">
        <v>0</v>
      </c>
      <c r="E69" s="186"/>
      <c r="F69" s="186"/>
      <c r="G69" s="190"/>
      <c r="H69" s="35">
        <f>SUM(I69:O69)</f>
        <v>3330000</v>
      </c>
      <c r="I69" s="39"/>
      <c r="J69" s="40">
        <v>600000</v>
      </c>
      <c r="K69" s="40">
        <v>570000</v>
      </c>
      <c r="L69" s="40">
        <v>1560000</v>
      </c>
      <c r="M69" s="41">
        <v>600000</v>
      </c>
      <c r="N69" s="41"/>
      <c r="O69" s="105"/>
      <c r="P69" s="106"/>
    </row>
    <row r="70" spans="1:16" s="3" customFormat="1" ht="17.25" thickBot="1" thickTop="1">
      <c r="A70" s="213" t="s">
        <v>17</v>
      </c>
      <c r="B70" s="214"/>
      <c r="C70" s="214"/>
      <c r="D70" s="214"/>
      <c r="E70" s="214"/>
      <c r="F70" s="214"/>
      <c r="G70" s="214"/>
      <c r="H70" s="93">
        <f aca="true" t="shared" si="7" ref="H70:O70">SUM(H72,H77,H81,H85,H97,H107,H121)</f>
        <v>79335187</v>
      </c>
      <c r="I70" s="93">
        <f t="shared" si="7"/>
        <v>49275187</v>
      </c>
      <c r="J70" s="93">
        <f t="shared" si="7"/>
        <v>4640000</v>
      </c>
      <c r="K70" s="93">
        <f t="shared" si="7"/>
        <v>4320000</v>
      </c>
      <c r="L70" s="93">
        <f t="shared" si="7"/>
        <v>7350000</v>
      </c>
      <c r="M70" s="93">
        <f t="shared" si="7"/>
        <v>4750000</v>
      </c>
      <c r="N70" s="93">
        <f t="shared" si="7"/>
        <v>5000000</v>
      </c>
      <c r="O70" s="107">
        <f t="shared" si="7"/>
        <v>4000000</v>
      </c>
      <c r="P70" s="45"/>
    </row>
    <row r="71" spans="1:16" s="110" customFormat="1" ht="31.5">
      <c r="A71" s="194">
        <v>15</v>
      </c>
      <c r="B71" s="183">
        <v>900</v>
      </c>
      <c r="C71" s="183">
        <v>90001</v>
      </c>
      <c r="D71" s="20" t="s">
        <v>63</v>
      </c>
      <c r="E71" s="183">
        <v>2000</v>
      </c>
      <c r="F71" s="183">
        <v>2008</v>
      </c>
      <c r="G71" s="183" t="s">
        <v>31</v>
      </c>
      <c r="H71" s="19"/>
      <c r="I71" s="108"/>
      <c r="J71" s="23"/>
      <c r="K71" s="23"/>
      <c r="L71" s="24"/>
      <c r="M71" s="24"/>
      <c r="N71" s="24"/>
      <c r="O71" s="25"/>
      <c r="P71" s="109"/>
    </row>
    <row r="72" spans="1:16" s="110" customFormat="1" ht="15.75">
      <c r="A72" s="195"/>
      <c r="B72" s="185"/>
      <c r="C72" s="185"/>
      <c r="D72" s="27" t="s">
        <v>40</v>
      </c>
      <c r="E72" s="184"/>
      <c r="F72" s="184"/>
      <c r="G72" s="184"/>
      <c r="H72" s="51">
        <f>SUM(I72:O72)</f>
        <v>53195187</v>
      </c>
      <c r="I72" s="111">
        <f>SUM(I73:I75)</f>
        <v>49195187</v>
      </c>
      <c r="J72" s="111">
        <f>SUM(J73:J75)</f>
        <v>4000000</v>
      </c>
      <c r="K72" s="76"/>
      <c r="L72" s="30"/>
      <c r="M72" s="30"/>
      <c r="N72" s="30"/>
      <c r="O72" s="31"/>
      <c r="P72" s="112"/>
    </row>
    <row r="73" spans="1:16" s="110" customFormat="1" ht="15">
      <c r="A73" s="195"/>
      <c r="B73" s="185"/>
      <c r="C73" s="185"/>
      <c r="D73" s="32" t="s">
        <v>33</v>
      </c>
      <c r="E73" s="185"/>
      <c r="F73" s="185"/>
      <c r="G73" s="185"/>
      <c r="H73" s="159">
        <f>SUM(I73:O73)</f>
        <v>19105297</v>
      </c>
      <c r="I73" s="113">
        <v>19105297</v>
      </c>
      <c r="J73" s="35"/>
      <c r="K73" s="76"/>
      <c r="L73" s="30"/>
      <c r="M73" s="30"/>
      <c r="N73" s="30"/>
      <c r="O73" s="31"/>
      <c r="P73" s="112"/>
    </row>
    <row r="74" spans="1:16" s="110" customFormat="1" ht="15">
      <c r="A74" s="195"/>
      <c r="B74" s="185"/>
      <c r="C74" s="185"/>
      <c r="D74" s="32" t="s">
        <v>47</v>
      </c>
      <c r="E74" s="185"/>
      <c r="F74" s="185"/>
      <c r="G74" s="185"/>
      <c r="H74" s="35">
        <f>SUM(I74:O74)</f>
        <v>19986220</v>
      </c>
      <c r="I74" s="113">
        <v>15986220</v>
      </c>
      <c r="J74" s="35">
        <v>4000000</v>
      </c>
      <c r="K74" s="76"/>
      <c r="L74" s="30"/>
      <c r="M74" s="30"/>
      <c r="N74" s="30"/>
      <c r="O74" s="31"/>
      <c r="P74" s="112"/>
    </row>
    <row r="75" spans="1:16" s="110" customFormat="1" ht="15.75" thickBot="1">
      <c r="A75" s="216"/>
      <c r="B75" s="217"/>
      <c r="C75" s="217"/>
      <c r="D75" s="32" t="s">
        <v>0</v>
      </c>
      <c r="E75" s="217"/>
      <c r="F75" s="217"/>
      <c r="G75" s="217"/>
      <c r="H75" s="35">
        <f>SUM(I75:O75)</f>
        <v>14103670</v>
      </c>
      <c r="I75" s="113">
        <v>14103670</v>
      </c>
      <c r="J75" s="35"/>
      <c r="K75" s="76"/>
      <c r="L75" s="30"/>
      <c r="M75" s="30"/>
      <c r="N75" s="30"/>
      <c r="O75" s="31"/>
      <c r="P75" s="114"/>
    </row>
    <row r="76" spans="1:16" s="110" customFormat="1" ht="31.5">
      <c r="A76" s="194">
        <v>16</v>
      </c>
      <c r="B76" s="183">
        <v>900</v>
      </c>
      <c r="C76" s="183">
        <v>90001</v>
      </c>
      <c r="D76" s="20" t="s">
        <v>48</v>
      </c>
      <c r="E76" s="183">
        <v>2008</v>
      </c>
      <c r="F76" s="183">
        <v>2010</v>
      </c>
      <c r="G76" s="187" t="s">
        <v>31</v>
      </c>
      <c r="H76" s="19"/>
      <c r="I76" s="115"/>
      <c r="J76" s="23"/>
      <c r="K76" s="23"/>
      <c r="L76" s="24"/>
      <c r="M76" s="24"/>
      <c r="N76" s="24"/>
      <c r="O76" s="25"/>
      <c r="P76" s="112"/>
    </row>
    <row r="77" spans="1:16" s="110" customFormat="1" ht="15.75">
      <c r="A77" s="195"/>
      <c r="B77" s="185"/>
      <c r="C77" s="185"/>
      <c r="D77" s="27" t="s">
        <v>40</v>
      </c>
      <c r="E77" s="184"/>
      <c r="F77" s="184"/>
      <c r="G77" s="188"/>
      <c r="H77" s="51">
        <f>SUM(I77:O77)</f>
        <v>5165000</v>
      </c>
      <c r="I77" s="116"/>
      <c r="J77" s="117">
        <f>SUM(J78:J79)</f>
        <v>15000</v>
      </c>
      <c r="K77" s="117">
        <f>SUM(K78:K79)</f>
        <v>2050000</v>
      </c>
      <c r="L77" s="117">
        <f>SUM(L78:L79)</f>
        <v>3100000</v>
      </c>
      <c r="M77" s="118"/>
      <c r="N77" s="118"/>
      <c r="O77" s="119"/>
      <c r="P77" s="112"/>
    </row>
    <row r="78" spans="1:16" s="110" customFormat="1" ht="15">
      <c r="A78" s="195"/>
      <c r="B78" s="185"/>
      <c r="C78" s="185"/>
      <c r="D78" s="32" t="s">
        <v>33</v>
      </c>
      <c r="E78" s="184"/>
      <c r="F78" s="184"/>
      <c r="G78" s="188"/>
      <c r="H78" s="120">
        <f>SUM(I78:M78)</f>
        <v>1302500</v>
      </c>
      <c r="I78" s="121"/>
      <c r="J78" s="35">
        <v>15000</v>
      </c>
      <c r="K78" s="35">
        <v>512500</v>
      </c>
      <c r="L78" s="36">
        <v>775000</v>
      </c>
      <c r="M78" s="36"/>
      <c r="N78" s="36"/>
      <c r="O78" s="61"/>
      <c r="P78" s="112"/>
    </row>
    <row r="79" spans="1:16" s="110" customFormat="1" ht="15.75" thickBot="1">
      <c r="A79" s="211"/>
      <c r="B79" s="212"/>
      <c r="C79" s="212"/>
      <c r="D79" s="54" t="s">
        <v>0</v>
      </c>
      <c r="E79" s="193"/>
      <c r="F79" s="193"/>
      <c r="G79" s="205"/>
      <c r="H79" s="120">
        <f>SUM(I79:M79)</f>
        <v>3862500</v>
      </c>
      <c r="I79" s="122"/>
      <c r="J79" s="56"/>
      <c r="K79" s="56">
        <v>1537500</v>
      </c>
      <c r="L79" s="64">
        <v>2325000</v>
      </c>
      <c r="M79" s="64"/>
      <c r="N79" s="64"/>
      <c r="O79" s="65"/>
      <c r="P79" s="112"/>
    </row>
    <row r="80" spans="1:16" s="110" customFormat="1" ht="15.75">
      <c r="A80" s="194">
        <v>17</v>
      </c>
      <c r="B80" s="183">
        <v>900</v>
      </c>
      <c r="C80" s="183">
        <v>90001</v>
      </c>
      <c r="D80" s="20" t="s">
        <v>49</v>
      </c>
      <c r="E80" s="183">
        <v>2010</v>
      </c>
      <c r="F80" s="183" t="s">
        <v>60</v>
      </c>
      <c r="G80" s="187" t="s">
        <v>15</v>
      </c>
      <c r="H80" s="19"/>
      <c r="I80" s="115"/>
      <c r="J80" s="23"/>
      <c r="K80" s="23"/>
      <c r="L80" s="24"/>
      <c r="M80" s="24"/>
      <c r="N80" s="24"/>
      <c r="O80" s="25"/>
      <c r="P80" s="109"/>
    </row>
    <row r="81" spans="1:16" s="110" customFormat="1" ht="15.75">
      <c r="A81" s="195"/>
      <c r="B81" s="185"/>
      <c r="C81" s="185"/>
      <c r="D81" s="27" t="s">
        <v>40</v>
      </c>
      <c r="E81" s="184"/>
      <c r="F81" s="184"/>
      <c r="G81" s="188"/>
      <c r="H81" s="51">
        <f>SUM(I81:O81)</f>
        <v>12350000</v>
      </c>
      <c r="I81" s="116"/>
      <c r="J81" s="117"/>
      <c r="K81" s="117"/>
      <c r="L81" s="117">
        <f>SUM(L82:L83)</f>
        <v>150000</v>
      </c>
      <c r="M81" s="117">
        <f>SUM(M82:M83)</f>
        <v>4200000</v>
      </c>
      <c r="N81" s="117">
        <f>SUM(N82:N83)</f>
        <v>4000000</v>
      </c>
      <c r="O81" s="117">
        <f>SUM(O82:O83)</f>
        <v>4000000</v>
      </c>
      <c r="P81" s="112"/>
    </row>
    <row r="82" spans="1:16" s="110" customFormat="1" ht="15">
      <c r="A82" s="195"/>
      <c r="B82" s="185"/>
      <c r="C82" s="185"/>
      <c r="D82" s="32" t="s">
        <v>33</v>
      </c>
      <c r="E82" s="184"/>
      <c r="F82" s="184"/>
      <c r="G82" s="188"/>
      <c r="H82" s="120">
        <f>SUM(I82:O82)</f>
        <v>3200000</v>
      </c>
      <c r="I82" s="121"/>
      <c r="J82" s="35"/>
      <c r="K82" s="35"/>
      <c r="L82" s="36">
        <v>150000</v>
      </c>
      <c r="M82" s="36">
        <v>1050000</v>
      </c>
      <c r="N82" s="36">
        <v>1000000</v>
      </c>
      <c r="O82" s="61">
        <v>1000000</v>
      </c>
      <c r="P82" s="112"/>
    </row>
    <row r="83" spans="1:16" s="110" customFormat="1" ht="15.75" thickBot="1">
      <c r="A83" s="211"/>
      <c r="B83" s="212"/>
      <c r="C83" s="212"/>
      <c r="D83" s="54" t="s">
        <v>0</v>
      </c>
      <c r="E83" s="193"/>
      <c r="F83" s="193"/>
      <c r="G83" s="205"/>
      <c r="H83" s="120">
        <f>SUM(I83:O83)</f>
        <v>9150000</v>
      </c>
      <c r="I83" s="122"/>
      <c r="J83" s="56"/>
      <c r="K83" s="56"/>
      <c r="L83" s="64"/>
      <c r="M83" s="64">
        <v>3150000</v>
      </c>
      <c r="N83" s="64">
        <v>3000000</v>
      </c>
      <c r="O83" s="65">
        <v>3000000</v>
      </c>
      <c r="P83" s="114"/>
    </row>
    <row r="84" spans="1:16" s="110" customFormat="1" ht="31.5">
      <c r="A84" s="194">
        <v>18</v>
      </c>
      <c r="B84" s="183">
        <v>900</v>
      </c>
      <c r="C84" s="183">
        <v>90001</v>
      </c>
      <c r="D84" s="80" t="s">
        <v>50</v>
      </c>
      <c r="E84" s="184">
        <v>2010</v>
      </c>
      <c r="F84" s="184">
        <v>2012</v>
      </c>
      <c r="G84" s="188" t="s">
        <v>15</v>
      </c>
      <c r="H84" s="19"/>
      <c r="I84" s="123"/>
      <c r="J84" s="76"/>
      <c r="K84" s="76"/>
      <c r="L84" s="30"/>
      <c r="M84" s="30"/>
      <c r="N84" s="30"/>
      <c r="O84" s="31"/>
      <c r="P84" s="112"/>
    </row>
    <row r="85" spans="1:16" s="110" customFormat="1" ht="15.75">
      <c r="A85" s="191"/>
      <c r="B85" s="184"/>
      <c r="C85" s="184"/>
      <c r="D85" s="27" t="s">
        <v>40</v>
      </c>
      <c r="E85" s="184"/>
      <c r="F85" s="184"/>
      <c r="G85" s="188"/>
      <c r="H85" s="51">
        <f>SUM(I85:O85)</f>
        <v>1650000</v>
      </c>
      <c r="I85" s="124"/>
      <c r="J85" s="117"/>
      <c r="K85" s="117"/>
      <c r="L85" s="117">
        <f>SUM(L86:L87)</f>
        <v>100000</v>
      </c>
      <c r="M85" s="117">
        <f>SUM(M86:M87)</f>
        <v>550000</v>
      </c>
      <c r="N85" s="117">
        <f>SUM(N86:N87)</f>
        <v>1000000</v>
      </c>
      <c r="O85" s="61"/>
      <c r="P85" s="112"/>
    </row>
    <row r="86" spans="1:16" s="110" customFormat="1" ht="15">
      <c r="A86" s="191"/>
      <c r="B86" s="184"/>
      <c r="C86" s="184"/>
      <c r="D86" s="32" t="s">
        <v>33</v>
      </c>
      <c r="E86" s="184"/>
      <c r="F86" s="184"/>
      <c r="G86" s="188"/>
      <c r="H86" s="120">
        <f>SUM(I86:O86)</f>
        <v>487500</v>
      </c>
      <c r="I86" s="121"/>
      <c r="J86" s="35"/>
      <c r="K86" s="35"/>
      <c r="L86" s="36">
        <v>100000</v>
      </c>
      <c r="M86" s="36">
        <v>137500</v>
      </c>
      <c r="N86" s="36">
        <v>250000</v>
      </c>
      <c r="O86" s="61"/>
      <c r="P86" s="112"/>
    </row>
    <row r="87" spans="1:16" s="110" customFormat="1" ht="15.75" thickBot="1">
      <c r="A87" s="192"/>
      <c r="B87" s="193"/>
      <c r="C87" s="193"/>
      <c r="D87" s="54" t="s">
        <v>0</v>
      </c>
      <c r="E87" s="184"/>
      <c r="F87" s="184"/>
      <c r="G87" s="188"/>
      <c r="H87" s="120">
        <f>SUM(I87:O87)</f>
        <v>1162500</v>
      </c>
      <c r="I87" s="121"/>
      <c r="J87" s="35"/>
      <c r="K87" s="35"/>
      <c r="L87" s="36"/>
      <c r="M87" s="36">
        <v>412500</v>
      </c>
      <c r="N87" s="36">
        <v>750000</v>
      </c>
      <c r="O87" s="61"/>
      <c r="P87" s="112"/>
    </row>
    <row r="88" spans="1:16" s="110" customFormat="1" ht="31.5">
      <c r="A88" s="194">
        <v>19</v>
      </c>
      <c r="B88" s="73"/>
      <c r="C88" s="73"/>
      <c r="D88" s="125" t="s">
        <v>64</v>
      </c>
      <c r="E88" s="19"/>
      <c r="F88" s="19"/>
      <c r="G88" s="21"/>
      <c r="H88" s="126"/>
      <c r="I88" s="127"/>
      <c r="J88" s="66"/>
      <c r="K88" s="66"/>
      <c r="L88" s="67"/>
      <c r="M88" s="67"/>
      <c r="N88" s="67"/>
      <c r="O88" s="128"/>
      <c r="P88" s="109"/>
    </row>
    <row r="89" spans="1:16" s="110" customFormat="1" ht="15.75">
      <c r="A89" s="229"/>
      <c r="B89" s="73">
        <v>900</v>
      </c>
      <c r="C89" s="73">
        <v>90001</v>
      </c>
      <c r="D89" s="129" t="s">
        <v>65</v>
      </c>
      <c r="E89" s="73">
        <v>2008</v>
      </c>
      <c r="F89" s="73">
        <v>2009</v>
      </c>
      <c r="G89" s="74" t="s">
        <v>15</v>
      </c>
      <c r="H89" s="51">
        <f>SUM(I89:O89)</f>
        <v>800000</v>
      </c>
      <c r="I89" s="121"/>
      <c r="J89" s="117">
        <f>SUM(J90:J91)</f>
        <v>50000</v>
      </c>
      <c r="K89" s="117">
        <f>SUM(K90:K91)</f>
        <v>750000</v>
      </c>
      <c r="L89" s="36"/>
      <c r="M89" s="36"/>
      <c r="N89" s="36"/>
      <c r="O89" s="61"/>
      <c r="P89" s="112"/>
    </row>
    <row r="90" spans="1:16" s="110" customFormat="1" ht="15">
      <c r="A90" s="191"/>
      <c r="B90" s="73"/>
      <c r="C90" s="73"/>
      <c r="D90" s="32" t="s">
        <v>33</v>
      </c>
      <c r="E90" s="73"/>
      <c r="F90" s="73"/>
      <c r="G90" s="74"/>
      <c r="H90" s="35">
        <f>SUM(I90:O90)</f>
        <v>237500</v>
      </c>
      <c r="I90" s="121"/>
      <c r="J90" s="35">
        <v>50000</v>
      </c>
      <c r="K90" s="35">
        <v>187500</v>
      </c>
      <c r="L90" s="36"/>
      <c r="M90" s="36"/>
      <c r="N90" s="36"/>
      <c r="O90" s="61"/>
      <c r="P90" s="112"/>
    </row>
    <row r="91" spans="1:16" s="110" customFormat="1" ht="15.75" thickBot="1">
      <c r="A91" s="192"/>
      <c r="B91" s="73"/>
      <c r="C91" s="73"/>
      <c r="D91" s="32" t="s">
        <v>0</v>
      </c>
      <c r="E91" s="73"/>
      <c r="F91" s="73"/>
      <c r="G91" s="74"/>
      <c r="H91" s="35">
        <f>SUM(I91:O91)</f>
        <v>562500</v>
      </c>
      <c r="I91" s="121"/>
      <c r="J91" s="35"/>
      <c r="K91" s="35">
        <v>562500</v>
      </c>
      <c r="L91" s="36"/>
      <c r="M91" s="36"/>
      <c r="N91" s="36"/>
      <c r="O91" s="61"/>
      <c r="P91" s="112"/>
    </row>
    <row r="92" spans="1:16" s="110" customFormat="1" ht="47.25">
      <c r="A92" s="194">
        <v>20</v>
      </c>
      <c r="B92" s="183">
        <v>900</v>
      </c>
      <c r="C92" s="183">
        <v>90001</v>
      </c>
      <c r="D92" s="130" t="s">
        <v>66</v>
      </c>
      <c r="E92" s="183">
        <v>2008</v>
      </c>
      <c r="F92" s="183">
        <v>2009</v>
      </c>
      <c r="G92" s="183" t="s">
        <v>15</v>
      </c>
      <c r="H92" s="66"/>
      <c r="I92" s="127"/>
      <c r="J92" s="66"/>
      <c r="K92" s="66"/>
      <c r="L92" s="67"/>
      <c r="M92" s="67"/>
      <c r="N92" s="67"/>
      <c r="O92" s="128"/>
      <c r="P92" s="109"/>
    </row>
    <row r="93" spans="1:16" s="110" customFormat="1" ht="15.75">
      <c r="A93" s="195"/>
      <c r="B93" s="185"/>
      <c r="C93" s="185"/>
      <c r="D93" s="129" t="s">
        <v>65</v>
      </c>
      <c r="E93" s="185"/>
      <c r="F93" s="185"/>
      <c r="G93" s="185"/>
      <c r="H93" s="51">
        <f>SUM(I93:O93)</f>
        <v>1058000</v>
      </c>
      <c r="I93" s="121"/>
      <c r="J93" s="117">
        <f>SUM(J94:J95)</f>
        <v>8000</v>
      </c>
      <c r="K93" s="117">
        <f>SUM(K94:K95)</f>
        <v>1050000</v>
      </c>
      <c r="L93" s="36"/>
      <c r="M93" s="36"/>
      <c r="N93" s="36"/>
      <c r="O93" s="61"/>
      <c r="P93" s="112"/>
    </row>
    <row r="94" spans="1:16" s="110" customFormat="1" ht="15">
      <c r="A94" s="195"/>
      <c r="B94" s="185"/>
      <c r="C94" s="185"/>
      <c r="D94" s="32" t="s">
        <v>33</v>
      </c>
      <c r="E94" s="185"/>
      <c r="F94" s="185"/>
      <c r="G94" s="185"/>
      <c r="H94" s="35">
        <f>SUM(I94:O94)</f>
        <v>270500</v>
      </c>
      <c r="I94" s="121"/>
      <c r="J94" s="35">
        <v>8000</v>
      </c>
      <c r="K94" s="35">
        <v>262500</v>
      </c>
      <c r="L94" s="36"/>
      <c r="M94" s="36"/>
      <c r="N94" s="36"/>
      <c r="O94" s="61"/>
      <c r="P94" s="112"/>
    </row>
    <row r="95" spans="1:16" s="110" customFormat="1" ht="15.75" thickBot="1">
      <c r="A95" s="211"/>
      <c r="B95" s="212"/>
      <c r="C95" s="212"/>
      <c r="D95" s="32" t="s">
        <v>0</v>
      </c>
      <c r="E95" s="212"/>
      <c r="F95" s="212"/>
      <c r="G95" s="212"/>
      <c r="H95" s="35">
        <f>SUM(I95:O95)</f>
        <v>787500</v>
      </c>
      <c r="I95" s="121"/>
      <c r="J95" s="35"/>
      <c r="K95" s="35">
        <v>787500</v>
      </c>
      <c r="L95" s="36"/>
      <c r="M95" s="36"/>
      <c r="N95" s="36"/>
      <c r="O95" s="61"/>
      <c r="P95" s="112"/>
    </row>
    <row r="96" spans="1:16" s="1" customFormat="1" ht="31.5">
      <c r="A96" s="215">
        <v>21</v>
      </c>
      <c r="B96" s="183">
        <v>900</v>
      </c>
      <c r="C96" s="183">
        <v>90001</v>
      </c>
      <c r="D96" s="20" t="s">
        <v>67</v>
      </c>
      <c r="E96" s="183">
        <v>2007</v>
      </c>
      <c r="F96" s="183">
        <v>2010</v>
      </c>
      <c r="G96" s="187" t="s">
        <v>31</v>
      </c>
      <c r="H96" s="19"/>
      <c r="I96" s="115"/>
      <c r="J96" s="23"/>
      <c r="K96" s="23"/>
      <c r="L96" s="23"/>
      <c r="M96" s="24"/>
      <c r="N96" s="24"/>
      <c r="O96" s="25"/>
      <c r="P96" s="50"/>
    </row>
    <row r="97" spans="1:16" s="1" customFormat="1" ht="15.75">
      <c r="A97" s="195"/>
      <c r="B97" s="185"/>
      <c r="C97" s="185"/>
      <c r="D97" s="27" t="s">
        <v>40</v>
      </c>
      <c r="E97" s="184"/>
      <c r="F97" s="184"/>
      <c r="G97" s="188"/>
      <c r="H97" s="51">
        <f>SUM(I97:O97)</f>
        <v>2683000</v>
      </c>
      <c r="I97" s="116">
        <f>SUM(I98:I99)</f>
        <v>80000</v>
      </c>
      <c r="J97" s="116">
        <f>SUM(J98:J99)</f>
        <v>503000</v>
      </c>
      <c r="K97" s="116">
        <f>SUM(K98:K99)</f>
        <v>1100000</v>
      </c>
      <c r="L97" s="116">
        <f>SUM(L98:L99)</f>
        <v>1000000</v>
      </c>
      <c r="M97" s="36"/>
      <c r="N97" s="36"/>
      <c r="O97" s="61"/>
      <c r="P97" s="26"/>
    </row>
    <row r="98" spans="1:16" s="1" customFormat="1" ht="15">
      <c r="A98" s="195"/>
      <c r="B98" s="185"/>
      <c r="C98" s="185"/>
      <c r="D98" s="32" t="s">
        <v>33</v>
      </c>
      <c r="E98" s="184"/>
      <c r="F98" s="184"/>
      <c r="G98" s="188"/>
      <c r="H98" s="120">
        <f>SUM(I98:O98)</f>
        <v>733000</v>
      </c>
      <c r="I98" s="121">
        <v>80000</v>
      </c>
      <c r="J98" s="35">
        <v>128000</v>
      </c>
      <c r="K98" s="35">
        <v>275000</v>
      </c>
      <c r="L98" s="35">
        <v>250000</v>
      </c>
      <c r="M98" s="36"/>
      <c r="N98" s="36"/>
      <c r="O98" s="61"/>
      <c r="P98" s="26"/>
    </row>
    <row r="99" spans="1:16" s="1" customFormat="1" ht="15.75" thickBot="1">
      <c r="A99" s="211"/>
      <c r="B99" s="212"/>
      <c r="C99" s="212"/>
      <c r="D99" s="54" t="s">
        <v>0</v>
      </c>
      <c r="E99" s="193"/>
      <c r="F99" s="193"/>
      <c r="G99" s="205"/>
      <c r="H99" s="131">
        <f>SUM(I99:O99)</f>
        <v>1950000</v>
      </c>
      <c r="I99" s="122"/>
      <c r="J99" s="56">
        <v>375000</v>
      </c>
      <c r="K99" s="56">
        <v>825000</v>
      </c>
      <c r="L99" s="56">
        <v>750000</v>
      </c>
      <c r="M99" s="64"/>
      <c r="N99" s="64"/>
      <c r="O99" s="65"/>
      <c r="P99" s="59"/>
    </row>
    <row r="100" spans="1:16" ht="15.75">
      <c r="A100" s="206" t="s">
        <v>28</v>
      </c>
      <c r="B100" s="208" t="s">
        <v>2</v>
      </c>
      <c r="C100" s="208" t="s">
        <v>29</v>
      </c>
      <c r="D100" s="208" t="s">
        <v>4</v>
      </c>
      <c r="E100" s="197" t="s">
        <v>34</v>
      </c>
      <c r="F100" s="209"/>
      <c r="G100" s="208" t="s">
        <v>30</v>
      </c>
      <c r="H100" s="197" t="s">
        <v>35</v>
      </c>
      <c r="I100" s="197" t="s">
        <v>5</v>
      </c>
      <c r="J100" s="200"/>
      <c r="K100" s="200"/>
      <c r="L100" s="200"/>
      <c r="M100" s="200"/>
      <c r="N100" s="200"/>
      <c r="O100" s="200"/>
      <c r="P100" s="201" t="s">
        <v>58</v>
      </c>
    </row>
    <row r="101" spans="1:16" ht="15.75">
      <c r="A101" s="207"/>
      <c r="B101" s="198"/>
      <c r="C101" s="198"/>
      <c r="D101" s="198"/>
      <c r="E101" s="203"/>
      <c r="F101" s="210"/>
      <c r="G101" s="198"/>
      <c r="H101" s="198"/>
      <c r="I101" s="198" t="s">
        <v>36</v>
      </c>
      <c r="J101" s="198" t="s">
        <v>37</v>
      </c>
      <c r="K101" s="203" t="s">
        <v>59</v>
      </c>
      <c r="L101" s="204"/>
      <c r="M101" s="204"/>
      <c r="N101" s="204"/>
      <c r="O101" s="204"/>
      <c r="P101" s="202"/>
    </row>
    <row r="102" spans="1:16" ht="31.5" customHeight="1">
      <c r="A102" s="207"/>
      <c r="B102" s="198"/>
      <c r="C102" s="198"/>
      <c r="D102" s="198"/>
      <c r="E102" s="167" t="s">
        <v>6</v>
      </c>
      <c r="F102" s="167" t="s">
        <v>7</v>
      </c>
      <c r="G102" s="198"/>
      <c r="H102" s="199"/>
      <c r="I102" s="199"/>
      <c r="J102" s="199"/>
      <c r="K102" s="168">
        <v>2009</v>
      </c>
      <c r="L102" s="166">
        <v>2010</v>
      </c>
      <c r="M102" s="166">
        <v>2011</v>
      </c>
      <c r="N102" s="166">
        <v>2012</v>
      </c>
      <c r="O102" s="169" t="s">
        <v>60</v>
      </c>
      <c r="P102" s="202"/>
    </row>
    <row r="103" spans="1:16" ht="15.75" thickBot="1">
      <c r="A103" s="170">
        <v>1</v>
      </c>
      <c r="B103" s="171">
        <v>2</v>
      </c>
      <c r="C103" s="171">
        <v>3</v>
      </c>
      <c r="D103" s="171">
        <v>4</v>
      </c>
      <c r="E103" s="172">
        <v>5</v>
      </c>
      <c r="F103" s="172">
        <v>6</v>
      </c>
      <c r="G103" s="172">
        <v>7</v>
      </c>
      <c r="H103" s="172">
        <v>8</v>
      </c>
      <c r="I103" s="172">
        <v>9</v>
      </c>
      <c r="J103" s="171">
        <v>10</v>
      </c>
      <c r="K103" s="171">
        <v>11</v>
      </c>
      <c r="L103" s="171">
        <v>12</v>
      </c>
      <c r="M103" s="171">
        <v>13</v>
      </c>
      <c r="N103" s="171">
        <v>14</v>
      </c>
      <c r="O103" s="173">
        <v>15</v>
      </c>
      <c r="P103" s="174">
        <v>16</v>
      </c>
    </row>
    <row r="104" spans="1:16" ht="15.75" thickBot="1">
      <c r="A104" s="18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3"/>
    </row>
    <row r="105" spans="1:16" s="1" customFormat="1" ht="17.25" thickBot="1" thickTop="1">
      <c r="A105" s="218" t="s">
        <v>68</v>
      </c>
      <c r="B105" s="226"/>
      <c r="C105" s="226"/>
      <c r="D105" s="226"/>
      <c r="E105" s="226"/>
      <c r="F105" s="226"/>
      <c r="G105" s="226"/>
      <c r="H105" s="177">
        <f aca="true" t="shared" si="8" ref="H105:O105">SUM(H107)</f>
        <v>4200000</v>
      </c>
      <c r="I105" s="177">
        <f t="shared" si="8"/>
        <v>0</v>
      </c>
      <c r="J105" s="177">
        <f t="shared" si="8"/>
        <v>100000</v>
      </c>
      <c r="K105" s="177">
        <f t="shared" si="8"/>
        <v>1100000</v>
      </c>
      <c r="L105" s="177">
        <f t="shared" si="8"/>
        <v>3000000</v>
      </c>
      <c r="M105" s="177">
        <f t="shared" si="8"/>
        <v>0</v>
      </c>
      <c r="N105" s="177">
        <f t="shared" si="8"/>
        <v>0</v>
      </c>
      <c r="O105" s="177">
        <f t="shared" si="8"/>
        <v>0</v>
      </c>
      <c r="P105" s="178"/>
    </row>
    <row r="106" spans="1:16" s="1" customFormat="1" ht="31.5">
      <c r="A106" s="215">
        <v>22</v>
      </c>
      <c r="B106" s="183">
        <v>900</v>
      </c>
      <c r="C106" s="183">
        <v>90002</v>
      </c>
      <c r="D106" s="20" t="s">
        <v>69</v>
      </c>
      <c r="E106" s="183">
        <v>2008</v>
      </c>
      <c r="F106" s="183">
        <v>2010</v>
      </c>
      <c r="G106" s="183" t="s">
        <v>15</v>
      </c>
      <c r="H106" s="19"/>
      <c r="I106" s="115"/>
      <c r="J106" s="23"/>
      <c r="K106" s="23"/>
      <c r="L106" s="23"/>
      <c r="M106" s="24"/>
      <c r="N106" s="24"/>
      <c r="O106" s="25"/>
      <c r="P106" s="50"/>
    </row>
    <row r="107" spans="1:16" s="1" customFormat="1" ht="15.75">
      <c r="A107" s="225"/>
      <c r="B107" s="184"/>
      <c r="C107" s="184"/>
      <c r="D107" s="27" t="s">
        <v>40</v>
      </c>
      <c r="E107" s="184"/>
      <c r="F107" s="184"/>
      <c r="G107" s="184"/>
      <c r="H107" s="51">
        <f>SUM(I107:O107)</f>
        <v>4200000</v>
      </c>
      <c r="I107" s="116"/>
      <c r="J107" s="117">
        <f>SUM(J108:J109)</f>
        <v>100000</v>
      </c>
      <c r="K107" s="117">
        <f>SUM(K108:K109)</f>
        <v>1100000</v>
      </c>
      <c r="L107" s="117">
        <f>SUM(L108:L109)</f>
        <v>3000000</v>
      </c>
      <c r="M107" s="118"/>
      <c r="N107" s="118"/>
      <c r="O107" s="119"/>
      <c r="P107" s="26"/>
    </row>
    <row r="108" spans="1:16" s="1" customFormat="1" ht="15">
      <c r="A108" s="225"/>
      <c r="B108" s="184"/>
      <c r="C108" s="184"/>
      <c r="D108" s="32" t="s">
        <v>47</v>
      </c>
      <c r="E108" s="227"/>
      <c r="F108" s="227"/>
      <c r="G108" s="227"/>
      <c r="H108" s="120">
        <f>SUM(I108:O108)</f>
        <v>1125000</v>
      </c>
      <c r="I108" s="121"/>
      <c r="J108" s="35">
        <v>100000</v>
      </c>
      <c r="K108" s="35">
        <v>275000</v>
      </c>
      <c r="L108" s="35">
        <v>750000</v>
      </c>
      <c r="M108" s="36"/>
      <c r="N108" s="36"/>
      <c r="O108" s="61"/>
      <c r="P108" s="26"/>
    </row>
    <row r="109" spans="1:16" s="1" customFormat="1" ht="15.75" thickBot="1">
      <c r="A109" s="211"/>
      <c r="B109" s="212"/>
      <c r="C109" s="212"/>
      <c r="D109" s="54" t="s">
        <v>0</v>
      </c>
      <c r="E109" s="228"/>
      <c r="F109" s="228"/>
      <c r="G109" s="228"/>
      <c r="H109" s="131">
        <f>SUM(I109:O109)</f>
        <v>3075000</v>
      </c>
      <c r="I109" s="122"/>
      <c r="J109" s="56"/>
      <c r="K109" s="56">
        <v>825000</v>
      </c>
      <c r="L109" s="56">
        <v>2250000</v>
      </c>
      <c r="M109" s="64"/>
      <c r="N109" s="64"/>
      <c r="O109" s="65"/>
      <c r="P109" s="59"/>
    </row>
    <row r="110" spans="1:16" s="1" customFormat="1" ht="17.25" thickBot="1" thickTop="1">
      <c r="A110" s="213" t="s">
        <v>70</v>
      </c>
      <c r="B110" s="214"/>
      <c r="C110" s="214"/>
      <c r="D110" s="214"/>
      <c r="E110" s="214"/>
      <c r="F110" s="214"/>
      <c r="G110" s="214"/>
      <c r="H110" s="107">
        <f>SUM(H112,H115,H118,H121)</f>
        <v>307000</v>
      </c>
      <c r="I110" s="107">
        <f aca="true" t="shared" si="9" ref="I110:O110">SUM(I112,I115,I118,I121)</f>
        <v>0</v>
      </c>
      <c r="J110" s="107">
        <f t="shared" si="9"/>
        <v>72000</v>
      </c>
      <c r="K110" s="107">
        <f t="shared" si="9"/>
        <v>235000</v>
      </c>
      <c r="L110" s="107">
        <f t="shared" si="9"/>
        <v>0</v>
      </c>
      <c r="M110" s="107">
        <f t="shared" si="9"/>
        <v>0</v>
      </c>
      <c r="N110" s="107">
        <f t="shared" si="9"/>
        <v>0</v>
      </c>
      <c r="O110" s="107">
        <f t="shared" si="9"/>
        <v>0</v>
      </c>
      <c r="P110" s="45"/>
    </row>
    <row r="111" spans="1:16" s="1" customFormat="1" ht="31.5">
      <c r="A111" s="215">
        <v>23</v>
      </c>
      <c r="B111" s="183">
        <v>900</v>
      </c>
      <c r="C111" s="183">
        <v>90015</v>
      </c>
      <c r="D111" s="20" t="s">
        <v>71</v>
      </c>
      <c r="E111" s="183">
        <v>2008</v>
      </c>
      <c r="F111" s="183">
        <v>2009</v>
      </c>
      <c r="G111" s="187" t="s">
        <v>15</v>
      </c>
      <c r="H111" s="19"/>
      <c r="I111" s="47"/>
      <c r="J111" s="23"/>
      <c r="K111" s="23"/>
      <c r="L111" s="23"/>
      <c r="M111" s="24"/>
      <c r="N111" s="24"/>
      <c r="O111" s="25"/>
      <c r="P111" s="26"/>
    </row>
    <row r="112" spans="1:16" s="1" customFormat="1" ht="15.75">
      <c r="A112" s="195"/>
      <c r="B112" s="185"/>
      <c r="C112" s="185"/>
      <c r="D112" s="27" t="s">
        <v>40</v>
      </c>
      <c r="E112" s="184"/>
      <c r="F112" s="184"/>
      <c r="G112" s="188"/>
      <c r="H112" s="51">
        <f>SUM(I112:O112)</f>
        <v>40000</v>
      </c>
      <c r="I112" s="29"/>
      <c r="J112" s="51">
        <f>SUM(J113:J113)</f>
        <v>10000</v>
      </c>
      <c r="K112" s="51">
        <f>SUM(K113:K113)</f>
        <v>30000</v>
      </c>
      <c r="L112" s="35"/>
      <c r="M112" s="36"/>
      <c r="N112" s="36"/>
      <c r="O112" s="61"/>
      <c r="P112" s="26"/>
    </row>
    <row r="113" spans="1:16" s="1" customFormat="1" ht="15.75" thickBot="1">
      <c r="A113" s="195"/>
      <c r="B113" s="185"/>
      <c r="C113" s="185"/>
      <c r="D113" s="32" t="s">
        <v>33</v>
      </c>
      <c r="E113" s="185"/>
      <c r="F113" s="185"/>
      <c r="G113" s="189"/>
      <c r="H113" s="120">
        <f>SUM(I113:O113)</f>
        <v>40000</v>
      </c>
      <c r="I113" s="35"/>
      <c r="J113" s="35">
        <v>10000</v>
      </c>
      <c r="K113" s="35">
        <v>30000</v>
      </c>
      <c r="L113" s="35"/>
      <c r="M113" s="36"/>
      <c r="N113" s="36"/>
      <c r="O113" s="61"/>
      <c r="P113" s="26"/>
    </row>
    <row r="114" spans="1:16" s="1" customFormat="1" ht="15.75">
      <c r="A114" s="215">
        <v>24</v>
      </c>
      <c r="B114" s="183">
        <v>900</v>
      </c>
      <c r="C114" s="183">
        <v>90015</v>
      </c>
      <c r="D114" s="20" t="s">
        <v>72</v>
      </c>
      <c r="E114" s="183">
        <v>2008</v>
      </c>
      <c r="F114" s="183">
        <v>2009</v>
      </c>
      <c r="G114" s="187" t="s">
        <v>15</v>
      </c>
      <c r="H114" s="19"/>
      <c r="I114" s="47"/>
      <c r="J114" s="23"/>
      <c r="K114" s="23"/>
      <c r="L114" s="23"/>
      <c r="M114" s="24"/>
      <c r="N114" s="24"/>
      <c r="O114" s="25"/>
      <c r="P114" s="50"/>
    </row>
    <row r="115" spans="1:16" s="1" customFormat="1" ht="15.75">
      <c r="A115" s="195"/>
      <c r="B115" s="185"/>
      <c r="C115" s="185"/>
      <c r="D115" s="27" t="s">
        <v>40</v>
      </c>
      <c r="E115" s="184"/>
      <c r="F115" s="184"/>
      <c r="G115" s="188"/>
      <c r="H115" s="51">
        <f>SUM(I115:O115)</f>
        <v>45000</v>
      </c>
      <c r="I115" s="29"/>
      <c r="J115" s="51">
        <f>SUM(J116:J116)</f>
        <v>10000</v>
      </c>
      <c r="K115" s="51">
        <f>SUM(K116:K116)</f>
        <v>35000</v>
      </c>
      <c r="L115" s="35"/>
      <c r="M115" s="36"/>
      <c r="N115" s="36"/>
      <c r="O115" s="61"/>
      <c r="P115" s="26"/>
    </row>
    <row r="116" spans="1:16" s="1" customFormat="1" ht="15.75" thickBot="1">
      <c r="A116" s="195"/>
      <c r="B116" s="185"/>
      <c r="C116" s="185"/>
      <c r="D116" s="32" t="s">
        <v>33</v>
      </c>
      <c r="E116" s="185"/>
      <c r="F116" s="185"/>
      <c r="G116" s="189"/>
      <c r="H116" s="120">
        <f>SUM(I116:O116)</f>
        <v>45000</v>
      </c>
      <c r="I116" s="35"/>
      <c r="J116" s="35">
        <v>10000</v>
      </c>
      <c r="K116" s="35">
        <v>35000</v>
      </c>
      <c r="L116" s="35"/>
      <c r="M116" s="36"/>
      <c r="N116" s="36"/>
      <c r="O116" s="61"/>
      <c r="P116" s="59"/>
    </row>
    <row r="117" spans="1:16" s="1" customFormat="1" ht="15.75">
      <c r="A117" s="215">
        <v>25</v>
      </c>
      <c r="B117" s="183">
        <v>900</v>
      </c>
      <c r="C117" s="183">
        <v>90015</v>
      </c>
      <c r="D117" s="20" t="s">
        <v>73</v>
      </c>
      <c r="E117" s="183">
        <v>2008</v>
      </c>
      <c r="F117" s="183">
        <v>2009</v>
      </c>
      <c r="G117" s="187" t="s">
        <v>15</v>
      </c>
      <c r="H117" s="19"/>
      <c r="I117" s="47"/>
      <c r="J117" s="23"/>
      <c r="K117" s="23"/>
      <c r="L117" s="23"/>
      <c r="M117" s="24"/>
      <c r="N117" s="24"/>
      <c r="O117" s="25"/>
      <c r="P117" s="26"/>
    </row>
    <row r="118" spans="1:16" s="1" customFormat="1" ht="15.75">
      <c r="A118" s="195"/>
      <c r="B118" s="185"/>
      <c r="C118" s="185"/>
      <c r="D118" s="27" t="s">
        <v>40</v>
      </c>
      <c r="E118" s="184"/>
      <c r="F118" s="184"/>
      <c r="G118" s="188"/>
      <c r="H118" s="51">
        <f>SUM(I118:O118)</f>
        <v>130000</v>
      </c>
      <c r="I118" s="29"/>
      <c r="J118" s="51">
        <f>SUM(J119:J119)</f>
        <v>30000</v>
      </c>
      <c r="K118" s="51">
        <f>SUM(K119:K119)</f>
        <v>100000</v>
      </c>
      <c r="L118" s="35"/>
      <c r="M118" s="36"/>
      <c r="N118" s="36"/>
      <c r="O118" s="61"/>
      <c r="P118" s="26"/>
    </row>
    <row r="119" spans="1:16" s="1" customFormat="1" ht="15.75" thickBot="1">
      <c r="A119" s="195"/>
      <c r="B119" s="185"/>
      <c r="C119" s="185"/>
      <c r="D119" s="32" t="s">
        <v>33</v>
      </c>
      <c r="E119" s="185"/>
      <c r="F119" s="185"/>
      <c r="G119" s="189"/>
      <c r="H119" s="120">
        <f>SUM(I119:O119)</f>
        <v>130000</v>
      </c>
      <c r="I119" s="35"/>
      <c r="J119" s="35">
        <v>30000</v>
      </c>
      <c r="K119" s="35">
        <v>100000</v>
      </c>
      <c r="L119" s="35"/>
      <c r="M119" s="36"/>
      <c r="N119" s="36"/>
      <c r="O119" s="61"/>
      <c r="P119" s="26"/>
    </row>
    <row r="120" spans="1:16" s="1" customFormat="1" ht="15.75">
      <c r="A120" s="215">
        <v>26</v>
      </c>
      <c r="B120" s="183">
        <v>900</v>
      </c>
      <c r="C120" s="183">
        <v>90015</v>
      </c>
      <c r="D120" s="20" t="s">
        <v>74</v>
      </c>
      <c r="E120" s="183">
        <v>2008</v>
      </c>
      <c r="F120" s="183">
        <v>2009</v>
      </c>
      <c r="G120" s="187" t="s">
        <v>15</v>
      </c>
      <c r="H120" s="19"/>
      <c r="I120" s="47"/>
      <c r="J120" s="23"/>
      <c r="K120" s="23"/>
      <c r="L120" s="23"/>
      <c r="M120" s="24"/>
      <c r="N120" s="24"/>
      <c r="O120" s="25"/>
      <c r="P120" s="50"/>
    </row>
    <row r="121" spans="1:16" s="1" customFormat="1" ht="15.75">
      <c r="A121" s="195"/>
      <c r="B121" s="185"/>
      <c r="C121" s="185"/>
      <c r="D121" s="27" t="s">
        <v>40</v>
      </c>
      <c r="E121" s="184"/>
      <c r="F121" s="184"/>
      <c r="G121" s="188"/>
      <c r="H121" s="51">
        <f>SUM(I121:O121)</f>
        <v>92000</v>
      </c>
      <c r="I121" s="29"/>
      <c r="J121" s="51">
        <f>SUM(J122:J122)</f>
        <v>22000</v>
      </c>
      <c r="K121" s="51">
        <f>SUM(K122:K122)</f>
        <v>70000</v>
      </c>
      <c r="L121" s="35"/>
      <c r="M121" s="36"/>
      <c r="N121" s="36"/>
      <c r="O121" s="61"/>
      <c r="P121" s="26"/>
    </row>
    <row r="122" spans="1:16" s="1" customFormat="1" ht="15.75" thickBot="1">
      <c r="A122" s="195"/>
      <c r="B122" s="185"/>
      <c r="C122" s="185"/>
      <c r="D122" s="32" t="s">
        <v>33</v>
      </c>
      <c r="E122" s="185"/>
      <c r="F122" s="185"/>
      <c r="G122" s="189"/>
      <c r="H122" s="120">
        <f>SUM(I122:O122)</f>
        <v>92000</v>
      </c>
      <c r="I122" s="35"/>
      <c r="J122" s="35">
        <v>22000</v>
      </c>
      <c r="K122" s="35">
        <v>70000</v>
      </c>
      <c r="L122" s="35"/>
      <c r="M122" s="36"/>
      <c r="N122" s="36"/>
      <c r="O122" s="61"/>
      <c r="P122" s="26"/>
    </row>
    <row r="123" spans="1:16" s="3" customFormat="1" ht="17.25" thickBot="1" thickTop="1">
      <c r="A123" s="213" t="s">
        <v>18</v>
      </c>
      <c r="B123" s="214"/>
      <c r="C123" s="214"/>
      <c r="D123" s="214"/>
      <c r="E123" s="214"/>
      <c r="F123" s="214"/>
      <c r="G123" s="214"/>
      <c r="H123" s="44">
        <f aca="true" t="shared" si="10" ref="H123:O123">SUM(H125)</f>
        <v>4648096</v>
      </c>
      <c r="I123" s="44">
        <f t="shared" si="10"/>
        <v>3928096</v>
      </c>
      <c r="J123" s="44">
        <f t="shared" si="10"/>
        <v>720000</v>
      </c>
      <c r="K123" s="44">
        <f t="shared" si="10"/>
        <v>0</v>
      </c>
      <c r="L123" s="44">
        <f t="shared" si="10"/>
        <v>0</v>
      </c>
      <c r="M123" s="44">
        <f t="shared" si="10"/>
        <v>0</v>
      </c>
      <c r="N123" s="44">
        <f t="shared" si="10"/>
        <v>0</v>
      </c>
      <c r="O123" s="44">
        <f t="shared" si="10"/>
        <v>0</v>
      </c>
      <c r="P123" s="45"/>
    </row>
    <row r="124" spans="1:16" s="1" customFormat="1" ht="15.75">
      <c r="A124" s="194">
        <v>27</v>
      </c>
      <c r="B124" s="183">
        <v>900</v>
      </c>
      <c r="C124" s="183">
        <v>90095</v>
      </c>
      <c r="D124" s="20" t="s">
        <v>19</v>
      </c>
      <c r="E124" s="183">
        <v>2001</v>
      </c>
      <c r="F124" s="183">
        <v>2008</v>
      </c>
      <c r="G124" s="187" t="s">
        <v>31</v>
      </c>
      <c r="H124" s="19"/>
      <c r="I124" s="47"/>
      <c r="J124" s="23"/>
      <c r="K124" s="23"/>
      <c r="L124" s="23"/>
      <c r="M124" s="23"/>
      <c r="N124" s="23"/>
      <c r="O124" s="94"/>
      <c r="P124" s="50"/>
    </row>
    <row r="125" spans="1:16" s="1" customFormat="1" ht="15.75">
      <c r="A125" s="195"/>
      <c r="B125" s="185"/>
      <c r="C125" s="185"/>
      <c r="D125" s="27" t="s">
        <v>40</v>
      </c>
      <c r="E125" s="184"/>
      <c r="F125" s="184"/>
      <c r="G125" s="188"/>
      <c r="H125" s="51">
        <f>SUM(I125:O125)</f>
        <v>4648096</v>
      </c>
      <c r="I125" s="51">
        <f>SUM(I126)</f>
        <v>3928096</v>
      </c>
      <c r="J125" s="51">
        <f>SUM(J126)</f>
        <v>720000</v>
      </c>
      <c r="K125" s="35"/>
      <c r="L125" s="35"/>
      <c r="M125" s="35"/>
      <c r="N125" s="35"/>
      <c r="O125" s="134"/>
      <c r="P125" s="26"/>
    </row>
    <row r="126" spans="1:16" s="1" customFormat="1" ht="15.75" thickBot="1">
      <c r="A126" s="196"/>
      <c r="B126" s="186"/>
      <c r="C126" s="186"/>
      <c r="D126" s="37" t="s">
        <v>33</v>
      </c>
      <c r="E126" s="186"/>
      <c r="F126" s="186"/>
      <c r="G126" s="190"/>
      <c r="H126" s="135">
        <f>SUM(I126:O126)</f>
        <v>4648096</v>
      </c>
      <c r="I126" s="40">
        <v>3928096</v>
      </c>
      <c r="J126" s="40">
        <v>720000</v>
      </c>
      <c r="K126" s="40"/>
      <c r="L126" s="40"/>
      <c r="M126" s="40"/>
      <c r="N126" s="40"/>
      <c r="O126" s="136"/>
      <c r="P126" s="82"/>
    </row>
    <row r="127" spans="1:16" s="1" customFormat="1" ht="17.25" thickBot="1" thickTop="1">
      <c r="A127" s="213" t="s">
        <v>20</v>
      </c>
      <c r="B127" s="214"/>
      <c r="C127" s="214"/>
      <c r="D127" s="214"/>
      <c r="E127" s="214"/>
      <c r="F127" s="214"/>
      <c r="G127" s="214"/>
      <c r="H127" s="107">
        <f aca="true" t="shared" si="11" ref="H127:O127">SUM(H129,H133)</f>
        <v>6106374</v>
      </c>
      <c r="I127" s="107">
        <f t="shared" si="11"/>
        <v>1036374</v>
      </c>
      <c r="J127" s="107">
        <f t="shared" si="11"/>
        <v>2880000</v>
      </c>
      <c r="K127" s="107">
        <f t="shared" si="11"/>
        <v>490000</v>
      </c>
      <c r="L127" s="107">
        <f t="shared" si="11"/>
        <v>1000000</v>
      </c>
      <c r="M127" s="107">
        <f t="shared" si="11"/>
        <v>700000</v>
      </c>
      <c r="N127" s="107">
        <f t="shared" si="11"/>
        <v>0</v>
      </c>
      <c r="O127" s="107">
        <f t="shared" si="11"/>
        <v>0</v>
      </c>
      <c r="P127" s="18"/>
    </row>
    <row r="128" spans="1:16" s="1" customFormat="1" ht="15.75">
      <c r="A128" s="215">
        <v>28</v>
      </c>
      <c r="B128" s="183">
        <v>900</v>
      </c>
      <c r="C128" s="183">
        <v>90095</v>
      </c>
      <c r="D128" s="20" t="s">
        <v>51</v>
      </c>
      <c r="E128" s="183">
        <v>2007</v>
      </c>
      <c r="F128" s="183">
        <v>2009</v>
      </c>
      <c r="G128" s="187" t="s">
        <v>15</v>
      </c>
      <c r="H128" s="19"/>
      <c r="I128" s="47"/>
      <c r="J128" s="23"/>
      <c r="K128" s="23"/>
      <c r="L128" s="23"/>
      <c r="M128" s="24"/>
      <c r="N128" s="24"/>
      <c r="O128" s="25"/>
      <c r="P128" s="26"/>
    </row>
    <row r="129" spans="1:16" s="1" customFormat="1" ht="15.75">
      <c r="A129" s="195"/>
      <c r="B129" s="185"/>
      <c r="C129" s="185"/>
      <c r="D129" s="27" t="s">
        <v>40</v>
      </c>
      <c r="E129" s="184"/>
      <c r="F129" s="184"/>
      <c r="G129" s="188"/>
      <c r="H129" s="51">
        <f>SUM(I129:O129)</f>
        <v>522000</v>
      </c>
      <c r="I129" s="29">
        <f>SUM(I130:I131)</f>
        <v>22000</v>
      </c>
      <c r="J129" s="29">
        <f>SUM(J130:J131)</f>
        <v>10000</v>
      </c>
      <c r="K129" s="29">
        <f>SUM(K130:K131)</f>
        <v>490000</v>
      </c>
      <c r="L129" s="35"/>
      <c r="M129" s="36"/>
      <c r="N129" s="36"/>
      <c r="O129" s="61"/>
      <c r="P129" s="26"/>
    </row>
    <row r="130" spans="1:16" s="1" customFormat="1" ht="15">
      <c r="A130" s="195"/>
      <c r="B130" s="185"/>
      <c r="C130" s="185"/>
      <c r="D130" s="32" t="s">
        <v>47</v>
      </c>
      <c r="E130" s="185"/>
      <c r="F130" s="185"/>
      <c r="G130" s="189"/>
      <c r="H130" s="120">
        <f>SUM(I130:O130)</f>
        <v>154500</v>
      </c>
      <c r="I130" s="34">
        <v>22000</v>
      </c>
      <c r="J130" s="35">
        <v>10000</v>
      </c>
      <c r="K130" s="35">
        <v>122500</v>
      </c>
      <c r="L130" s="35"/>
      <c r="M130" s="36"/>
      <c r="N130" s="36"/>
      <c r="O130" s="61"/>
      <c r="P130" s="26"/>
    </row>
    <row r="131" spans="1:16" s="1" customFormat="1" ht="15.75" thickBot="1">
      <c r="A131" s="195"/>
      <c r="B131" s="185"/>
      <c r="C131" s="185"/>
      <c r="D131" s="32" t="s">
        <v>0</v>
      </c>
      <c r="E131" s="185"/>
      <c r="F131" s="185"/>
      <c r="G131" s="189"/>
      <c r="H131" s="120">
        <f>SUM(I131:O131)</f>
        <v>367500</v>
      </c>
      <c r="I131" s="34"/>
      <c r="J131" s="35"/>
      <c r="K131" s="35">
        <v>367500</v>
      </c>
      <c r="L131" s="35"/>
      <c r="M131" s="36"/>
      <c r="N131" s="36"/>
      <c r="O131" s="61"/>
      <c r="P131" s="26"/>
    </row>
    <row r="132" spans="1:16" s="14" customFormat="1" ht="15.75">
      <c r="A132" s="194">
        <v>29</v>
      </c>
      <c r="B132" s="183">
        <v>900</v>
      </c>
      <c r="C132" s="183">
        <v>90095</v>
      </c>
      <c r="D132" s="20" t="s">
        <v>52</v>
      </c>
      <c r="E132" s="183">
        <v>2004</v>
      </c>
      <c r="F132" s="183">
        <v>2011</v>
      </c>
      <c r="G132" s="187" t="s">
        <v>31</v>
      </c>
      <c r="H132" s="19"/>
      <c r="I132" s="47"/>
      <c r="J132" s="23"/>
      <c r="K132" s="23"/>
      <c r="L132" s="23"/>
      <c r="M132" s="23"/>
      <c r="N132" s="23"/>
      <c r="O132" s="94"/>
      <c r="P132" s="78"/>
    </row>
    <row r="133" spans="1:16" s="14" customFormat="1" ht="15.75">
      <c r="A133" s="195"/>
      <c r="B133" s="185"/>
      <c r="C133" s="185"/>
      <c r="D133" s="27" t="s">
        <v>40</v>
      </c>
      <c r="E133" s="184"/>
      <c r="F133" s="184"/>
      <c r="G133" s="188"/>
      <c r="H133" s="51">
        <f>SUM(I133:O133)</f>
        <v>5584374</v>
      </c>
      <c r="I133" s="29">
        <f>SUM(I134)</f>
        <v>1014374</v>
      </c>
      <c r="J133" s="29">
        <f>SUM(J134)</f>
        <v>2870000</v>
      </c>
      <c r="K133" s="51"/>
      <c r="L133" s="29">
        <f>SUM(L134)</f>
        <v>1000000</v>
      </c>
      <c r="M133" s="29">
        <f>SUM(M134)</f>
        <v>700000</v>
      </c>
      <c r="N133" s="35"/>
      <c r="O133" s="134"/>
      <c r="P133" s="77"/>
    </row>
    <row r="134" spans="1:16" s="14" customFormat="1" ht="15.75" thickBot="1">
      <c r="A134" s="196"/>
      <c r="B134" s="186"/>
      <c r="C134" s="186"/>
      <c r="D134" s="37" t="s">
        <v>33</v>
      </c>
      <c r="E134" s="186"/>
      <c r="F134" s="186"/>
      <c r="G134" s="190"/>
      <c r="H134" s="135">
        <f>SUM(I134:O134)</f>
        <v>5584374</v>
      </c>
      <c r="I134" s="40">
        <v>1014374</v>
      </c>
      <c r="J134" s="40">
        <v>2870000</v>
      </c>
      <c r="K134" s="40"/>
      <c r="L134" s="40">
        <v>1000000</v>
      </c>
      <c r="M134" s="40">
        <v>700000</v>
      </c>
      <c r="N134" s="40"/>
      <c r="O134" s="136"/>
      <c r="P134" s="137"/>
    </row>
    <row r="135" spans="1:16" s="1" customFormat="1" ht="17.25" thickBot="1" thickTop="1">
      <c r="A135" s="213" t="s">
        <v>21</v>
      </c>
      <c r="B135" s="214"/>
      <c r="C135" s="214"/>
      <c r="D135" s="214"/>
      <c r="E135" s="214"/>
      <c r="F135" s="214"/>
      <c r="G135" s="214"/>
      <c r="H135" s="44">
        <f>SUM(H137,H141,H145,H154,H158)</f>
        <v>4280050</v>
      </c>
      <c r="I135" s="44">
        <f>SUM(I137,I141,I145,I154,I158)</f>
        <v>62050</v>
      </c>
      <c r="J135" s="44">
        <f aca="true" t="shared" si="12" ref="J135:O135">SUM(J137,J141,J145,J154,J158)</f>
        <v>1038000</v>
      </c>
      <c r="K135" s="44">
        <f t="shared" si="12"/>
        <v>1090000</v>
      </c>
      <c r="L135" s="44">
        <f t="shared" si="12"/>
        <v>1070000</v>
      </c>
      <c r="M135" s="44">
        <f t="shared" si="12"/>
        <v>1020000</v>
      </c>
      <c r="N135" s="44">
        <f t="shared" si="12"/>
        <v>0</v>
      </c>
      <c r="O135" s="44">
        <f t="shared" si="12"/>
        <v>0</v>
      </c>
      <c r="P135" s="18"/>
    </row>
    <row r="136" spans="1:16" s="1" customFormat="1" ht="15.75">
      <c r="A136" s="194">
        <v>30</v>
      </c>
      <c r="B136" s="183">
        <v>921</v>
      </c>
      <c r="C136" s="183">
        <v>92109</v>
      </c>
      <c r="D136" s="20" t="s">
        <v>22</v>
      </c>
      <c r="E136" s="183">
        <v>2006</v>
      </c>
      <c r="F136" s="183">
        <v>2009</v>
      </c>
      <c r="G136" s="187" t="s">
        <v>31</v>
      </c>
      <c r="H136" s="19"/>
      <c r="I136" s="47"/>
      <c r="J136" s="23"/>
      <c r="K136" s="23"/>
      <c r="L136" s="23"/>
      <c r="M136" s="23"/>
      <c r="N136" s="23"/>
      <c r="O136" s="94"/>
      <c r="P136" s="50"/>
    </row>
    <row r="137" spans="1:16" s="1" customFormat="1" ht="15.75">
      <c r="A137" s="195"/>
      <c r="B137" s="185"/>
      <c r="C137" s="185"/>
      <c r="D137" s="27" t="s">
        <v>40</v>
      </c>
      <c r="E137" s="184"/>
      <c r="F137" s="184"/>
      <c r="G137" s="188"/>
      <c r="H137" s="51">
        <f>SUM(I137:O137)</f>
        <v>1070000</v>
      </c>
      <c r="I137" s="29">
        <f>SUM(I138:I139)</f>
        <v>40000</v>
      </c>
      <c r="J137" s="29">
        <f>SUM(J138:J139)</f>
        <v>510000</v>
      </c>
      <c r="K137" s="29">
        <f>SUM(K138:K139)</f>
        <v>520000</v>
      </c>
      <c r="L137" s="35"/>
      <c r="M137" s="35"/>
      <c r="N137" s="35"/>
      <c r="O137" s="134"/>
      <c r="P137" s="26"/>
    </row>
    <row r="138" spans="1:16" s="1" customFormat="1" ht="15">
      <c r="A138" s="195"/>
      <c r="B138" s="185"/>
      <c r="C138" s="185"/>
      <c r="D138" s="32" t="s">
        <v>33</v>
      </c>
      <c r="E138" s="184"/>
      <c r="F138" s="184"/>
      <c r="G138" s="188"/>
      <c r="H138" s="120">
        <f>SUM(I138:O138)</f>
        <v>570000</v>
      </c>
      <c r="I138" s="34">
        <v>40000</v>
      </c>
      <c r="J138" s="35">
        <v>260000</v>
      </c>
      <c r="K138" s="35">
        <v>270000</v>
      </c>
      <c r="L138" s="35"/>
      <c r="M138" s="35"/>
      <c r="N138" s="35"/>
      <c r="O138" s="134"/>
      <c r="P138" s="26"/>
    </row>
    <row r="139" spans="1:16" s="1" customFormat="1" ht="15.75" thickBot="1">
      <c r="A139" s="211"/>
      <c r="B139" s="212"/>
      <c r="C139" s="212"/>
      <c r="D139" s="54" t="s">
        <v>0</v>
      </c>
      <c r="E139" s="193"/>
      <c r="F139" s="193"/>
      <c r="G139" s="205"/>
      <c r="H139" s="120">
        <f>SUM(I139:O139)</f>
        <v>500000</v>
      </c>
      <c r="I139" s="97"/>
      <c r="J139" s="56">
        <v>250000</v>
      </c>
      <c r="K139" s="56">
        <v>250000</v>
      </c>
      <c r="L139" s="70"/>
      <c r="M139" s="70"/>
      <c r="N139" s="70"/>
      <c r="O139" s="138"/>
      <c r="P139" s="59"/>
    </row>
    <row r="140" spans="1:16" s="1" customFormat="1" ht="15.75">
      <c r="A140" s="194">
        <v>31</v>
      </c>
      <c r="B140" s="183">
        <v>921</v>
      </c>
      <c r="C140" s="183">
        <v>92109</v>
      </c>
      <c r="D140" s="100" t="s">
        <v>53</v>
      </c>
      <c r="E140" s="184">
        <v>2007</v>
      </c>
      <c r="F140" s="184">
        <v>2008</v>
      </c>
      <c r="G140" s="188" t="s">
        <v>31</v>
      </c>
      <c r="H140" s="19"/>
      <c r="I140" s="75"/>
      <c r="J140" s="76"/>
      <c r="K140" s="76"/>
      <c r="L140" s="76"/>
      <c r="M140" s="76"/>
      <c r="N140" s="76"/>
      <c r="O140" s="139"/>
      <c r="P140" s="26"/>
    </row>
    <row r="141" spans="1:16" s="1" customFormat="1" ht="15.75">
      <c r="A141" s="191"/>
      <c r="B141" s="184"/>
      <c r="C141" s="184"/>
      <c r="D141" s="27" t="s">
        <v>40</v>
      </c>
      <c r="E141" s="184"/>
      <c r="F141" s="184"/>
      <c r="G141" s="188"/>
      <c r="H141" s="51">
        <f>SUM(I141:O141)</f>
        <v>525050</v>
      </c>
      <c r="I141" s="29">
        <f>SUM(I142:I143)</f>
        <v>22050</v>
      </c>
      <c r="J141" s="29">
        <f>SUM(J142:J143)</f>
        <v>503000</v>
      </c>
      <c r="K141" s="35"/>
      <c r="L141" s="76"/>
      <c r="M141" s="76"/>
      <c r="N141" s="76"/>
      <c r="O141" s="139"/>
      <c r="P141" s="26"/>
    </row>
    <row r="142" spans="1:16" s="1" customFormat="1" ht="15">
      <c r="A142" s="191"/>
      <c r="B142" s="184"/>
      <c r="C142" s="184"/>
      <c r="D142" s="32" t="s">
        <v>33</v>
      </c>
      <c r="E142" s="184"/>
      <c r="F142" s="184"/>
      <c r="G142" s="188"/>
      <c r="H142" s="120">
        <f>SUM(I142:O142)</f>
        <v>150050</v>
      </c>
      <c r="I142" s="35">
        <v>22050</v>
      </c>
      <c r="J142" s="35">
        <v>128000</v>
      </c>
      <c r="K142" s="35"/>
      <c r="L142" s="76"/>
      <c r="M142" s="76"/>
      <c r="N142" s="76"/>
      <c r="O142" s="139"/>
      <c r="P142" s="26"/>
    </row>
    <row r="143" spans="1:16" s="1" customFormat="1" ht="15.75" thickBot="1">
      <c r="A143" s="192"/>
      <c r="B143" s="193"/>
      <c r="C143" s="193"/>
      <c r="D143" s="54" t="s">
        <v>0</v>
      </c>
      <c r="E143" s="184"/>
      <c r="F143" s="184"/>
      <c r="G143" s="188"/>
      <c r="H143" s="120">
        <f>SUM(I143:O143)</f>
        <v>375000</v>
      </c>
      <c r="I143" s="35"/>
      <c r="J143" s="35">
        <v>375000</v>
      </c>
      <c r="K143" s="35"/>
      <c r="L143" s="76"/>
      <c r="M143" s="76"/>
      <c r="N143" s="76"/>
      <c r="O143" s="139"/>
      <c r="P143" s="26"/>
    </row>
    <row r="144" spans="1:16" s="1" customFormat="1" ht="15.75">
      <c r="A144" s="194">
        <v>32</v>
      </c>
      <c r="B144" s="183">
        <v>921</v>
      </c>
      <c r="C144" s="183">
        <v>92109</v>
      </c>
      <c r="D144" s="20" t="s">
        <v>54</v>
      </c>
      <c r="E144" s="183">
        <v>2008</v>
      </c>
      <c r="F144" s="183">
        <v>2009</v>
      </c>
      <c r="G144" s="187" t="s">
        <v>15</v>
      </c>
      <c r="H144" s="19"/>
      <c r="I144" s="23"/>
      <c r="J144" s="23"/>
      <c r="K144" s="23"/>
      <c r="L144" s="23"/>
      <c r="M144" s="23"/>
      <c r="N144" s="23"/>
      <c r="O144" s="94"/>
      <c r="P144" s="50"/>
    </row>
    <row r="145" spans="1:16" s="1" customFormat="1" ht="15.75">
      <c r="A145" s="195"/>
      <c r="B145" s="185"/>
      <c r="C145" s="185"/>
      <c r="D145" s="27" t="s">
        <v>40</v>
      </c>
      <c r="E145" s="184"/>
      <c r="F145" s="184"/>
      <c r="G145" s="188"/>
      <c r="H145" s="51">
        <f>SUM(I145:O145)</f>
        <v>545000</v>
      </c>
      <c r="I145" s="140"/>
      <c r="J145" s="51">
        <f>SUM(J146:J147)</f>
        <v>25000</v>
      </c>
      <c r="K145" s="51">
        <f>SUM(K146:K147)</f>
        <v>520000</v>
      </c>
      <c r="L145" s="81"/>
      <c r="M145" s="81"/>
      <c r="N145" s="81"/>
      <c r="O145" s="141"/>
      <c r="P145" s="26"/>
    </row>
    <row r="146" spans="1:16" s="1" customFormat="1" ht="15">
      <c r="A146" s="195"/>
      <c r="B146" s="185"/>
      <c r="C146" s="185"/>
      <c r="D146" s="32" t="s">
        <v>33</v>
      </c>
      <c r="E146" s="184"/>
      <c r="F146" s="184"/>
      <c r="G146" s="188"/>
      <c r="H146" s="120">
        <f>SUM(I146:O146)</f>
        <v>155000</v>
      </c>
      <c r="I146" s="76"/>
      <c r="J146" s="35">
        <v>25000</v>
      </c>
      <c r="K146" s="35">
        <v>130000</v>
      </c>
      <c r="L146" s="35"/>
      <c r="M146" s="35"/>
      <c r="N146" s="35"/>
      <c r="O146" s="134"/>
      <c r="P146" s="26"/>
    </row>
    <row r="147" spans="1:16" s="1" customFormat="1" ht="15.75" thickBot="1">
      <c r="A147" s="211"/>
      <c r="B147" s="212"/>
      <c r="C147" s="212"/>
      <c r="D147" s="54" t="s">
        <v>0</v>
      </c>
      <c r="E147" s="193"/>
      <c r="F147" s="193"/>
      <c r="G147" s="205"/>
      <c r="H147" s="131">
        <f>SUM(I147:O147)</f>
        <v>390000</v>
      </c>
      <c r="I147" s="70"/>
      <c r="J147" s="56"/>
      <c r="K147" s="56">
        <v>390000</v>
      </c>
      <c r="L147" s="56"/>
      <c r="M147" s="56"/>
      <c r="N147" s="56"/>
      <c r="O147" s="142"/>
      <c r="P147" s="59"/>
    </row>
    <row r="148" spans="1:16" ht="15.75">
      <c r="A148" s="206" t="s">
        <v>28</v>
      </c>
      <c r="B148" s="208" t="s">
        <v>2</v>
      </c>
      <c r="C148" s="208" t="s">
        <v>29</v>
      </c>
      <c r="D148" s="208" t="s">
        <v>4</v>
      </c>
      <c r="E148" s="197" t="s">
        <v>34</v>
      </c>
      <c r="F148" s="209"/>
      <c r="G148" s="208" t="s">
        <v>30</v>
      </c>
      <c r="H148" s="197" t="s">
        <v>35</v>
      </c>
      <c r="I148" s="197" t="s">
        <v>5</v>
      </c>
      <c r="J148" s="200"/>
      <c r="K148" s="200"/>
      <c r="L148" s="200"/>
      <c r="M148" s="200"/>
      <c r="N148" s="200"/>
      <c r="O148" s="200"/>
      <c r="P148" s="201" t="s">
        <v>58</v>
      </c>
    </row>
    <row r="149" spans="1:16" ht="15.75">
      <c r="A149" s="207"/>
      <c r="B149" s="198"/>
      <c r="C149" s="198"/>
      <c r="D149" s="198"/>
      <c r="E149" s="203"/>
      <c r="F149" s="210"/>
      <c r="G149" s="198"/>
      <c r="H149" s="198"/>
      <c r="I149" s="198" t="s">
        <v>36</v>
      </c>
      <c r="J149" s="198" t="s">
        <v>37</v>
      </c>
      <c r="K149" s="203" t="s">
        <v>59</v>
      </c>
      <c r="L149" s="204"/>
      <c r="M149" s="204"/>
      <c r="N149" s="204"/>
      <c r="O149" s="204"/>
      <c r="P149" s="202"/>
    </row>
    <row r="150" spans="1:16" ht="31.5" customHeight="1">
      <c r="A150" s="207"/>
      <c r="B150" s="198"/>
      <c r="C150" s="198"/>
      <c r="D150" s="198"/>
      <c r="E150" s="167" t="s">
        <v>6</v>
      </c>
      <c r="F150" s="167" t="s">
        <v>7</v>
      </c>
      <c r="G150" s="198"/>
      <c r="H150" s="199"/>
      <c r="I150" s="199"/>
      <c r="J150" s="199"/>
      <c r="K150" s="168">
        <v>2009</v>
      </c>
      <c r="L150" s="166">
        <v>2010</v>
      </c>
      <c r="M150" s="166">
        <v>2011</v>
      </c>
      <c r="N150" s="166">
        <v>2012</v>
      </c>
      <c r="O150" s="169" t="s">
        <v>60</v>
      </c>
      <c r="P150" s="202"/>
    </row>
    <row r="151" spans="1:16" ht="15.75" thickBot="1">
      <c r="A151" s="170">
        <v>1</v>
      </c>
      <c r="B151" s="171">
        <v>2</v>
      </c>
      <c r="C151" s="171">
        <v>3</v>
      </c>
      <c r="D151" s="171">
        <v>4</v>
      </c>
      <c r="E151" s="172">
        <v>5</v>
      </c>
      <c r="F151" s="172">
        <v>6</v>
      </c>
      <c r="G151" s="172">
        <v>7</v>
      </c>
      <c r="H151" s="172">
        <v>8</v>
      </c>
      <c r="I151" s="172">
        <v>9</v>
      </c>
      <c r="J151" s="171">
        <v>10</v>
      </c>
      <c r="K151" s="171">
        <v>11</v>
      </c>
      <c r="L151" s="171">
        <v>12</v>
      </c>
      <c r="M151" s="171">
        <v>13</v>
      </c>
      <c r="N151" s="171">
        <v>14</v>
      </c>
      <c r="O151" s="173">
        <v>15</v>
      </c>
      <c r="P151" s="174">
        <v>16</v>
      </c>
    </row>
    <row r="152" spans="1:16" ht="15">
      <c r="A152" s="176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6"/>
    </row>
    <row r="153" spans="1:16" s="1" customFormat="1" ht="15.75">
      <c r="A153" s="191">
        <v>33</v>
      </c>
      <c r="B153" s="184">
        <v>921</v>
      </c>
      <c r="C153" s="184">
        <v>92109</v>
      </c>
      <c r="D153" s="100" t="s">
        <v>55</v>
      </c>
      <c r="E153" s="184">
        <v>2009</v>
      </c>
      <c r="F153" s="184">
        <v>2010</v>
      </c>
      <c r="G153" s="188" t="s">
        <v>31</v>
      </c>
      <c r="H153" s="73"/>
      <c r="I153" s="75"/>
      <c r="J153" s="76"/>
      <c r="K153" s="76"/>
      <c r="L153" s="76"/>
      <c r="M153" s="76"/>
      <c r="N153" s="76"/>
      <c r="O153" s="139"/>
      <c r="P153" s="26"/>
    </row>
    <row r="154" spans="1:16" s="1" customFormat="1" ht="15.75">
      <c r="A154" s="191"/>
      <c r="B154" s="184"/>
      <c r="C154" s="184"/>
      <c r="D154" s="27" t="s">
        <v>40</v>
      </c>
      <c r="E154" s="184"/>
      <c r="F154" s="184"/>
      <c r="G154" s="188"/>
      <c r="H154" s="51">
        <f>SUM(I154:O154)</f>
        <v>1070000</v>
      </c>
      <c r="I154" s="143"/>
      <c r="J154" s="140"/>
      <c r="K154" s="51">
        <f>SUM(K155:K156)</f>
        <v>50000</v>
      </c>
      <c r="L154" s="51">
        <f>SUM(L155:L156)</f>
        <v>1020000</v>
      </c>
      <c r="M154" s="35"/>
      <c r="N154" s="76"/>
      <c r="O154" s="139"/>
      <c r="P154" s="26"/>
    </row>
    <row r="155" spans="1:16" s="1" customFormat="1" ht="15">
      <c r="A155" s="191"/>
      <c r="B155" s="184"/>
      <c r="C155" s="184"/>
      <c r="D155" s="32" t="s">
        <v>33</v>
      </c>
      <c r="E155" s="184"/>
      <c r="F155" s="184"/>
      <c r="G155" s="188"/>
      <c r="H155" s="120">
        <f>SUM(I155:O155)</f>
        <v>570000</v>
      </c>
      <c r="I155" s="75"/>
      <c r="J155" s="76"/>
      <c r="K155" s="35">
        <v>50000</v>
      </c>
      <c r="L155" s="35">
        <v>520000</v>
      </c>
      <c r="M155" s="35"/>
      <c r="N155" s="76"/>
      <c r="O155" s="139"/>
      <c r="P155" s="26"/>
    </row>
    <row r="156" spans="1:16" s="1" customFormat="1" ht="15.75" thickBot="1">
      <c r="A156" s="192"/>
      <c r="B156" s="193"/>
      <c r="C156" s="193"/>
      <c r="D156" s="54" t="s">
        <v>0</v>
      </c>
      <c r="E156" s="184"/>
      <c r="F156" s="184"/>
      <c r="G156" s="188"/>
      <c r="H156" s="120">
        <f>SUM(I156:O156)</f>
        <v>500000</v>
      </c>
      <c r="I156" s="75"/>
      <c r="J156" s="76"/>
      <c r="K156" s="35"/>
      <c r="L156" s="35">
        <v>500000</v>
      </c>
      <c r="M156" s="35"/>
      <c r="N156" s="76"/>
      <c r="O156" s="139"/>
      <c r="P156" s="26"/>
    </row>
    <row r="157" spans="1:16" s="1" customFormat="1" ht="15.75">
      <c r="A157" s="194">
        <v>34</v>
      </c>
      <c r="B157" s="183">
        <v>921</v>
      </c>
      <c r="C157" s="183">
        <v>92109</v>
      </c>
      <c r="D157" s="144" t="s">
        <v>56</v>
      </c>
      <c r="E157" s="183">
        <v>2010</v>
      </c>
      <c r="F157" s="183">
        <v>2011</v>
      </c>
      <c r="G157" s="187" t="s">
        <v>31</v>
      </c>
      <c r="H157" s="19"/>
      <c r="I157" s="66"/>
      <c r="J157" s="66"/>
      <c r="K157" s="66"/>
      <c r="L157" s="66"/>
      <c r="M157" s="66"/>
      <c r="N157" s="66"/>
      <c r="O157" s="145"/>
      <c r="P157" s="50"/>
    </row>
    <row r="158" spans="1:16" s="1" customFormat="1" ht="15.75">
      <c r="A158" s="195"/>
      <c r="B158" s="185"/>
      <c r="C158" s="185"/>
      <c r="D158" s="27" t="s">
        <v>40</v>
      </c>
      <c r="E158" s="184"/>
      <c r="F158" s="184"/>
      <c r="G158" s="188"/>
      <c r="H158" s="51">
        <f aca="true" t="shared" si="13" ref="H158:H165">SUM(I158:O158)</f>
        <v>1070000</v>
      </c>
      <c r="I158" s="146"/>
      <c r="J158" s="146"/>
      <c r="K158" s="146"/>
      <c r="L158" s="51">
        <f>SUM(L159:L160)</f>
        <v>50000</v>
      </c>
      <c r="M158" s="51">
        <f>SUM(M159:M160)</f>
        <v>1020000</v>
      </c>
      <c r="N158" s="35"/>
      <c r="O158" s="134"/>
      <c r="P158" s="26"/>
    </row>
    <row r="159" spans="1:16" s="1" customFormat="1" ht="15">
      <c r="A159" s="195"/>
      <c r="B159" s="185"/>
      <c r="C159" s="185"/>
      <c r="D159" s="32" t="s">
        <v>33</v>
      </c>
      <c r="E159" s="185"/>
      <c r="F159" s="185"/>
      <c r="G159" s="189"/>
      <c r="H159" s="120">
        <f t="shared" si="13"/>
        <v>570000</v>
      </c>
      <c r="I159" s="35"/>
      <c r="J159" s="35"/>
      <c r="K159" s="35"/>
      <c r="L159" s="35">
        <v>50000</v>
      </c>
      <c r="M159" s="35">
        <v>520000</v>
      </c>
      <c r="N159" s="35"/>
      <c r="O159" s="134"/>
      <c r="P159" s="26"/>
    </row>
    <row r="160" spans="1:16" s="1" customFormat="1" ht="15.75" thickBot="1">
      <c r="A160" s="196"/>
      <c r="B160" s="186"/>
      <c r="C160" s="186"/>
      <c r="D160" s="32" t="s">
        <v>0</v>
      </c>
      <c r="E160" s="186"/>
      <c r="F160" s="186"/>
      <c r="G160" s="190"/>
      <c r="H160" s="120">
        <f t="shared" si="13"/>
        <v>500000</v>
      </c>
      <c r="I160" s="40"/>
      <c r="J160" s="40"/>
      <c r="K160" s="40"/>
      <c r="L160" s="40"/>
      <c r="M160" s="40">
        <v>500000</v>
      </c>
      <c r="N160" s="40"/>
      <c r="O160" s="136"/>
      <c r="P160" s="26"/>
    </row>
    <row r="161" spans="1:16" s="1" customFormat="1" ht="18.75" thickTop="1">
      <c r="A161" s="147"/>
      <c r="B161" s="148"/>
      <c r="C161" s="148"/>
      <c r="D161" s="160" t="s">
        <v>57</v>
      </c>
      <c r="E161" s="148"/>
      <c r="F161" s="148"/>
      <c r="G161" s="148"/>
      <c r="H161" s="161">
        <f t="shared" si="13"/>
        <v>180419062</v>
      </c>
      <c r="I161" s="149">
        <f aca="true" t="shared" si="14" ref="I161:O161">SUM(I10,I19,I24,I27,I31,I35,I39,I44,I50,I59,I63,I67,I72,I77,I81,I85,I89,I93,I97,I107,I121,I125,I133,I129,I118,I115,I112,I47,I15)+SUM(I137,I141,I145,I154,I158)</f>
        <v>57097862</v>
      </c>
      <c r="J161" s="149">
        <f t="shared" si="14"/>
        <v>25101200</v>
      </c>
      <c r="K161" s="149">
        <f t="shared" si="14"/>
        <v>24430000</v>
      </c>
      <c r="L161" s="149">
        <f t="shared" si="14"/>
        <v>21420000</v>
      </c>
      <c r="M161" s="149">
        <f t="shared" si="14"/>
        <v>14370000</v>
      </c>
      <c r="N161" s="149">
        <f t="shared" si="14"/>
        <v>12000000</v>
      </c>
      <c r="O161" s="149">
        <f t="shared" si="14"/>
        <v>26000000</v>
      </c>
      <c r="P161" s="150"/>
    </row>
    <row r="162" spans="1:16" s="1" customFormat="1" ht="18">
      <c r="A162" s="151"/>
      <c r="B162" s="152"/>
      <c r="C162" s="152"/>
      <c r="D162" s="162" t="s">
        <v>25</v>
      </c>
      <c r="E162" s="152"/>
      <c r="F162" s="152"/>
      <c r="G162" s="152"/>
      <c r="H162" s="163">
        <f t="shared" si="13"/>
        <v>94655972</v>
      </c>
      <c r="I162" s="153">
        <f aca="true" t="shared" si="15" ref="I162:O162">SUM(I11,I16,I20,I25,I28,I32,I36,I40,I45,I48,I51,I60,I64,I68,I73,I78,I82,I86,I90,I94,I98,I113,I116,I119,I122,I126,I134)+SUM(I138,I142,I146,I155,I159)</f>
        <v>26985972</v>
      </c>
      <c r="J162" s="153">
        <f t="shared" si="15"/>
        <v>11282500</v>
      </c>
      <c r="K162" s="153">
        <f t="shared" si="15"/>
        <v>8895000</v>
      </c>
      <c r="L162" s="153">
        <f t="shared" si="15"/>
        <v>10285000</v>
      </c>
      <c r="M162" s="153">
        <f t="shared" si="15"/>
        <v>7457500</v>
      </c>
      <c r="N162" s="153">
        <f t="shared" si="15"/>
        <v>6750000</v>
      </c>
      <c r="O162" s="153">
        <f t="shared" si="15"/>
        <v>23000000</v>
      </c>
      <c r="P162" s="154"/>
    </row>
    <row r="163" spans="1:16" s="1" customFormat="1" ht="18">
      <c r="A163" s="151"/>
      <c r="B163" s="152"/>
      <c r="C163" s="152"/>
      <c r="D163" s="162" t="s">
        <v>75</v>
      </c>
      <c r="E163" s="152"/>
      <c r="F163" s="152"/>
      <c r="G163" s="152"/>
      <c r="H163" s="163">
        <f t="shared" si="13"/>
        <v>21265720</v>
      </c>
      <c r="I163" s="153">
        <f aca="true" t="shared" si="16" ref="I163:O163">SUM(I74,I108,I130)</f>
        <v>16008220</v>
      </c>
      <c r="J163" s="153">
        <f t="shared" si="16"/>
        <v>4110000</v>
      </c>
      <c r="K163" s="153">
        <f t="shared" si="16"/>
        <v>397500</v>
      </c>
      <c r="L163" s="153">
        <f t="shared" si="16"/>
        <v>750000</v>
      </c>
      <c r="M163" s="153">
        <f t="shared" si="16"/>
        <v>0</v>
      </c>
      <c r="N163" s="153">
        <f t="shared" si="16"/>
        <v>0</v>
      </c>
      <c r="O163" s="153">
        <f t="shared" si="16"/>
        <v>0</v>
      </c>
      <c r="P163" s="154"/>
    </row>
    <row r="164" spans="1:16" s="1" customFormat="1" ht="18">
      <c r="A164" s="151"/>
      <c r="B164" s="152"/>
      <c r="C164" s="152"/>
      <c r="D164" s="162" t="s">
        <v>26</v>
      </c>
      <c r="E164" s="152"/>
      <c r="F164" s="152"/>
      <c r="G164" s="152"/>
      <c r="H164" s="163">
        <f t="shared" si="13"/>
        <v>63297370</v>
      </c>
      <c r="I164" s="153">
        <f aca="true" t="shared" si="17" ref="I164:O164">SUM(I12,I17,I21,I29,I33,I41,I61,I69,I75,I79,I83,I87,I91,I95,I99,I109,I131,I139,I143,I147,I156,I160)</f>
        <v>14103670</v>
      </c>
      <c r="J164" s="153">
        <f t="shared" si="17"/>
        <v>9108700</v>
      </c>
      <c r="K164" s="153">
        <f t="shared" si="17"/>
        <v>14537500</v>
      </c>
      <c r="L164" s="153">
        <f t="shared" si="17"/>
        <v>10385000</v>
      </c>
      <c r="M164" s="153">
        <f t="shared" si="17"/>
        <v>6912500</v>
      </c>
      <c r="N164" s="153">
        <f t="shared" si="17"/>
        <v>5250000</v>
      </c>
      <c r="O164" s="153">
        <f t="shared" si="17"/>
        <v>3000000</v>
      </c>
      <c r="P164" s="154"/>
    </row>
    <row r="165" spans="1:16" s="2" customFormat="1" ht="18.75" thickBot="1">
      <c r="A165" s="155"/>
      <c r="B165" s="156"/>
      <c r="C165" s="156"/>
      <c r="D165" s="164" t="s">
        <v>27</v>
      </c>
      <c r="E165" s="156"/>
      <c r="F165" s="156"/>
      <c r="G165" s="156"/>
      <c r="H165" s="165">
        <f t="shared" si="13"/>
        <v>1200000</v>
      </c>
      <c r="I165" s="157">
        <f aca="true" t="shared" si="18" ref="I165:O165">SUM(I22)</f>
        <v>0</v>
      </c>
      <c r="J165" s="157">
        <f t="shared" si="18"/>
        <v>600000</v>
      </c>
      <c r="K165" s="157">
        <f t="shared" si="18"/>
        <v>600000</v>
      </c>
      <c r="L165" s="157">
        <f t="shared" si="18"/>
        <v>0</v>
      </c>
      <c r="M165" s="157">
        <f t="shared" si="18"/>
        <v>0</v>
      </c>
      <c r="N165" s="157">
        <f t="shared" si="18"/>
        <v>0</v>
      </c>
      <c r="O165" s="157">
        <f t="shared" si="18"/>
        <v>0</v>
      </c>
      <c r="P165" s="158"/>
    </row>
    <row r="166" spans="12:13" ht="26.25">
      <c r="L166" s="8"/>
      <c r="M166" s="8"/>
    </row>
    <row r="167" spans="12:13" ht="26.25">
      <c r="L167" s="8"/>
      <c r="M167" s="8"/>
    </row>
    <row r="168" spans="12:13" ht="26.25">
      <c r="L168" s="8"/>
      <c r="M168" s="8"/>
    </row>
    <row r="169" spans="12:13" ht="26.25">
      <c r="L169" s="8"/>
      <c r="M169" s="8"/>
    </row>
    <row r="170" spans="12:13" ht="26.25">
      <c r="L170" s="8"/>
      <c r="M170" s="8"/>
    </row>
    <row r="171" spans="12:13" ht="26.25">
      <c r="L171" s="8"/>
      <c r="M171" s="8"/>
    </row>
    <row r="172" spans="12:13" ht="26.25">
      <c r="L172" s="8"/>
      <c r="M172" s="8"/>
    </row>
    <row r="173" spans="12:13" ht="26.25">
      <c r="L173" s="8"/>
      <c r="M173" s="8"/>
    </row>
    <row r="174" spans="12:13" ht="26.25">
      <c r="L174" s="8"/>
      <c r="M174" s="8"/>
    </row>
    <row r="175" spans="12:13" ht="26.25">
      <c r="L175" s="8"/>
      <c r="M175" s="8"/>
    </row>
    <row r="176" spans="12:13" ht="26.25">
      <c r="L176" s="8"/>
      <c r="M176" s="8"/>
    </row>
    <row r="177" spans="12:13" ht="26.25">
      <c r="L177" s="8"/>
      <c r="M177" s="8"/>
    </row>
    <row r="178" spans="12:13" ht="26.25">
      <c r="L178" s="8"/>
      <c r="M178" s="8"/>
    </row>
    <row r="179" spans="12:13" ht="26.25">
      <c r="L179" s="8"/>
      <c r="M179" s="8"/>
    </row>
    <row r="180" spans="12:13" ht="26.25">
      <c r="L180" s="8"/>
      <c r="M180" s="8"/>
    </row>
    <row r="181" spans="12:13" ht="26.25">
      <c r="L181" s="8"/>
      <c r="M181" s="8"/>
    </row>
    <row r="182" spans="12:13" ht="26.25">
      <c r="L182" s="8"/>
      <c r="M182" s="8"/>
    </row>
    <row r="183" spans="12:13" ht="26.25">
      <c r="L183" s="8"/>
      <c r="M183" s="8"/>
    </row>
    <row r="184" spans="12:13" ht="26.25">
      <c r="L184" s="8"/>
      <c r="M184" s="8"/>
    </row>
    <row r="185" spans="12:13" ht="26.25">
      <c r="L185" s="8"/>
      <c r="M185" s="8"/>
    </row>
    <row r="186" spans="12:13" ht="26.25">
      <c r="L186" s="8"/>
      <c r="M186" s="8"/>
    </row>
    <row r="187" spans="12:13" ht="26.25">
      <c r="L187" s="8"/>
      <c r="M187" s="8"/>
    </row>
    <row r="188" spans="12:13" ht="26.25">
      <c r="L188" s="8"/>
      <c r="M188" s="8"/>
    </row>
    <row r="189" spans="12:13" ht="26.25">
      <c r="L189" s="8"/>
      <c r="M189" s="8"/>
    </row>
    <row r="190" spans="12:13" ht="26.25">
      <c r="L190" s="8"/>
      <c r="M190" s="8"/>
    </row>
    <row r="191" spans="12:13" ht="26.25">
      <c r="L191" s="8"/>
      <c r="M191" s="8"/>
    </row>
    <row r="192" spans="12:13" ht="26.25">
      <c r="L192" s="8"/>
      <c r="M192" s="8"/>
    </row>
    <row r="193" spans="12:13" ht="26.25">
      <c r="L193" s="8"/>
      <c r="M193" s="8"/>
    </row>
    <row r="194" spans="12:13" ht="26.25">
      <c r="L194" s="8"/>
      <c r="M194" s="8"/>
    </row>
    <row r="195" spans="12:13" ht="26.25">
      <c r="L195" s="8"/>
      <c r="M195" s="8"/>
    </row>
    <row r="196" spans="12:13" ht="26.25">
      <c r="L196" s="8"/>
      <c r="M196" s="8"/>
    </row>
    <row r="197" spans="12:13" ht="26.25">
      <c r="L197" s="8"/>
      <c r="M197" s="8"/>
    </row>
    <row r="198" spans="12:13" ht="26.25">
      <c r="L198" s="8"/>
      <c r="M198" s="8"/>
    </row>
    <row r="199" spans="12:13" ht="26.25">
      <c r="L199" s="8"/>
      <c r="M199" s="8"/>
    </row>
    <row r="200" spans="12:13" ht="26.25">
      <c r="L200" s="8"/>
      <c r="M200" s="8"/>
    </row>
    <row r="201" spans="12:13" ht="26.25">
      <c r="L201" s="8"/>
      <c r="M201" s="8"/>
    </row>
    <row r="202" spans="12:13" ht="26.25">
      <c r="L202" s="8"/>
      <c r="M202" s="8"/>
    </row>
    <row r="203" spans="12:13" ht="26.25">
      <c r="L203" s="8"/>
      <c r="M203" s="8"/>
    </row>
    <row r="204" spans="12:13" ht="26.25">
      <c r="L204" s="8"/>
      <c r="M204" s="8"/>
    </row>
    <row r="205" spans="12:13" ht="26.25">
      <c r="L205" s="8"/>
      <c r="M205" s="8"/>
    </row>
    <row r="206" spans="12:13" ht="26.25">
      <c r="L206" s="8"/>
      <c r="M206" s="8"/>
    </row>
    <row r="207" spans="12:13" ht="26.25">
      <c r="L207" s="8"/>
      <c r="M207" s="8"/>
    </row>
    <row r="208" spans="12:13" ht="26.25">
      <c r="L208" s="8"/>
      <c r="M208" s="8"/>
    </row>
    <row r="209" spans="12:13" ht="26.25">
      <c r="L209" s="8"/>
      <c r="M209" s="8"/>
    </row>
    <row r="210" spans="12:13" ht="26.25">
      <c r="L210" s="8"/>
      <c r="M210" s="8"/>
    </row>
    <row r="211" spans="12:13" ht="26.25">
      <c r="L211" s="8"/>
      <c r="M211" s="8"/>
    </row>
    <row r="212" spans="12:13" ht="26.25">
      <c r="L212" s="8"/>
      <c r="M212" s="8"/>
    </row>
    <row r="213" spans="12:13" ht="26.25">
      <c r="L213" s="8"/>
      <c r="M213" s="8"/>
    </row>
    <row r="214" spans="12:13" ht="26.25">
      <c r="L214" s="8"/>
      <c r="M214" s="8"/>
    </row>
    <row r="215" spans="12:13" ht="26.25">
      <c r="L215" s="8"/>
      <c r="M215" s="8"/>
    </row>
    <row r="216" spans="12:13" ht="26.25">
      <c r="L216" s="8"/>
      <c r="M216" s="8"/>
    </row>
    <row r="217" spans="12:13" ht="26.25">
      <c r="L217" s="8"/>
      <c r="M217" s="8"/>
    </row>
    <row r="218" spans="12:13" ht="26.25">
      <c r="L218" s="8"/>
      <c r="M218" s="8"/>
    </row>
    <row r="219" spans="12:13" ht="26.25">
      <c r="L219" s="8"/>
      <c r="M219" s="8"/>
    </row>
    <row r="220" spans="12:13" ht="26.25">
      <c r="L220" s="8"/>
      <c r="M220" s="8"/>
    </row>
    <row r="221" spans="12:13" ht="26.25">
      <c r="L221" s="8"/>
      <c r="M221" s="8"/>
    </row>
    <row r="222" spans="12:13" ht="26.25">
      <c r="L222" s="8"/>
      <c r="M222" s="8"/>
    </row>
    <row r="223" spans="12:13" ht="26.25">
      <c r="L223" s="8"/>
      <c r="M223" s="8"/>
    </row>
    <row r="224" spans="12:13" ht="26.25">
      <c r="L224" s="8"/>
      <c r="M224" s="8"/>
    </row>
    <row r="225" spans="12:13" ht="26.25">
      <c r="L225" s="8"/>
      <c r="M225" s="8"/>
    </row>
    <row r="226" spans="12:13" ht="26.25">
      <c r="L226" s="8"/>
      <c r="M226" s="8"/>
    </row>
    <row r="227" spans="12:13" ht="26.25">
      <c r="L227" s="8"/>
      <c r="M227" s="8"/>
    </row>
    <row r="228" spans="12:13" ht="26.25">
      <c r="L228" s="8"/>
      <c r="M228" s="8"/>
    </row>
    <row r="229" spans="12:13" ht="26.25">
      <c r="L229" s="8"/>
      <c r="M229" s="8"/>
    </row>
    <row r="230" spans="12:13" ht="26.25">
      <c r="L230" s="8"/>
      <c r="M230" s="8"/>
    </row>
    <row r="231" spans="12:13" ht="26.25">
      <c r="L231" s="8"/>
      <c r="M231" s="8"/>
    </row>
    <row r="232" spans="12:13" ht="26.25">
      <c r="L232" s="8"/>
      <c r="M232" s="8"/>
    </row>
    <row r="233" spans="12:13" ht="26.25">
      <c r="L233" s="8"/>
      <c r="M233" s="8"/>
    </row>
    <row r="234" spans="12:13" ht="26.25">
      <c r="L234" s="8"/>
      <c r="M234" s="8"/>
    </row>
  </sheetData>
  <mergeCells count="261">
    <mergeCell ref="G26:G29"/>
    <mergeCell ref="F30:F33"/>
    <mergeCell ref="G30:G33"/>
    <mergeCell ref="F46:F48"/>
    <mergeCell ref="G46:G48"/>
    <mergeCell ref="G34:G36"/>
    <mergeCell ref="A37:G37"/>
    <mergeCell ref="A38:A41"/>
    <mergeCell ref="B38:B41"/>
    <mergeCell ref="C38:C41"/>
    <mergeCell ref="A2:O2"/>
    <mergeCell ref="A3:A5"/>
    <mergeCell ref="A8:G8"/>
    <mergeCell ref="B3:B5"/>
    <mergeCell ref="C3:C5"/>
    <mergeCell ref="I3:O3"/>
    <mergeCell ref="I4:I5"/>
    <mergeCell ref="J4:J5"/>
    <mergeCell ref="K4:O4"/>
    <mergeCell ref="H3:H5"/>
    <mergeCell ref="A14:A17"/>
    <mergeCell ref="B14:B17"/>
    <mergeCell ref="C14:C17"/>
    <mergeCell ref="C9:C12"/>
    <mergeCell ref="A9:A12"/>
    <mergeCell ref="A13:G13"/>
    <mergeCell ref="E9:E12"/>
    <mergeCell ref="F9:F12"/>
    <mergeCell ref="G9:G12"/>
    <mergeCell ref="B9:B12"/>
    <mergeCell ref="B46:B48"/>
    <mergeCell ref="C46:C48"/>
    <mergeCell ref="E46:E48"/>
    <mergeCell ref="P3:P5"/>
    <mergeCell ref="F14:F17"/>
    <mergeCell ref="G14:G17"/>
    <mergeCell ref="D3:D5"/>
    <mergeCell ref="E3:F4"/>
    <mergeCell ref="G3:G5"/>
    <mergeCell ref="E14:E17"/>
    <mergeCell ref="H52:H54"/>
    <mergeCell ref="I52:O52"/>
    <mergeCell ref="P52:P54"/>
    <mergeCell ref="I53:I54"/>
    <mergeCell ref="J53:J54"/>
    <mergeCell ref="K53:O53"/>
    <mergeCell ref="E66:E69"/>
    <mergeCell ref="F66:F69"/>
    <mergeCell ref="G66:G69"/>
    <mergeCell ref="B66:B69"/>
    <mergeCell ref="C66:C69"/>
    <mergeCell ref="A62:A64"/>
    <mergeCell ref="B62:B64"/>
    <mergeCell ref="C62:C64"/>
    <mergeCell ref="E62:E64"/>
    <mergeCell ref="O1:P1"/>
    <mergeCell ref="B140:B143"/>
    <mergeCell ref="C140:C143"/>
    <mergeCell ref="E140:E143"/>
    <mergeCell ref="F140:F143"/>
    <mergeCell ref="G140:G143"/>
    <mergeCell ref="F62:F64"/>
    <mergeCell ref="G62:G64"/>
    <mergeCell ref="A65:G65"/>
    <mergeCell ref="A66:A69"/>
    <mergeCell ref="A100:A102"/>
    <mergeCell ref="B100:B102"/>
    <mergeCell ref="C100:C102"/>
    <mergeCell ref="A84:A87"/>
    <mergeCell ref="B84:B87"/>
    <mergeCell ref="C84:C87"/>
    <mergeCell ref="A92:A95"/>
    <mergeCell ref="B92:B95"/>
    <mergeCell ref="C92:C95"/>
    <mergeCell ref="A88:A91"/>
    <mergeCell ref="E96:E99"/>
    <mergeCell ref="F96:F99"/>
    <mergeCell ref="G96:G99"/>
    <mergeCell ref="A96:A99"/>
    <mergeCell ref="B96:B99"/>
    <mergeCell ref="C96:C99"/>
    <mergeCell ref="A105:G105"/>
    <mergeCell ref="E106:E109"/>
    <mergeCell ref="F106:F109"/>
    <mergeCell ref="G106:G109"/>
    <mergeCell ref="A120:A122"/>
    <mergeCell ref="A106:A109"/>
    <mergeCell ref="B106:B109"/>
    <mergeCell ref="C106:C109"/>
    <mergeCell ref="A110:G110"/>
    <mergeCell ref="A111:A113"/>
    <mergeCell ref="B111:B113"/>
    <mergeCell ref="C111:C113"/>
    <mergeCell ref="E111:E113"/>
    <mergeCell ref="F111:F113"/>
    <mergeCell ref="A140:A143"/>
    <mergeCell ref="A132:A134"/>
    <mergeCell ref="B132:B134"/>
    <mergeCell ref="C132:C134"/>
    <mergeCell ref="A26:A29"/>
    <mergeCell ref="B26:B29"/>
    <mergeCell ref="C26:C29"/>
    <mergeCell ref="A30:A33"/>
    <mergeCell ref="B30:B33"/>
    <mergeCell ref="C30:C33"/>
    <mergeCell ref="G18:G22"/>
    <mergeCell ref="A23:A25"/>
    <mergeCell ref="B23:B25"/>
    <mergeCell ref="C23:C25"/>
    <mergeCell ref="E23:E25"/>
    <mergeCell ref="F23:F25"/>
    <mergeCell ref="G23:G25"/>
    <mergeCell ref="A18:A22"/>
    <mergeCell ref="B18:B22"/>
    <mergeCell ref="C18:C22"/>
    <mergeCell ref="F18:F22"/>
    <mergeCell ref="E18:E22"/>
    <mergeCell ref="E26:E29"/>
    <mergeCell ref="E30:E33"/>
    <mergeCell ref="F26:F29"/>
    <mergeCell ref="E38:E41"/>
    <mergeCell ref="F38:F41"/>
    <mergeCell ref="G38:G41"/>
    <mergeCell ref="A34:A36"/>
    <mergeCell ref="B34:B36"/>
    <mergeCell ref="C34:C36"/>
    <mergeCell ref="E34:E36"/>
    <mergeCell ref="F34:F36"/>
    <mergeCell ref="C49:C51"/>
    <mergeCell ref="E49:E51"/>
    <mergeCell ref="A42:G42"/>
    <mergeCell ref="A43:A45"/>
    <mergeCell ref="B43:B45"/>
    <mergeCell ref="C43:C45"/>
    <mergeCell ref="E43:E45"/>
    <mergeCell ref="F43:F45"/>
    <mergeCell ref="G43:G45"/>
    <mergeCell ref="A46:A48"/>
    <mergeCell ref="F49:F51"/>
    <mergeCell ref="G49:G51"/>
    <mergeCell ref="A52:A54"/>
    <mergeCell ref="B52:B54"/>
    <mergeCell ref="C52:C54"/>
    <mergeCell ref="D52:D54"/>
    <mergeCell ref="E52:F53"/>
    <mergeCell ref="G52:G54"/>
    <mergeCell ref="A49:A51"/>
    <mergeCell ref="B49:B51"/>
    <mergeCell ref="A57:G57"/>
    <mergeCell ref="A58:A61"/>
    <mergeCell ref="B58:B61"/>
    <mergeCell ref="C58:C61"/>
    <mergeCell ref="E58:E61"/>
    <mergeCell ref="F58:F61"/>
    <mergeCell ref="G58:G61"/>
    <mergeCell ref="A70:G70"/>
    <mergeCell ref="A71:A75"/>
    <mergeCell ref="B71:B75"/>
    <mergeCell ref="C71:C75"/>
    <mergeCell ref="E71:E75"/>
    <mergeCell ref="F71:F75"/>
    <mergeCell ref="G71:G75"/>
    <mergeCell ref="G76:G79"/>
    <mergeCell ref="A80:A83"/>
    <mergeCell ref="B80:B83"/>
    <mergeCell ref="C80:C83"/>
    <mergeCell ref="E80:E83"/>
    <mergeCell ref="F80:F83"/>
    <mergeCell ref="G80:G83"/>
    <mergeCell ref="A76:A79"/>
    <mergeCell ref="B76:B79"/>
    <mergeCell ref="C76:C79"/>
    <mergeCell ref="E76:E79"/>
    <mergeCell ref="F76:F79"/>
    <mergeCell ref="E92:E95"/>
    <mergeCell ref="F92:F95"/>
    <mergeCell ref="G92:G95"/>
    <mergeCell ref="E84:E87"/>
    <mergeCell ref="F84:F87"/>
    <mergeCell ref="G84:G87"/>
    <mergeCell ref="D100:D102"/>
    <mergeCell ref="E100:F101"/>
    <mergeCell ref="G100:G102"/>
    <mergeCell ref="H100:H102"/>
    <mergeCell ref="I100:O100"/>
    <mergeCell ref="P100:P102"/>
    <mergeCell ref="I101:I102"/>
    <mergeCell ref="J101:J102"/>
    <mergeCell ref="K101:O101"/>
    <mergeCell ref="G111:G113"/>
    <mergeCell ref="A114:A116"/>
    <mergeCell ref="B114:B116"/>
    <mergeCell ref="C114:C116"/>
    <mergeCell ref="E114:E116"/>
    <mergeCell ref="A117:A119"/>
    <mergeCell ref="B117:B119"/>
    <mergeCell ref="C117:C119"/>
    <mergeCell ref="E117:E119"/>
    <mergeCell ref="E120:E122"/>
    <mergeCell ref="F120:F122"/>
    <mergeCell ref="F114:F116"/>
    <mergeCell ref="G114:G116"/>
    <mergeCell ref="F117:F119"/>
    <mergeCell ref="G117:G119"/>
    <mergeCell ref="G120:G122"/>
    <mergeCell ref="F128:F131"/>
    <mergeCell ref="G128:G131"/>
    <mergeCell ref="A123:G123"/>
    <mergeCell ref="A124:A126"/>
    <mergeCell ref="B124:B126"/>
    <mergeCell ref="C124:C126"/>
    <mergeCell ref="E124:E126"/>
    <mergeCell ref="F124:F126"/>
    <mergeCell ref="G124:G126"/>
    <mergeCell ref="E144:E147"/>
    <mergeCell ref="F132:F134"/>
    <mergeCell ref="F144:F147"/>
    <mergeCell ref="B120:B122"/>
    <mergeCell ref="C120:C122"/>
    <mergeCell ref="A127:G127"/>
    <mergeCell ref="A128:A131"/>
    <mergeCell ref="B128:B131"/>
    <mergeCell ref="C128:C131"/>
    <mergeCell ref="E128:E131"/>
    <mergeCell ref="G132:G134"/>
    <mergeCell ref="A135:G135"/>
    <mergeCell ref="A136:A139"/>
    <mergeCell ref="B136:B139"/>
    <mergeCell ref="C136:C139"/>
    <mergeCell ref="E136:E139"/>
    <mergeCell ref="F136:F139"/>
    <mergeCell ref="E132:E134"/>
    <mergeCell ref="G136:G139"/>
    <mergeCell ref="G144:G147"/>
    <mergeCell ref="A148:A150"/>
    <mergeCell ref="B148:B150"/>
    <mergeCell ref="C148:C150"/>
    <mergeCell ref="D148:D150"/>
    <mergeCell ref="E148:F149"/>
    <mergeCell ref="G148:G150"/>
    <mergeCell ref="A144:A147"/>
    <mergeCell ref="B144:B147"/>
    <mergeCell ref="C144:C147"/>
    <mergeCell ref="P148:P150"/>
    <mergeCell ref="I149:I150"/>
    <mergeCell ref="J149:J150"/>
    <mergeCell ref="K149:O149"/>
    <mergeCell ref="H148:H150"/>
    <mergeCell ref="I148:O148"/>
    <mergeCell ref="F153:F156"/>
    <mergeCell ref="G153:G156"/>
    <mergeCell ref="F157:F160"/>
    <mergeCell ref="G157:G160"/>
    <mergeCell ref="A153:A156"/>
    <mergeCell ref="B153:B156"/>
    <mergeCell ref="A157:A160"/>
    <mergeCell ref="B157:B160"/>
    <mergeCell ref="C157:C160"/>
    <mergeCell ref="E157:E160"/>
    <mergeCell ref="C153:C156"/>
    <mergeCell ref="E153:E156"/>
  </mergeCells>
  <printOptions horizontalCentered="1"/>
  <pageMargins left="0.1968503937007874" right="0.1968503937007874" top="0.7874015748031497" bottom="0.1968503937007874" header="0.5118110236220472" footer="0.5118110236220472"/>
  <pageSetup horizontalDpi="1200" verticalDpi="1200" orientation="landscape" paperSize="9" scale="59" r:id="rId1"/>
  <rowBreaks count="3" manualBreakCount="3">
    <brk id="51" max="255" man="1"/>
    <brk id="99" max="255" man="1"/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2007-11-15T09:14:07Z</cp:lastPrinted>
  <dcterms:created xsi:type="dcterms:W3CDTF">2001-05-16T07:18:04Z</dcterms:created>
  <dcterms:modified xsi:type="dcterms:W3CDTF">2007-11-16T07:29:33Z</dcterms:modified>
  <cp:category/>
  <cp:version/>
  <cp:contentType/>
  <cp:contentStatus/>
</cp:coreProperties>
</file>