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6-dotacje dla zakł. budż. " sheetId="1" r:id="rId1"/>
  </sheets>
  <definedNames>
    <definedName name="_xlnm.Print_Area" localSheetId="0">'6-dotacje dla zakł. budż. '!$A$1:$N$117</definedName>
  </definedNames>
  <calcPr fullCalcOnLoad="1" fullPrecision="0"/>
</workbook>
</file>

<file path=xl/sharedStrings.xml><?xml version="1.0" encoding="utf-8"?>
<sst xmlns="http://schemas.openxmlformats.org/spreadsheetml/2006/main" count="99" uniqueCount="75">
  <si>
    <t>przedmiotowa z budżetu na wydatki bieżące</t>
  </si>
  <si>
    <t>Przychody</t>
  </si>
  <si>
    <t>Załącznik nr 6</t>
  </si>
  <si>
    <t>PLAN PRZYCHODÓW I WYDATKÓW ORAZ PLANOWANE DOTACJE DLA ZAKŁADÓW BUDŻETOWYCH W 2008 ROKU</t>
  </si>
  <si>
    <t>24.</t>
  </si>
  <si>
    <t>Gimnazjum nr 4 w Policach</t>
  </si>
  <si>
    <t>25.</t>
  </si>
  <si>
    <t>Środki obrotowe na początek roku</t>
  </si>
  <si>
    <t>Środki obrotowe na koniec roku</t>
  </si>
  <si>
    <t>Dział</t>
  </si>
  <si>
    <t>RAZEM</t>
  </si>
  <si>
    <t>Rozdział</t>
  </si>
  <si>
    <t>Wydatki</t>
  </si>
  <si>
    <t xml:space="preserve">celowa
z budżetu
na inwestycje </t>
  </si>
  <si>
    <t>z tego:</t>
  </si>
  <si>
    <t>dotacje</t>
  </si>
  <si>
    <t>Zakład Wodociągów i Kanalizacji 
w Policach</t>
  </si>
  <si>
    <t>Zakład Gospodarki Komunalnej 
i Mieszkaniowej w Policach</t>
  </si>
  <si>
    <t>w zł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</si>
  <si>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</si>
  <si>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</si>
  <si>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</si>
  <si>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</si>
  <si>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</si>
  <si>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</si>
  <si>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</si>
  <si>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</si>
  <si>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</si>
  <si>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</si>
  <si>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</si>
  <si>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</si>
  <si>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</si>
  <si>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</si>
  <si>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</si>
  <si>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Nazwa zakładu budżetowego</t>
  </si>
  <si>
    <t>Szkoła Podstawowa nr 1 w Policach</t>
  </si>
  <si>
    <t>Szkoła Podstawowa nr 2 w Policach</t>
  </si>
  <si>
    <t>Szkoła Podstawowa nr 3 w Policach</t>
  </si>
  <si>
    <t>Szkoła Podstawowa nr 6 w Policach</t>
  </si>
  <si>
    <t>`</t>
  </si>
  <si>
    <t>Szkoła Podstawowa nr 8 w Policach</t>
  </si>
  <si>
    <t>Szkoła Podstawowa w Tanowie</t>
  </si>
  <si>
    <t>Szkoła Podstawowa w Trzebieży</t>
  </si>
  <si>
    <t>Zakład Odzysku i Składowania Odpadów Komunalnych w Leśnie Górnym</t>
  </si>
  <si>
    <t>Gimnazjum nr 1 w Policach</t>
  </si>
  <si>
    <t>Gimnazjum nr 2 w Policach</t>
  </si>
  <si>
    <t>Gimnazjum nr 3 w Policach</t>
  </si>
  <si>
    <t>Gimnazjum w Trzebieży</t>
  </si>
  <si>
    <t>Żłobek Miejski</t>
  </si>
  <si>
    <t>RAZEM ZAKŁADY BUDŻETOWE</t>
  </si>
  <si>
    <t>Przedszkole Publiczne nr 11 w Policach</t>
  </si>
  <si>
    <t>własne</t>
  </si>
  <si>
    <t>Wpłata do budżetu</t>
  </si>
  <si>
    <t>do uchwały Nr ……………...
Rady Miejskiej w Policach 
z dnia ……………….. roku</t>
  </si>
  <si>
    <t>Przedszkole Publiczne w Tanowie</t>
  </si>
  <si>
    <t>Przedszkole Publiczne w Trzebieży</t>
  </si>
  <si>
    <t>Przedszkole Publiczne nr 1 w Policach</t>
  </si>
  <si>
    <t>Przedszkole Publiczne nr 5 w Policach</t>
  </si>
  <si>
    <t>Przedszkole Publiczne nr 6 w Policach</t>
  </si>
  <si>
    <t>Przedszkole Publiczne nr 8 w Policach</t>
  </si>
  <si>
    <t>Przedszkole Publiczne nr 9 w Policach</t>
  </si>
  <si>
    <t>Przedszkole Publiczne nr 10 w Policach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</si>
  <si>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</si>
  <si>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</si>
  <si>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</si>
  <si>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</si>
  <si>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</si>
  <si>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</si>
  <si>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</si>
  <si>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</si>
  <si>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</si>
  <si>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Szkoły podstawowe zbiorczo</t>
  </si>
  <si>
    <t>Gimnazja zbiorczo, w tym:</t>
  </si>
  <si>
    <t>Przedszkola zbiorczo, w tym:</t>
  </si>
  <si>
    <t>podmiotowa z budżetu na wydatki bieżące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</si>
</sst>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right" vertical="center" wrapText="1"/>
    </xf>
    <xf numFmtId="167" fontId="0" fillId="0" borderId="2" xfId="15" applyNumberFormat="1" applyFont="1" applyBorder="1" applyAlignment="1">
      <alignment horizontal="right" vertical="center" wrapText="1"/>
    </xf>
    <xf numFmtId="0" fontId="5" fillId="0" borderId="0" xfId="18" applyFont="1">
      <alignment/>
      <protection/>
    </xf>
    <xf numFmtId="0" fontId="9" fillId="0" borderId="0" xfId="18" applyFont="1" applyAlignment="1">
      <alignment horizontal="left"/>
      <protection/>
    </xf>
    <xf numFmtId="167" fontId="8" fillId="0" borderId="3" xfId="18" applyNumberFormat="1" applyFont="1" applyBorder="1" applyAlignment="1">
      <alignment horizontal="right" vertical="center" wrapText="1"/>
      <protection/>
    </xf>
    <xf numFmtId="0" fontId="8" fillId="0" borderId="4" xfId="18" applyFont="1" applyBorder="1">
      <alignment/>
      <protection/>
    </xf>
    <xf numFmtId="0" fontId="8" fillId="0" borderId="5" xfId="18" applyFont="1" applyBorder="1">
      <alignment/>
      <protection/>
    </xf>
    <xf numFmtId="0" fontId="8" fillId="0" borderId="6" xfId="18" applyFont="1" applyBorder="1">
      <alignment/>
      <protection/>
    </xf>
    <xf numFmtId="0" fontId="8" fillId="0" borderId="4" xfId="18" applyFont="1" applyBorder="1" applyAlignment="1">
      <alignment horizontal="left" vertical="top"/>
      <protection/>
    </xf>
    <xf numFmtId="0" fontId="8" fillId="0" borderId="7" xfId="18" applyFont="1" applyFill="1" applyBorder="1">
      <alignment/>
      <protection/>
    </xf>
    <xf numFmtId="0" fontId="0" fillId="0" borderId="8" xfId="18" applyFont="1" applyBorder="1" applyAlignment="1">
      <alignment horizontal="center" vertical="top" wrapText="1"/>
      <protection/>
    </xf>
    <xf numFmtId="0" fontId="0" fillId="0" borderId="0" xfId="18" applyFont="1">
      <alignment/>
      <protection/>
    </xf>
    <xf numFmtId="0" fontId="8" fillId="0" borderId="0" xfId="18" applyFont="1">
      <alignment/>
      <protection/>
    </xf>
    <xf numFmtId="0" fontId="0" fillId="0" borderId="0" xfId="18" applyFont="1" applyAlignment="1">
      <alignment horizontal="right"/>
      <protection/>
    </xf>
    <xf numFmtId="167" fontId="8" fillId="0" borderId="9" xfId="18" applyNumberFormat="1" applyFont="1" applyBorder="1" applyAlignment="1">
      <alignment horizontal="right" vertical="center" wrapText="1"/>
      <protection/>
    </xf>
    <xf numFmtId="167" fontId="8" fillId="0" borderId="10" xfId="18" applyNumberFormat="1" applyFont="1" applyBorder="1" applyAlignment="1">
      <alignment horizontal="right" vertical="center" wrapText="1"/>
      <protection/>
    </xf>
    <xf numFmtId="167" fontId="0" fillId="0" borderId="0" xfId="18" applyNumberFormat="1" applyFont="1">
      <alignment/>
      <protection/>
    </xf>
    <xf numFmtId="0" fontId="0" fillId="0" borderId="11" xfId="18" applyFont="1" applyBorder="1" applyAlignment="1">
      <alignment horizontal="center" vertical="center" wrapText="1"/>
      <protection/>
    </xf>
    <xf numFmtId="0" fontId="0" fillId="0" borderId="12" xfId="18" applyFont="1" applyBorder="1" applyAlignment="1">
      <alignment horizontal="center" vertical="center" wrapText="1"/>
      <protection/>
    </xf>
    <xf numFmtId="3" fontId="0" fillId="0" borderId="13" xfId="18" applyNumberFormat="1" applyFont="1" applyBorder="1" applyAlignment="1">
      <alignment horizontal="right" vertical="center" wrapText="1"/>
      <protection/>
    </xf>
    <xf numFmtId="167" fontId="0" fillId="0" borderId="1" xfId="18" applyNumberFormat="1" applyFont="1" applyBorder="1" applyAlignment="1">
      <alignment horizontal="right" vertical="center" wrapText="1"/>
      <protection/>
    </xf>
    <xf numFmtId="3" fontId="0" fillId="0" borderId="1" xfId="15" applyNumberFormat="1" applyFont="1" applyBorder="1" applyAlignment="1">
      <alignment horizontal="right" vertical="center" wrapText="1"/>
    </xf>
    <xf numFmtId="41" fontId="0" fillId="0" borderId="14" xfId="15" applyNumberFormat="1" applyFont="1" applyBorder="1" applyAlignment="1">
      <alignment horizontal="right" vertical="center" wrapText="1"/>
    </xf>
    <xf numFmtId="0" fontId="0" fillId="0" borderId="14" xfId="18" applyFont="1" applyBorder="1" applyAlignment="1">
      <alignment horizontal="center" vertical="center" wrapText="1"/>
      <protection/>
    </xf>
    <xf numFmtId="0" fontId="0" fillId="0" borderId="15" xfId="18" applyFont="1" applyBorder="1" applyAlignment="1">
      <alignment horizontal="center" vertical="center" wrapText="1"/>
      <protection/>
    </xf>
    <xf numFmtId="0" fontId="0" fillId="0" borderId="16" xfId="18" applyFont="1" applyBorder="1" applyAlignment="1">
      <alignment horizontal="center" vertical="center" wrapText="1"/>
      <protection/>
    </xf>
    <xf numFmtId="167" fontId="0" fillId="0" borderId="2" xfId="18" applyNumberFormat="1" applyFont="1" applyBorder="1" applyAlignment="1">
      <alignment horizontal="right" vertical="center" wrapText="1"/>
      <protection/>
    </xf>
    <xf numFmtId="3" fontId="0" fillId="0" borderId="2" xfId="15" applyNumberFormat="1" applyFont="1" applyBorder="1" applyAlignment="1">
      <alignment horizontal="right" vertical="center" wrapText="1"/>
    </xf>
    <xf numFmtId="41" fontId="0" fillId="0" borderId="17" xfId="18" applyNumberFormat="1" applyFont="1" applyBorder="1" applyAlignment="1">
      <alignment horizontal="right" vertical="center" wrapText="1"/>
      <protection/>
    </xf>
    <xf numFmtId="3" fontId="0" fillId="0" borderId="9" xfId="15" applyNumberFormat="1" applyFont="1" applyBorder="1" applyAlignment="1">
      <alignment horizontal="right" vertical="center" wrapText="1"/>
    </xf>
    <xf numFmtId="167" fontId="8" fillId="0" borderId="3" xfId="15" applyNumberFormat="1" applyFont="1" applyBorder="1" applyAlignment="1">
      <alignment horizontal="right" vertical="center" wrapText="1"/>
    </xf>
    <xf numFmtId="0" fontId="0" fillId="0" borderId="8" xfId="18" applyFont="1" applyBorder="1" applyAlignment="1">
      <alignment horizontal="center" vertical="top"/>
      <protection/>
    </xf>
    <xf numFmtId="0" fontId="0" fillId="0" borderId="0" xfId="18" applyFont="1" applyFill="1">
      <alignment/>
      <protection/>
    </xf>
    <xf numFmtId="0" fontId="0" fillId="0" borderId="18" xfId="18" applyFont="1" applyFill="1" applyBorder="1" applyAlignment="1">
      <alignment horizontal="center"/>
      <protection/>
    </xf>
    <xf numFmtId="0" fontId="8" fillId="0" borderId="18" xfId="18" applyFont="1" applyFill="1" applyBorder="1" applyAlignment="1">
      <alignment horizontal="center"/>
      <protection/>
    </xf>
    <xf numFmtId="0" fontId="8" fillId="0" borderId="19" xfId="18" applyFont="1" applyFill="1" applyBorder="1" applyAlignment="1">
      <alignment horizontal="center"/>
      <protection/>
    </xf>
    <xf numFmtId="3" fontId="8" fillId="0" borderId="20" xfId="18" applyNumberFormat="1" applyFont="1" applyFill="1" applyBorder="1" applyAlignment="1">
      <alignment horizontal="right" vertical="center" wrapText="1"/>
      <protection/>
    </xf>
    <xf numFmtId="167" fontId="8" fillId="0" borderId="3" xfId="18" applyNumberFormat="1" applyFont="1" applyFill="1" applyBorder="1" applyAlignment="1">
      <alignment horizontal="right" vertical="center" wrapText="1"/>
      <protection/>
    </xf>
    <xf numFmtId="167" fontId="8" fillId="0" borderId="3" xfId="15" applyNumberFormat="1" applyFont="1" applyFill="1" applyBorder="1" applyAlignment="1">
      <alignment horizontal="right" vertical="center" wrapText="1"/>
    </xf>
    <xf numFmtId="167" fontId="8" fillId="0" borderId="7" xfId="15" applyNumberFormat="1" applyFont="1" applyFill="1" applyBorder="1" applyAlignment="1">
      <alignment horizontal="right" vertical="center" wrapText="1"/>
    </xf>
    <xf numFmtId="167" fontId="0" fillId="0" borderId="12" xfId="15" applyNumberFormat="1" applyFont="1" applyBorder="1" applyAlignment="1">
      <alignment horizontal="right" vertical="center" wrapText="1"/>
    </xf>
    <xf numFmtId="167" fontId="0" fillId="0" borderId="21" xfId="15" applyNumberFormat="1" applyFont="1" applyBorder="1" applyAlignment="1">
      <alignment horizontal="right" vertical="center" wrapText="1"/>
    </xf>
    <xf numFmtId="0" fontId="0" fillId="0" borderId="22" xfId="18" applyFont="1" applyBorder="1" applyAlignment="1">
      <alignment horizontal="center" vertical="top" wrapText="1"/>
      <protection/>
    </xf>
    <xf numFmtId="3" fontId="8" fillId="0" borderId="1" xfId="18" applyNumberFormat="1" applyFont="1" applyBorder="1" applyAlignment="1">
      <alignment horizontal="right"/>
      <protection/>
    </xf>
    <xf numFmtId="3" fontId="8" fillId="0" borderId="13" xfId="18" applyNumberFormat="1" applyFont="1" applyBorder="1" applyAlignment="1">
      <alignment horizontal="right"/>
      <protection/>
    </xf>
    <xf numFmtId="167" fontId="0" fillId="0" borderId="13" xfId="15" applyNumberFormat="1" applyFont="1" applyBorder="1" applyAlignment="1">
      <alignment horizontal="right" vertical="center" wrapText="1"/>
    </xf>
    <xf numFmtId="167" fontId="0" fillId="0" borderId="23" xfId="15" applyNumberFormat="1" applyFont="1" applyBorder="1" applyAlignment="1">
      <alignment horizontal="right" vertical="center" wrapText="1"/>
    </xf>
    <xf numFmtId="3" fontId="8" fillId="0" borderId="9" xfId="18" applyNumberFormat="1" applyFont="1" applyBorder="1" applyAlignment="1">
      <alignment horizontal="right"/>
      <protection/>
    </xf>
    <xf numFmtId="167" fontId="0" fillId="0" borderId="24" xfId="15" applyNumberFormat="1" applyFont="1" applyBorder="1" applyAlignment="1">
      <alignment horizontal="right" vertical="center" wrapText="1"/>
    </xf>
    <xf numFmtId="3" fontId="8" fillId="0" borderId="25" xfId="18" applyNumberFormat="1" applyFont="1" applyBorder="1" applyAlignment="1">
      <alignment horizontal="right"/>
      <protection/>
    </xf>
    <xf numFmtId="3" fontId="8" fillId="0" borderId="1" xfId="18" applyNumberFormat="1" applyFont="1" applyBorder="1" applyAlignment="1">
      <alignment horizontal="right" vertical="center" wrapText="1"/>
      <protection/>
    </xf>
    <xf numFmtId="167" fontId="0" fillId="0" borderId="26" xfId="15" applyNumberFormat="1" applyFont="1" applyBorder="1" applyAlignment="1">
      <alignment horizontal="right" vertical="center" wrapText="1"/>
    </xf>
    <xf numFmtId="167" fontId="8" fillId="0" borderId="27" xfId="18" applyNumberFormat="1" applyFont="1" applyBorder="1" applyAlignment="1">
      <alignment horizontal="right" vertical="center" wrapText="1"/>
      <protection/>
    </xf>
    <xf numFmtId="167" fontId="0" fillId="0" borderId="28" xfId="15" applyNumberFormat="1" applyFont="1" applyBorder="1" applyAlignment="1">
      <alignment horizontal="right" vertical="center" wrapText="1"/>
    </xf>
    <xf numFmtId="3" fontId="8" fillId="0" borderId="29" xfId="18" applyNumberFormat="1" applyFont="1" applyBorder="1" applyAlignment="1">
      <alignment horizontal="right" vertical="center" wrapText="1"/>
      <protection/>
    </xf>
    <xf numFmtId="167" fontId="8" fillId="0" borderId="30" xfId="18" applyNumberFormat="1" applyFont="1" applyBorder="1" applyAlignment="1">
      <alignment horizontal="right" vertical="center" wrapText="1"/>
      <protection/>
    </xf>
    <xf numFmtId="3" fontId="0" fillId="0" borderId="31" xfId="18" applyNumberFormat="1" applyFont="1" applyBorder="1" applyAlignment="1">
      <alignment horizontal="right" vertical="center" wrapText="1"/>
      <protection/>
    </xf>
    <xf numFmtId="3" fontId="0" fillId="0" borderId="32" xfId="18" applyNumberFormat="1" applyFont="1" applyBorder="1" applyAlignment="1">
      <alignment horizontal="right" vertical="center" wrapText="1"/>
      <protection/>
    </xf>
    <xf numFmtId="3" fontId="8" fillId="0" borderId="33" xfId="18" applyNumberFormat="1" applyFont="1" applyBorder="1" applyAlignment="1">
      <alignment horizontal="right"/>
      <protection/>
    </xf>
    <xf numFmtId="167" fontId="0" fillId="0" borderId="34" xfId="15" applyNumberFormat="1" applyFont="1" applyBorder="1" applyAlignment="1">
      <alignment horizontal="right" vertical="center" wrapText="1"/>
    </xf>
    <xf numFmtId="3" fontId="8" fillId="0" borderId="27" xfId="18" applyNumberFormat="1" applyFont="1" applyBorder="1" applyAlignment="1">
      <alignment horizontal="right"/>
      <protection/>
    </xf>
    <xf numFmtId="167" fontId="0" fillId="0" borderId="4" xfId="15" applyNumberFormat="1" applyFont="1" applyBorder="1" applyAlignment="1">
      <alignment horizontal="right" vertical="center" wrapText="1"/>
    </xf>
    <xf numFmtId="167" fontId="0" fillId="0" borderId="33" xfId="15" applyNumberFormat="1" applyFont="1" applyBorder="1" applyAlignment="1">
      <alignment horizontal="right" vertical="center" wrapText="1"/>
    </xf>
    <xf numFmtId="0" fontId="0" fillId="0" borderId="35" xfId="18" applyFont="1" applyBorder="1" applyAlignment="1">
      <alignment horizontal="center" vertical="center" wrapText="1"/>
      <protection/>
    </xf>
    <xf numFmtId="0" fontId="0" fillId="0" borderId="36" xfId="18" applyFont="1" applyBorder="1" applyAlignment="1">
      <alignment horizontal="center" vertical="center" wrapText="1"/>
      <protection/>
    </xf>
    <xf numFmtId="3" fontId="0" fillId="0" borderId="31" xfId="18" applyNumberFormat="1" applyFont="1" applyBorder="1" applyAlignment="1">
      <alignment horizontal="right"/>
      <protection/>
    </xf>
    <xf numFmtId="3" fontId="8" fillId="0" borderId="37" xfId="18" applyNumberFormat="1" applyFont="1" applyBorder="1" applyAlignment="1">
      <alignment horizontal="right"/>
      <protection/>
    </xf>
    <xf numFmtId="41" fontId="8" fillId="0" borderId="38" xfId="18" applyNumberFormat="1" applyFont="1" applyBorder="1" applyAlignment="1">
      <alignment horizontal="right" vertical="center" wrapText="1"/>
      <protection/>
    </xf>
    <xf numFmtId="3" fontId="8" fillId="0" borderId="31" xfId="18" applyNumberFormat="1" applyFont="1" applyBorder="1" applyAlignment="1">
      <alignment horizontal="right"/>
      <protection/>
    </xf>
    <xf numFmtId="41" fontId="8" fillId="0" borderId="14" xfId="18" applyNumberFormat="1" applyFont="1" applyBorder="1" applyAlignment="1">
      <alignment horizontal="right" vertical="center" wrapText="1"/>
      <protection/>
    </xf>
    <xf numFmtId="0" fontId="0" fillId="0" borderId="11" xfId="18" applyFont="1" applyBorder="1" applyAlignment="1">
      <alignment horizontal="center"/>
      <protection/>
    </xf>
    <xf numFmtId="0" fontId="0" fillId="0" borderId="12" xfId="18" applyFont="1" applyBorder="1" applyAlignment="1">
      <alignment horizontal="center"/>
      <protection/>
    </xf>
    <xf numFmtId="0" fontId="0" fillId="0" borderId="15" xfId="18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3" fontId="8" fillId="0" borderId="13" xfId="18" applyNumberFormat="1" applyFont="1" applyBorder="1" applyAlignment="1">
      <alignment horizontal="right" vertical="center" wrapText="1"/>
      <protection/>
    </xf>
    <xf numFmtId="3" fontId="8" fillId="0" borderId="24" xfId="18" applyNumberFormat="1" applyFont="1" applyBorder="1" applyAlignment="1">
      <alignment horizontal="right" vertical="center" wrapText="1"/>
      <protection/>
    </xf>
    <xf numFmtId="3" fontId="8" fillId="0" borderId="31" xfId="18" applyNumberFormat="1" applyFont="1" applyBorder="1" applyAlignment="1">
      <alignment horizontal="right" vertical="center" wrapText="1"/>
      <protection/>
    </xf>
    <xf numFmtId="3" fontId="8" fillId="0" borderId="33" xfId="18" applyNumberFormat="1" applyFont="1" applyBorder="1" applyAlignment="1">
      <alignment horizontal="right" vertical="center" wrapText="1"/>
      <protection/>
    </xf>
    <xf numFmtId="3" fontId="8" fillId="0" borderId="37" xfId="18" applyNumberFormat="1" applyFont="1" applyBorder="1" applyAlignment="1">
      <alignment horizontal="right" vertical="center" wrapText="1"/>
      <protection/>
    </xf>
    <xf numFmtId="41" fontId="8" fillId="0" borderId="30" xfId="18" applyNumberFormat="1" applyFont="1" applyBorder="1" applyAlignment="1">
      <alignment horizontal="right" vertical="center" wrapText="1"/>
      <protection/>
    </xf>
    <xf numFmtId="3" fontId="8" fillId="0" borderId="30" xfId="18" applyNumberFormat="1" applyFont="1" applyBorder="1" applyAlignment="1">
      <alignment horizontal="right"/>
      <protection/>
    </xf>
    <xf numFmtId="3" fontId="8" fillId="0" borderId="39" xfId="18" applyNumberFormat="1" applyFont="1" applyBorder="1" applyAlignment="1">
      <alignment horizontal="right"/>
      <protection/>
    </xf>
    <xf numFmtId="3" fontId="8" fillId="0" borderId="12" xfId="18" applyNumberFormat="1" applyFont="1" applyBorder="1" applyAlignment="1">
      <alignment horizontal="right"/>
      <protection/>
    </xf>
    <xf numFmtId="167" fontId="0" fillId="0" borderId="40" xfId="15" applyNumberFormat="1" applyFont="1" applyBorder="1" applyAlignment="1">
      <alignment horizontal="right" vertical="center" wrapText="1"/>
    </xf>
    <xf numFmtId="3" fontId="0" fillId="0" borderId="13" xfId="18" applyNumberFormat="1" applyFont="1" applyBorder="1" applyAlignment="1">
      <alignment horizontal="right"/>
      <protection/>
    </xf>
    <xf numFmtId="3" fontId="0" fillId="0" borderId="40" xfId="15" applyNumberFormat="1" applyFont="1" applyBorder="1" applyAlignment="1">
      <alignment horizontal="right" vertical="center" wrapText="1"/>
    </xf>
    <xf numFmtId="41" fontId="0" fillId="0" borderId="17" xfId="15" applyNumberFormat="1" applyFont="1" applyBorder="1" applyAlignment="1">
      <alignment horizontal="right" vertical="center" wrapText="1"/>
    </xf>
    <xf numFmtId="41" fontId="0" fillId="0" borderId="16" xfId="15" applyNumberFormat="1" applyFont="1" applyBorder="1" applyAlignment="1">
      <alignment horizontal="right" vertical="center" wrapText="1"/>
    </xf>
    <xf numFmtId="167" fontId="0" fillId="0" borderId="41" xfId="15" applyNumberFormat="1" applyFont="1" applyBorder="1" applyAlignment="1">
      <alignment horizontal="right" vertical="center" wrapText="1"/>
    </xf>
    <xf numFmtId="0" fontId="0" fillId="0" borderId="42" xfId="18" applyFont="1" applyBorder="1" applyAlignment="1">
      <alignment horizontal="center" vertical="top" wrapText="1"/>
      <protection/>
    </xf>
    <xf numFmtId="0" fontId="8" fillId="0" borderId="31" xfId="18" applyFont="1" applyBorder="1">
      <alignment/>
      <protection/>
    </xf>
    <xf numFmtId="0" fontId="0" fillId="0" borderId="42" xfId="18" applyFont="1" applyBorder="1" applyAlignment="1">
      <alignment horizontal="center"/>
      <protection/>
    </xf>
    <xf numFmtId="0" fontId="0" fillId="0" borderId="42" xfId="18" applyFont="1" applyBorder="1" applyAlignment="1">
      <alignment horizontal="center" vertical="top"/>
      <protection/>
    </xf>
    <xf numFmtId="3" fontId="8" fillId="0" borderId="38" xfId="18" applyNumberFormat="1" applyFont="1" applyBorder="1" applyAlignment="1">
      <alignment horizontal="right"/>
      <protection/>
    </xf>
    <xf numFmtId="0" fontId="0" fillId="0" borderId="43" xfId="18" applyFont="1" applyBorder="1" applyAlignment="1">
      <alignment horizontal="center"/>
      <protection/>
    </xf>
    <xf numFmtId="0" fontId="0" fillId="0" borderId="22" xfId="18" applyFont="1" applyBorder="1" applyAlignment="1">
      <alignment horizontal="center"/>
      <protection/>
    </xf>
    <xf numFmtId="167" fontId="0" fillId="0" borderId="25" xfId="15" applyNumberFormat="1" applyFont="1" applyBorder="1" applyAlignment="1">
      <alignment horizontal="right" vertical="center" wrapText="1"/>
    </xf>
    <xf numFmtId="167" fontId="0" fillId="0" borderId="39" xfId="15" applyNumberFormat="1" applyFont="1" applyBorder="1" applyAlignment="1">
      <alignment horizontal="right" vertical="center" wrapText="1"/>
    </xf>
    <xf numFmtId="41" fontId="0" fillId="0" borderId="38" xfId="15" applyNumberFormat="1" applyFont="1" applyBorder="1" applyAlignment="1">
      <alignment horizontal="right" vertical="center" wrapText="1"/>
    </xf>
    <xf numFmtId="167" fontId="0" fillId="0" borderId="1" xfId="15" applyNumberFormat="1" applyFont="1" applyFill="1" applyBorder="1" applyAlignment="1">
      <alignment horizontal="right" vertical="center" wrapText="1"/>
    </xf>
    <xf numFmtId="167" fontId="0" fillId="0" borderId="13" xfId="15" applyNumberFormat="1" applyFont="1" applyFill="1" applyBorder="1" applyAlignment="1">
      <alignment horizontal="right" vertical="center" wrapText="1"/>
    </xf>
    <xf numFmtId="167" fontId="0" fillId="0" borderId="12" xfId="15" applyNumberFormat="1" applyFont="1" applyFill="1" applyBorder="1" applyAlignment="1">
      <alignment horizontal="right" vertical="center" wrapText="1"/>
    </xf>
    <xf numFmtId="0" fontId="0" fillId="0" borderId="11" xfId="18" applyFont="1" applyFill="1" applyBorder="1" applyAlignment="1">
      <alignment horizontal="center"/>
      <protection/>
    </xf>
    <xf numFmtId="0" fontId="0" fillId="0" borderId="12" xfId="18" applyFont="1" applyFill="1" applyBorder="1" applyAlignment="1">
      <alignment horizontal="center"/>
      <protection/>
    </xf>
    <xf numFmtId="3" fontId="0" fillId="0" borderId="31" xfId="18" applyNumberFormat="1" applyFont="1" applyFill="1" applyBorder="1" applyAlignment="1">
      <alignment horizontal="right"/>
      <protection/>
    </xf>
    <xf numFmtId="167" fontId="0" fillId="0" borderId="1" xfId="18" applyNumberFormat="1" applyFont="1" applyFill="1" applyBorder="1" applyAlignment="1">
      <alignment horizontal="right" vertical="center" wrapText="1"/>
      <protection/>
    </xf>
    <xf numFmtId="3" fontId="0" fillId="0" borderId="1" xfId="15" applyNumberFormat="1" applyFont="1" applyFill="1" applyBorder="1" applyAlignment="1">
      <alignment horizontal="right" vertical="center" wrapText="1"/>
    </xf>
    <xf numFmtId="41" fontId="0" fillId="0" borderId="14" xfId="15" applyNumberFormat="1" applyFont="1" applyFill="1" applyBorder="1" applyAlignment="1">
      <alignment horizontal="right" vertical="center" wrapText="1"/>
    </xf>
    <xf numFmtId="167" fontId="0" fillId="0" borderId="0" xfId="18" applyNumberFormat="1" applyFont="1" applyFill="1">
      <alignment/>
      <protection/>
    </xf>
    <xf numFmtId="3" fontId="0" fillId="0" borderId="13" xfId="18" applyNumberFormat="1" applyFont="1" applyFill="1" applyBorder="1" applyAlignment="1">
      <alignment horizontal="right"/>
      <protection/>
    </xf>
    <xf numFmtId="167" fontId="0" fillId="0" borderId="24" xfId="15" applyNumberFormat="1" applyFont="1" applyFill="1" applyBorder="1" applyAlignment="1">
      <alignment horizontal="right" vertical="center" wrapText="1"/>
    </xf>
    <xf numFmtId="3" fontId="8" fillId="0" borderId="9" xfId="15" applyNumberFormat="1" applyFont="1" applyBorder="1" applyAlignment="1">
      <alignment horizontal="right" vertical="center" wrapText="1"/>
    </xf>
    <xf numFmtId="41" fontId="8" fillId="0" borderId="30" xfId="15" applyNumberFormat="1" applyFont="1" applyBorder="1" applyAlignment="1">
      <alignment horizontal="right" vertical="center" wrapText="1"/>
    </xf>
    <xf numFmtId="167" fontId="0" fillId="0" borderId="44" xfId="15" applyNumberFormat="1" applyFont="1" applyBorder="1" applyAlignment="1">
      <alignment horizontal="right" vertical="center" wrapText="1"/>
    </xf>
    <xf numFmtId="41" fontId="0" fillId="0" borderId="31" xfId="18" applyNumberFormat="1" applyFont="1" applyBorder="1" applyAlignment="1">
      <alignment horizontal="right" vertical="center" wrapText="1"/>
      <protection/>
    </xf>
    <xf numFmtId="41" fontId="0" fillId="0" borderId="45" xfId="18" applyNumberFormat="1" applyFont="1" applyBorder="1" applyAlignment="1">
      <alignment horizontal="right" vertical="center" wrapText="1"/>
      <protection/>
    </xf>
    <xf numFmtId="3" fontId="0" fillId="0" borderId="46" xfId="15" applyNumberFormat="1" applyFont="1" applyBorder="1" applyAlignment="1">
      <alignment horizontal="right" vertical="center" wrapText="1"/>
    </xf>
    <xf numFmtId="41" fontId="0" fillId="0" borderId="47" xfId="15" applyNumberFormat="1" applyFont="1" applyBorder="1" applyAlignment="1">
      <alignment horizontal="right" vertical="center" wrapText="1"/>
    </xf>
    <xf numFmtId="3" fontId="8" fillId="0" borderId="24" xfId="18" applyNumberFormat="1" applyFont="1" applyBorder="1" applyAlignment="1">
      <alignment horizontal="right"/>
      <protection/>
    </xf>
    <xf numFmtId="167" fontId="0" fillId="0" borderId="11" xfId="15" applyNumberFormat="1" applyFont="1" applyBorder="1" applyAlignment="1">
      <alignment horizontal="right" vertical="center" wrapText="1"/>
    </xf>
    <xf numFmtId="41" fontId="0" fillId="0" borderId="13" xfId="18" applyNumberFormat="1" applyFont="1" applyBorder="1" applyAlignment="1">
      <alignment horizontal="right" vertical="center" wrapText="1"/>
      <protection/>
    </xf>
    <xf numFmtId="41" fontId="0" fillId="0" borderId="48" xfId="18" applyNumberFormat="1" applyFont="1" applyBorder="1" applyAlignment="1">
      <alignment horizontal="right" vertical="center" wrapText="1"/>
      <protection/>
    </xf>
    <xf numFmtId="41" fontId="0" fillId="0" borderId="1" xfId="18" applyNumberFormat="1" applyFont="1" applyBorder="1" applyAlignment="1">
      <alignment horizontal="right" vertical="center" wrapText="1"/>
      <protection/>
    </xf>
    <xf numFmtId="41" fontId="0" fillId="0" borderId="46" xfId="18" applyNumberFormat="1" applyFont="1" applyBorder="1" applyAlignment="1">
      <alignment horizontal="right" vertical="center" wrapText="1"/>
      <protection/>
    </xf>
    <xf numFmtId="167" fontId="0" fillId="0" borderId="49" xfId="15" applyNumberFormat="1" applyFont="1" applyBorder="1" applyAlignment="1">
      <alignment horizontal="right" vertical="center" wrapText="1"/>
    </xf>
    <xf numFmtId="167" fontId="0" fillId="0" borderId="15" xfId="15" applyNumberFormat="1" applyFont="1" applyBorder="1" applyAlignment="1">
      <alignment horizontal="right" vertical="center" wrapText="1"/>
    </xf>
    <xf numFmtId="3" fontId="8" fillId="0" borderId="10" xfId="18" applyNumberFormat="1" applyFont="1" applyBorder="1" applyAlignment="1">
      <alignment horizontal="right"/>
      <protection/>
    </xf>
    <xf numFmtId="41" fontId="0" fillId="0" borderId="11" xfId="18" applyNumberFormat="1" applyFont="1" applyBorder="1" applyAlignment="1">
      <alignment horizontal="right" vertical="center" wrapText="1"/>
      <protection/>
    </xf>
    <xf numFmtId="41" fontId="0" fillId="0" borderId="32" xfId="18" applyNumberFormat="1" applyFont="1" applyBorder="1" applyAlignment="1">
      <alignment horizontal="right" vertical="center" wrapText="1"/>
      <protection/>
    </xf>
    <xf numFmtId="41" fontId="0" fillId="0" borderId="23" xfId="18" applyNumberFormat="1" applyFont="1" applyBorder="1" applyAlignment="1">
      <alignment horizontal="right" vertical="center" wrapText="1"/>
      <protection/>
    </xf>
    <xf numFmtId="41" fontId="0" fillId="0" borderId="15" xfId="18" applyNumberFormat="1" applyFont="1" applyBorder="1" applyAlignment="1">
      <alignment horizontal="right" vertical="center" wrapText="1"/>
      <protection/>
    </xf>
    <xf numFmtId="41" fontId="0" fillId="0" borderId="0" xfId="18" applyNumberFormat="1" applyFont="1" applyBorder="1" applyAlignment="1">
      <alignment horizontal="right" vertical="center" wrapText="1"/>
      <protection/>
    </xf>
    <xf numFmtId="167" fontId="0" fillId="0" borderId="50" xfId="15" applyNumberFormat="1" applyFont="1" applyBorder="1" applyAlignment="1">
      <alignment horizontal="right" vertical="center" wrapText="1"/>
    </xf>
    <xf numFmtId="167" fontId="8" fillId="0" borderId="51" xfId="15" applyNumberFormat="1" applyFont="1" applyFill="1" applyBorder="1" applyAlignment="1">
      <alignment horizontal="right" vertical="center" wrapText="1"/>
    </xf>
    <xf numFmtId="167" fontId="8" fillId="0" borderId="51" xfId="18" applyNumberFormat="1" applyFont="1" applyBorder="1" applyAlignment="1">
      <alignment horizontal="right" vertical="center" wrapText="1"/>
      <protection/>
    </xf>
    <xf numFmtId="3" fontId="8" fillId="0" borderId="4" xfId="18" applyNumberFormat="1" applyFont="1" applyBorder="1" applyAlignment="1">
      <alignment horizontal="right" vertical="center" wrapText="1"/>
      <protection/>
    </xf>
    <xf numFmtId="3" fontId="8" fillId="0" borderId="14" xfId="18" applyNumberFormat="1" applyFont="1" applyBorder="1" applyAlignment="1">
      <alignment horizontal="right" vertical="center" wrapText="1"/>
      <protection/>
    </xf>
    <xf numFmtId="3" fontId="8" fillId="0" borderId="25" xfId="18" applyNumberFormat="1" applyFont="1" applyBorder="1" applyAlignment="1">
      <alignment horizontal="right" vertical="center" wrapText="1"/>
      <protection/>
    </xf>
    <xf numFmtId="3" fontId="8" fillId="0" borderId="52" xfId="18" applyNumberFormat="1" applyFont="1" applyBorder="1" applyAlignment="1">
      <alignment horizontal="right" vertical="center" wrapText="1"/>
      <protection/>
    </xf>
    <xf numFmtId="3" fontId="8" fillId="0" borderId="38" xfId="18" applyNumberFormat="1" applyFont="1" applyBorder="1" applyAlignment="1">
      <alignment horizontal="right" vertical="center" wrapText="1"/>
      <protection/>
    </xf>
    <xf numFmtId="0" fontId="10" fillId="0" borderId="0" xfId="18" applyFont="1" applyAlignment="1">
      <alignment horizontal="right"/>
      <protection/>
    </xf>
    <xf numFmtId="0" fontId="8" fillId="2" borderId="39" xfId="18" applyFont="1" applyFill="1" applyBorder="1" applyAlignment="1">
      <alignment horizontal="center" vertical="center" wrapText="1"/>
      <protection/>
    </xf>
    <xf numFmtId="0" fontId="8" fillId="2" borderId="53" xfId="18" applyFont="1" applyFill="1" applyBorder="1" applyAlignment="1">
      <alignment horizontal="center" vertical="center" wrapText="1"/>
      <protection/>
    </xf>
    <xf numFmtId="0" fontId="8" fillId="2" borderId="54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55" xfId="18" applyFont="1" applyFill="1" applyBorder="1" applyAlignment="1">
      <alignment horizontal="center" vertical="center" wrapText="1"/>
      <protection/>
    </xf>
    <xf numFmtId="0" fontId="8" fillId="2" borderId="29" xfId="18" applyFont="1" applyFill="1" applyBorder="1" applyAlignment="1">
      <alignment horizontal="left" vertical="center" wrapText="1"/>
      <protection/>
    </xf>
    <xf numFmtId="3" fontId="8" fillId="2" borderId="53" xfId="18" applyNumberFormat="1" applyFont="1" applyFill="1" applyBorder="1" applyAlignment="1">
      <alignment horizontal="right" vertical="center" wrapText="1"/>
      <protection/>
    </xf>
    <xf numFmtId="167" fontId="8" fillId="2" borderId="9" xfId="18" applyNumberFormat="1" applyFont="1" applyFill="1" applyBorder="1" applyAlignment="1">
      <alignment horizontal="right" vertical="center" wrapText="1"/>
      <protection/>
    </xf>
    <xf numFmtId="167" fontId="8" fillId="2" borderId="56" xfId="18" applyNumberFormat="1" applyFont="1" applyFill="1" applyBorder="1" applyAlignment="1">
      <alignment horizontal="right" vertical="center" wrapText="1"/>
      <protection/>
    </xf>
    <xf numFmtId="167" fontId="8" fillId="2" borderId="57" xfId="18" applyNumberFormat="1" applyFont="1" applyFill="1" applyBorder="1" applyAlignment="1">
      <alignment horizontal="right" vertical="center" wrapText="1"/>
      <protection/>
    </xf>
    <xf numFmtId="167" fontId="8" fillId="2" borderId="58" xfId="18" applyNumberFormat="1" applyFont="1" applyFill="1" applyBorder="1" applyAlignment="1">
      <alignment horizontal="right" vertical="center" wrapText="1"/>
      <protection/>
    </xf>
    <xf numFmtId="167" fontId="8" fillId="2" borderId="59" xfId="18" applyNumberFormat="1" applyFont="1" applyFill="1" applyBorder="1" applyAlignment="1">
      <alignment horizontal="right" vertical="center" wrapText="1"/>
      <protection/>
    </xf>
    <xf numFmtId="167" fontId="8" fillId="2" borderId="60" xfId="18" applyNumberFormat="1" applyFont="1" applyFill="1" applyBorder="1" applyAlignment="1">
      <alignment horizontal="right" vertical="center" wrapText="1"/>
      <protection/>
    </xf>
    <xf numFmtId="41" fontId="8" fillId="2" borderId="61" xfId="18" applyNumberFormat="1" applyFont="1" applyFill="1" applyBorder="1" applyAlignment="1">
      <alignment horizontal="right" vertical="center" wrapText="1"/>
      <protection/>
    </xf>
    <xf numFmtId="0" fontId="0" fillId="2" borderId="42" xfId="18" applyFont="1" applyFill="1" applyBorder="1" applyAlignment="1">
      <alignment horizontal="center" vertical="top" wrapText="1"/>
      <protection/>
    </xf>
    <xf numFmtId="3" fontId="8" fillId="2" borderId="11" xfId="18" applyNumberFormat="1" applyFont="1" applyFill="1" applyBorder="1" applyAlignment="1">
      <alignment horizontal="right" vertical="center" wrapText="1"/>
      <protection/>
    </xf>
    <xf numFmtId="167" fontId="8" fillId="2" borderId="25" xfId="18" applyNumberFormat="1" applyFont="1" applyFill="1" applyBorder="1" applyAlignment="1">
      <alignment horizontal="right" vertical="center" wrapText="1"/>
      <protection/>
    </xf>
    <xf numFmtId="167" fontId="8" fillId="2" borderId="13" xfId="18" applyNumberFormat="1" applyFont="1" applyFill="1" applyBorder="1" applyAlignment="1">
      <alignment horizontal="right" vertical="center" wrapText="1"/>
      <protection/>
    </xf>
    <xf numFmtId="167" fontId="8" fillId="2" borderId="1" xfId="18" applyNumberFormat="1" applyFont="1" applyFill="1" applyBorder="1" applyAlignment="1">
      <alignment horizontal="right" vertical="center" wrapText="1"/>
      <protection/>
    </xf>
    <xf numFmtId="167" fontId="8" fillId="2" borderId="4" xfId="18" applyNumberFormat="1" applyFont="1" applyFill="1" applyBorder="1" applyAlignment="1">
      <alignment horizontal="right" vertical="center" wrapText="1"/>
      <protection/>
    </xf>
    <xf numFmtId="167" fontId="8" fillId="2" borderId="31" xfId="18" applyNumberFormat="1" applyFont="1" applyFill="1" applyBorder="1" applyAlignment="1">
      <alignment horizontal="right" vertical="center" wrapText="1"/>
      <protection/>
    </xf>
    <xf numFmtId="167" fontId="8" fillId="2" borderId="14" xfId="18" applyNumberFormat="1" applyFont="1" applyFill="1" applyBorder="1" applyAlignment="1">
      <alignment horizontal="right" vertical="center" wrapText="1"/>
      <protection/>
    </xf>
    <xf numFmtId="167" fontId="8" fillId="2" borderId="11" xfId="18" applyNumberFormat="1" applyFont="1" applyFill="1" applyBorder="1" applyAlignment="1">
      <alignment horizontal="right" vertical="center" wrapText="1"/>
      <protection/>
    </xf>
    <xf numFmtId="167" fontId="8" fillId="2" borderId="24" xfId="18" applyNumberFormat="1" applyFont="1" applyFill="1" applyBorder="1" applyAlignment="1">
      <alignment horizontal="right" vertical="center" wrapText="1"/>
      <protection/>
    </xf>
    <xf numFmtId="167" fontId="8" fillId="2" borderId="52" xfId="18" applyNumberFormat="1" applyFont="1" applyFill="1" applyBorder="1" applyAlignment="1">
      <alignment horizontal="right" vertical="center" wrapText="1"/>
      <protection/>
    </xf>
    <xf numFmtId="167" fontId="8" fillId="2" borderId="33" xfId="18" applyNumberFormat="1" applyFont="1" applyFill="1" applyBorder="1" applyAlignment="1">
      <alignment horizontal="right" vertical="center" wrapText="1"/>
      <protection/>
    </xf>
    <xf numFmtId="167" fontId="8" fillId="2" borderId="6" xfId="18" applyNumberFormat="1" applyFont="1" applyFill="1" applyBorder="1" applyAlignment="1">
      <alignment horizontal="right" vertical="center" wrapText="1"/>
      <protection/>
    </xf>
    <xf numFmtId="167" fontId="8" fillId="2" borderId="37" xfId="18" applyNumberFormat="1" applyFont="1" applyFill="1" applyBorder="1" applyAlignment="1">
      <alignment horizontal="right" vertical="center" wrapText="1"/>
      <protection/>
    </xf>
    <xf numFmtId="41" fontId="8" fillId="2" borderId="38" xfId="18" applyNumberFormat="1" applyFont="1" applyFill="1" applyBorder="1" applyAlignment="1">
      <alignment horizontal="right" vertical="center" wrapText="1"/>
      <protection/>
    </xf>
    <xf numFmtId="0" fontId="8" fillId="2" borderId="42" xfId="18" applyFont="1" applyFill="1" applyBorder="1" applyAlignment="1">
      <alignment horizontal="center" vertical="center" wrapText="1"/>
      <protection/>
    </xf>
    <xf numFmtId="167" fontId="8" fillId="2" borderId="55" xfId="18" applyNumberFormat="1" applyFont="1" applyFill="1" applyBorder="1" applyAlignment="1">
      <alignment horizontal="right" vertical="center" wrapText="1"/>
      <protection/>
    </xf>
    <xf numFmtId="167" fontId="8" fillId="2" borderId="12" xfId="18" applyNumberFormat="1" applyFont="1" applyFill="1" applyBorder="1" applyAlignment="1">
      <alignment horizontal="right" vertical="center" wrapText="1"/>
      <protection/>
    </xf>
    <xf numFmtId="167" fontId="8" fillId="2" borderId="38" xfId="18" applyNumberFormat="1" applyFont="1" applyFill="1" applyBorder="1" applyAlignment="1">
      <alignment horizontal="right" vertical="center" wrapText="1"/>
      <protection/>
    </xf>
    <xf numFmtId="0" fontId="8" fillId="2" borderId="6" xfId="18" applyFont="1" applyFill="1" applyBorder="1">
      <alignment/>
      <protection/>
    </xf>
    <xf numFmtId="0" fontId="8" fillId="2" borderId="55" xfId="18" applyFont="1" applyFill="1" applyBorder="1" applyAlignment="1">
      <alignment horizontal="center"/>
      <protection/>
    </xf>
    <xf numFmtId="0" fontId="8" fillId="2" borderId="39" xfId="18" applyFont="1" applyFill="1" applyBorder="1" applyAlignment="1">
      <alignment horizontal="center"/>
      <protection/>
    </xf>
    <xf numFmtId="3" fontId="8" fillId="2" borderId="25" xfId="18" applyNumberFormat="1" applyFont="1" applyFill="1" applyBorder="1" applyAlignment="1">
      <alignment horizontal="right" vertical="center" wrapText="1"/>
      <protection/>
    </xf>
    <xf numFmtId="3" fontId="8" fillId="2" borderId="1" xfId="18" applyNumberFormat="1" applyFont="1" applyFill="1" applyBorder="1" applyAlignment="1">
      <alignment horizontal="right" vertical="center" wrapText="1"/>
      <protection/>
    </xf>
    <xf numFmtId="41" fontId="8" fillId="2" borderId="14" xfId="18" applyNumberFormat="1" applyFont="1" applyFill="1" applyBorder="1" applyAlignment="1">
      <alignment horizontal="right" vertical="center" wrapText="1"/>
      <protection/>
    </xf>
    <xf numFmtId="0" fontId="8" fillId="2" borderId="5" xfId="18" applyFont="1" applyFill="1" applyBorder="1" applyAlignment="1">
      <alignment horizontal="left" vertical="top"/>
      <protection/>
    </xf>
    <xf numFmtId="0" fontId="8" fillId="2" borderId="53" xfId="18" applyFont="1" applyFill="1" applyBorder="1" applyAlignment="1">
      <alignment horizontal="center"/>
      <protection/>
    </xf>
    <xf numFmtId="0" fontId="8" fillId="2" borderId="8" xfId="18" applyFont="1" applyFill="1" applyBorder="1" applyAlignment="1">
      <alignment horizontal="center" vertical="top" wrapText="1"/>
      <protection/>
    </xf>
    <xf numFmtId="0" fontId="8" fillId="2" borderId="41" xfId="18" applyFont="1" applyFill="1" applyBorder="1" applyAlignment="1">
      <alignment horizontal="center" vertical="top"/>
      <protection/>
    </xf>
    <xf numFmtId="0" fontId="5" fillId="2" borderId="40" xfId="18" applyFont="1" applyFill="1" applyBorder="1" applyAlignment="1">
      <alignment horizontal="center" vertical="center" wrapText="1"/>
      <protection/>
    </xf>
    <xf numFmtId="0" fontId="5" fillId="2" borderId="17" xfId="18" applyFont="1" applyFill="1" applyBorder="1" applyAlignment="1">
      <alignment horizontal="center"/>
      <protection/>
    </xf>
    <xf numFmtId="0" fontId="0" fillId="0" borderId="62" xfId="18" applyFont="1" applyBorder="1" applyAlignment="1">
      <alignment horizontal="center" vertical="top" wrapText="1"/>
      <protection/>
    </xf>
    <xf numFmtId="0" fontId="8" fillId="0" borderId="62" xfId="18" applyFont="1" applyBorder="1" applyAlignment="1">
      <alignment horizontal="left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  <xf numFmtId="0" fontId="8" fillId="0" borderId="19" xfId="18" applyFont="1" applyBorder="1" applyAlignment="1">
      <alignment horizontal="center" vertical="center" wrapText="1"/>
      <protection/>
    </xf>
    <xf numFmtId="3" fontId="8" fillId="0" borderId="62" xfId="18" applyNumberFormat="1" applyFont="1" applyBorder="1" applyAlignment="1">
      <alignment horizontal="right" vertical="center" wrapText="1"/>
      <protection/>
    </xf>
    <xf numFmtId="167" fontId="8" fillId="0" borderId="51" xfId="15" applyNumberFormat="1" applyFont="1" applyBorder="1" applyAlignment="1">
      <alignment horizontal="right" vertical="center" wrapText="1"/>
    </xf>
    <xf numFmtId="167" fontId="8" fillId="0" borderId="7" xfId="15" applyNumberFormat="1" applyFont="1" applyBorder="1" applyAlignment="1">
      <alignment horizontal="right" vertical="center" wrapText="1"/>
    </xf>
    <xf numFmtId="167" fontId="8" fillId="0" borderId="62" xfId="15" applyNumberFormat="1" applyFont="1" applyBorder="1" applyAlignment="1">
      <alignment horizontal="right" vertical="center" wrapText="1"/>
    </xf>
    <xf numFmtId="3" fontId="8" fillId="0" borderId="3" xfId="15" applyNumberFormat="1" applyFont="1" applyBorder="1" applyAlignment="1">
      <alignment horizontal="right" vertical="center" wrapText="1"/>
    </xf>
    <xf numFmtId="41" fontId="8" fillId="0" borderId="63" xfId="15" applyNumberFormat="1" applyFont="1" applyBorder="1" applyAlignment="1">
      <alignment horizontal="right" vertical="center" wrapText="1"/>
    </xf>
    <xf numFmtId="167" fontId="8" fillId="0" borderId="19" xfId="18" applyNumberFormat="1" applyFont="1" applyBorder="1" applyAlignment="1">
      <alignment horizontal="right" vertical="center" wrapText="1"/>
      <protection/>
    </xf>
    <xf numFmtId="167" fontId="13" fillId="0" borderId="0" xfId="18" applyNumberFormat="1" applyFont="1">
      <alignment/>
      <protection/>
    </xf>
    <xf numFmtId="0" fontId="13" fillId="0" borderId="0" xfId="18" applyFont="1">
      <alignment/>
      <protection/>
    </xf>
    <xf numFmtId="167" fontId="8" fillId="0" borderId="53" xfId="18" applyNumberFormat="1" applyFont="1" applyBorder="1" applyAlignment="1">
      <alignment horizontal="right" vertical="center" wrapText="1"/>
      <protection/>
    </xf>
    <xf numFmtId="167" fontId="8" fillId="0" borderId="54" xfId="18" applyNumberFormat="1" applyFont="1" applyBorder="1" applyAlignment="1">
      <alignment horizontal="right" vertical="center" wrapText="1"/>
      <protection/>
    </xf>
    <xf numFmtId="41" fontId="0" fillId="0" borderId="11" xfId="18" applyNumberFormat="1" applyFont="1" applyFill="1" applyBorder="1" applyAlignment="1">
      <alignment horizontal="right" vertical="center" wrapText="1"/>
      <protection/>
    </xf>
    <xf numFmtId="41" fontId="0" fillId="0" borderId="64" xfId="18" applyNumberFormat="1" applyFont="1" applyBorder="1" applyAlignment="1">
      <alignment horizontal="right" vertical="center" wrapText="1"/>
      <protection/>
    </xf>
    <xf numFmtId="3" fontId="8" fillId="0" borderId="12" xfId="18" applyNumberFormat="1" applyFont="1" applyBorder="1" applyAlignment="1">
      <alignment horizontal="right" vertical="center" wrapText="1"/>
      <protection/>
    </xf>
    <xf numFmtId="167" fontId="8" fillId="2" borderId="39" xfId="18" applyNumberFormat="1" applyFont="1" applyFill="1" applyBorder="1" applyAlignment="1">
      <alignment horizontal="right" vertical="center" wrapText="1"/>
      <protection/>
    </xf>
    <xf numFmtId="167" fontId="0" fillId="0" borderId="43" xfId="15" applyNumberFormat="1" applyFont="1" applyBorder="1" applyAlignment="1">
      <alignment horizontal="right" vertical="center" wrapText="1"/>
    </xf>
    <xf numFmtId="167" fontId="8" fillId="0" borderId="22" xfId="15" applyNumberFormat="1" applyFont="1" applyBorder="1" applyAlignment="1">
      <alignment horizontal="right" vertical="center" wrapText="1"/>
    </xf>
    <xf numFmtId="167" fontId="0" fillId="0" borderId="19" xfId="15" applyNumberFormat="1" applyFont="1" applyBorder="1" applyAlignment="1">
      <alignment horizontal="right" vertical="center" wrapText="1"/>
    </xf>
    <xf numFmtId="0" fontId="7" fillId="2" borderId="18" xfId="18" applyFont="1" applyFill="1" applyBorder="1" applyAlignment="1">
      <alignment horizontal="center" vertical="center" wrapText="1"/>
      <protection/>
    </xf>
    <xf numFmtId="0" fontId="7" fillId="2" borderId="7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7" fillId="2" borderId="20" xfId="18" applyFont="1" applyFill="1" applyBorder="1" applyAlignment="1">
      <alignment horizontal="center" vertical="center" wrapText="1"/>
      <protection/>
    </xf>
    <xf numFmtId="0" fontId="7" fillId="2" borderId="3" xfId="18" applyFont="1" applyFill="1" applyBorder="1" applyAlignment="1">
      <alignment horizontal="center" vertical="center" wrapText="1"/>
      <protection/>
    </xf>
    <xf numFmtId="0" fontId="7" fillId="2" borderId="51" xfId="18" applyFont="1" applyFill="1" applyBorder="1" applyAlignment="1">
      <alignment horizontal="center" vertical="center" wrapText="1"/>
      <protection/>
    </xf>
    <xf numFmtId="0" fontId="7" fillId="2" borderId="62" xfId="18" applyFont="1" applyFill="1" applyBorder="1" applyAlignment="1">
      <alignment horizontal="center" vertical="center" wrapText="1"/>
      <protection/>
    </xf>
    <xf numFmtId="0" fontId="7" fillId="2" borderId="63" xfId="18" applyNumberFormat="1" applyFont="1" applyFill="1" applyBorder="1" applyAlignment="1">
      <alignment horizontal="center" vertical="center" wrapText="1"/>
      <protection/>
    </xf>
    <xf numFmtId="0" fontId="5" fillId="2" borderId="64" xfId="18" applyFont="1" applyFill="1" applyBorder="1" applyAlignment="1">
      <alignment horizontal="center" vertical="center" wrapText="1"/>
      <protection/>
    </xf>
    <xf numFmtId="0" fontId="5" fillId="2" borderId="40" xfId="18" applyFont="1" applyFill="1" applyBorder="1" applyAlignment="1">
      <alignment horizontal="center" vertical="center" wrapText="1"/>
      <protection/>
    </xf>
    <xf numFmtId="0" fontId="5" fillId="2" borderId="49" xfId="18" applyFont="1" applyFill="1" applyBorder="1" applyAlignment="1">
      <alignment horizontal="center" vertical="center" wrapText="1"/>
      <protection/>
    </xf>
    <xf numFmtId="0" fontId="5" fillId="2" borderId="43" xfId="18" applyFont="1" applyFill="1" applyBorder="1" applyAlignment="1">
      <alignment horizontal="center" vertical="center" wrapText="1"/>
      <protection/>
    </xf>
    <xf numFmtId="0" fontId="5" fillId="2" borderId="34" xfId="18" applyFont="1" applyFill="1" applyBorder="1" applyAlignment="1">
      <alignment horizontal="center" vertical="center" wrapText="1"/>
      <protection/>
    </xf>
    <xf numFmtId="0" fontId="5" fillId="2" borderId="49" xfId="18" applyFont="1" applyFill="1" applyBorder="1" applyAlignment="1">
      <alignment horizontal="center" vertical="center" wrapText="1"/>
      <protection/>
    </xf>
    <xf numFmtId="0" fontId="5" fillId="2" borderId="65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12" xfId="18" applyFont="1" applyFill="1" applyBorder="1" applyAlignment="1">
      <alignment horizontal="center" vertical="center" wrapText="1"/>
      <protection/>
    </xf>
    <xf numFmtId="0" fontId="0" fillId="0" borderId="35" xfId="18" applyFont="1" applyBorder="1" applyAlignment="1">
      <alignment horizontal="center" vertical="top"/>
      <protection/>
    </xf>
    <xf numFmtId="0" fontId="0" fillId="0" borderId="8" xfId="18" applyFont="1" applyBorder="1" applyAlignment="1">
      <alignment horizontal="center" vertical="top"/>
      <protection/>
    </xf>
    <xf numFmtId="0" fontId="8" fillId="0" borderId="31" xfId="18" applyFont="1" applyBorder="1" applyAlignment="1">
      <alignment horizontal="center"/>
      <protection/>
    </xf>
    <xf numFmtId="0" fontId="8" fillId="0" borderId="14" xfId="18" applyFont="1" applyBorder="1" applyAlignment="1">
      <alignment horizontal="center"/>
      <protection/>
    </xf>
    <xf numFmtId="0" fontId="0" fillId="0" borderId="36" xfId="18" applyFont="1" applyBorder="1" applyAlignment="1">
      <alignment horizontal="center"/>
      <protection/>
    </xf>
    <xf numFmtId="0" fontId="0" fillId="0" borderId="66" xfId="18" applyFont="1" applyBorder="1" applyAlignment="1">
      <alignment horizontal="center"/>
      <protection/>
    </xf>
    <xf numFmtId="0" fontId="0" fillId="0" borderId="43" xfId="18" applyFont="1" applyBorder="1" applyAlignment="1">
      <alignment horizontal="center"/>
      <protection/>
    </xf>
    <xf numFmtId="0" fontId="8" fillId="0" borderId="18" xfId="18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19" xfId="18" applyFont="1" applyBorder="1" applyAlignment="1">
      <alignment horizontal="center" vertical="center"/>
      <protection/>
    </xf>
    <xf numFmtId="0" fontId="0" fillId="0" borderId="39" xfId="18" applyFont="1" applyBorder="1" applyAlignment="1">
      <alignment horizontal="center"/>
      <protection/>
    </xf>
    <xf numFmtId="0" fontId="0" fillId="0" borderId="67" xfId="18" applyFont="1" applyBorder="1" applyAlignment="1">
      <alignment horizontal="center"/>
      <protection/>
    </xf>
    <xf numFmtId="0" fontId="0" fillId="0" borderId="6" xfId="18" applyFont="1" applyBorder="1" applyAlignment="1">
      <alignment horizontal="center"/>
      <protection/>
    </xf>
    <xf numFmtId="0" fontId="0" fillId="0" borderId="55" xfId="18" applyFont="1" applyBorder="1" applyAlignment="1">
      <alignment horizontal="center" vertical="top"/>
      <protection/>
    </xf>
    <xf numFmtId="0" fontId="0" fillId="0" borderId="41" xfId="18" applyFont="1" applyBorder="1" applyAlignment="1">
      <alignment horizontal="center"/>
      <protection/>
    </xf>
    <xf numFmtId="0" fontId="0" fillId="0" borderId="68" xfId="18" applyFont="1" applyBorder="1" applyAlignment="1">
      <alignment horizontal="center"/>
      <protection/>
    </xf>
    <xf numFmtId="0" fontId="0" fillId="0" borderId="69" xfId="18" applyFont="1" applyBorder="1" applyAlignment="1">
      <alignment horizontal="center"/>
      <protection/>
    </xf>
    <xf numFmtId="0" fontId="0" fillId="0" borderId="65" xfId="18" applyFont="1" applyBorder="1" applyAlignment="1">
      <alignment horizontal="center"/>
      <protection/>
    </xf>
    <xf numFmtId="0" fontId="0" fillId="0" borderId="35" xfId="18" applyFont="1" applyBorder="1" applyAlignment="1">
      <alignment horizontal="center" vertical="top" wrapText="1"/>
      <protection/>
    </xf>
    <xf numFmtId="0" fontId="0" fillId="0" borderId="8" xfId="18" applyFont="1" applyBorder="1" applyAlignment="1">
      <alignment horizontal="center" vertical="top" wrapText="1"/>
      <protection/>
    </xf>
    <xf numFmtId="0" fontId="0" fillId="0" borderId="55" xfId="18" applyFont="1" applyBorder="1" applyAlignment="1">
      <alignment horizontal="center" vertical="top" wrapText="1"/>
      <protection/>
    </xf>
    <xf numFmtId="0" fontId="8" fillId="0" borderId="29" xfId="18" applyFont="1" applyBorder="1" applyAlignment="1">
      <alignment horizontal="center"/>
      <protection/>
    </xf>
    <xf numFmtId="0" fontId="8" fillId="0" borderId="30" xfId="18" applyFont="1" applyBorder="1" applyAlignment="1">
      <alignment horizontal="center"/>
      <protection/>
    </xf>
    <xf numFmtId="0" fontId="0" fillId="0" borderId="45" xfId="18" applyFont="1" applyBorder="1" applyAlignment="1">
      <alignment horizontal="center" vertical="top" wrapText="1"/>
      <protection/>
    </xf>
    <xf numFmtId="0" fontId="0" fillId="0" borderId="42" xfId="18" applyFont="1" applyBorder="1" applyAlignment="1">
      <alignment horizontal="center" vertical="top" wrapText="1"/>
      <protection/>
    </xf>
    <xf numFmtId="0" fontId="0" fillId="0" borderId="64" xfId="18" applyFont="1" applyBorder="1" applyAlignment="1">
      <alignment horizontal="center" vertical="top" wrapText="1"/>
      <protection/>
    </xf>
    <xf numFmtId="0" fontId="0" fillId="0" borderId="68" xfId="18" applyFont="1" applyBorder="1" applyAlignment="1">
      <alignment horizontal="center" vertical="top"/>
      <protection/>
    </xf>
    <xf numFmtId="0" fontId="0" fillId="0" borderId="69" xfId="18" applyFont="1" applyBorder="1" applyAlignment="1">
      <alignment horizontal="center" vertical="top"/>
      <protection/>
    </xf>
    <xf numFmtId="0" fontId="0" fillId="0" borderId="29" xfId="18" applyFont="1" applyBorder="1" applyAlignment="1">
      <alignment horizontal="center" vertical="top" wrapText="1"/>
      <protection/>
    </xf>
    <xf numFmtId="0" fontId="0" fillId="0" borderId="31" xfId="18" applyFont="1" applyBorder="1" applyAlignment="1">
      <alignment horizontal="center" vertical="top" wrapText="1"/>
      <protection/>
    </xf>
    <xf numFmtId="0" fontId="8" fillId="0" borderId="29" xfId="18" applyFont="1" applyBorder="1" applyAlignment="1">
      <alignment horizontal="left" vertical="top" wrapText="1"/>
      <protection/>
    </xf>
    <xf numFmtId="0" fontId="8" fillId="0" borderId="31" xfId="18" applyFont="1" applyBorder="1" applyAlignment="1">
      <alignment horizontal="left" vertical="top" wrapText="1"/>
      <protection/>
    </xf>
    <xf numFmtId="0" fontId="8" fillId="0" borderId="45" xfId="18" applyFont="1" applyBorder="1" applyAlignment="1">
      <alignment horizontal="left" vertical="top" wrapText="1"/>
      <protection/>
    </xf>
    <xf numFmtId="0" fontId="8" fillId="0" borderId="29" xfId="18" applyFont="1" applyBorder="1" applyAlignment="1">
      <alignment horizontal="center" vertical="center" wrapText="1"/>
      <protection/>
    </xf>
    <xf numFmtId="0" fontId="8" fillId="0" borderId="30" xfId="18" applyFont="1" applyBorder="1" applyAlignment="1">
      <alignment horizontal="center" vertical="center" wrapText="1"/>
      <protection/>
    </xf>
    <xf numFmtId="0" fontId="0" fillId="2" borderId="60" xfId="18" applyFont="1" applyFill="1" applyBorder="1" applyAlignment="1">
      <alignment horizontal="center" vertical="top" wrapText="1"/>
      <protection/>
    </xf>
    <xf numFmtId="0" fontId="0" fillId="2" borderId="42" xfId="18" applyFont="1" applyFill="1" applyBorder="1" applyAlignment="1">
      <alignment horizontal="center" vertical="top" wrapText="1"/>
      <protection/>
    </xf>
    <xf numFmtId="0" fontId="8" fillId="2" borderId="68" xfId="18" applyFont="1" applyFill="1" applyBorder="1" applyAlignment="1">
      <alignment horizontal="center" vertical="center" wrapText="1"/>
      <protection/>
    </xf>
    <xf numFmtId="0" fontId="8" fillId="2" borderId="69" xfId="18" applyFont="1" applyFill="1" applyBorder="1" applyAlignment="1">
      <alignment horizontal="center" vertical="center" wrapText="1"/>
      <protection/>
    </xf>
    <xf numFmtId="0" fontId="0" fillId="0" borderId="60" xfId="18" applyFont="1" applyBorder="1" applyAlignment="1">
      <alignment horizontal="center" vertical="top" wrapText="1"/>
      <protection/>
    </xf>
    <xf numFmtId="0" fontId="8" fillId="0" borderId="70" xfId="18" applyFont="1" applyBorder="1" applyAlignment="1">
      <alignment horizontal="left" vertical="top" wrapText="1"/>
      <protection/>
    </xf>
    <xf numFmtId="0" fontId="8" fillId="0" borderId="69" xfId="18" applyFont="1" applyBorder="1" applyAlignment="1">
      <alignment horizontal="left" vertical="top" wrapText="1"/>
      <protection/>
    </xf>
    <xf numFmtId="0" fontId="8" fillId="0" borderId="65" xfId="18" applyFont="1" applyBorder="1" applyAlignment="1">
      <alignment horizontal="left" vertical="top"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2" borderId="12" xfId="18" applyFont="1" applyFill="1" applyBorder="1" applyAlignment="1">
      <alignment horizont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29" xfId="18" applyFont="1" applyFill="1" applyBorder="1" applyAlignment="1">
      <alignment horizontal="center" vertical="center" wrapText="1"/>
      <protection/>
    </xf>
    <xf numFmtId="0" fontId="8" fillId="2" borderId="31" xfId="18" applyFont="1" applyFill="1" applyBorder="1" applyAlignment="1">
      <alignment horizontal="center" vertical="center" wrapText="1"/>
      <protection/>
    </xf>
    <xf numFmtId="0" fontId="8" fillId="2" borderId="71" xfId="18" applyFont="1" applyFill="1" applyBorder="1" applyAlignment="1">
      <alignment horizontal="center" vertical="center" wrapText="1"/>
      <protection/>
    </xf>
    <xf numFmtId="0" fontId="8" fillId="2" borderId="72" xfId="18" applyFont="1" applyFill="1" applyBorder="1" applyAlignment="1">
      <alignment horizontal="center" vertical="center" wrapText="1"/>
      <protection/>
    </xf>
    <xf numFmtId="0" fontId="8" fillId="2" borderId="10" xfId="18" applyFont="1" applyFill="1" applyBorder="1" applyAlignment="1">
      <alignment horizontal="center" vertical="center" wrapText="1"/>
      <protection/>
    </xf>
    <xf numFmtId="0" fontId="8" fillId="2" borderId="24" xfId="18" applyFont="1" applyFill="1" applyBorder="1" applyAlignment="1">
      <alignment horizontal="center" vertical="center" wrapText="1"/>
      <protection/>
    </xf>
    <xf numFmtId="0" fontId="8" fillId="2" borderId="5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0" fillId="0" borderId="36" xfId="18" applyFont="1" applyBorder="1" applyAlignment="1">
      <alignment horizontal="center" vertical="top"/>
      <protection/>
    </xf>
    <xf numFmtId="0" fontId="0" fillId="0" borderId="66" xfId="18" applyFont="1" applyBorder="1" applyAlignment="1">
      <alignment horizontal="center" vertical="top"/>
      <protection/>
    </xf>
    <xf numFmtId="0" fontId="0" fillId="0" borderId="43" xfId="18" applyFont="1" applyBorder="1" applyAlignment="1">
      <alignment horizontal="center" vertical="top"/>
      <protection/>
    </xf>
    <xf numFmtId="0" fontId="0" fillId="2" borderId="8" xfId="18" applyFont="1" applyFill="1" applyBorder="1" applyAlignment="1">
      <alignment horizontal="center" vertical="top"/>
      <protection/>
    </xf>
    <xf numFmtId="0" fontId="8" fillId="2" borderId="67" xfId="18" applyFont="1" applyFill="1" applyBorder="1" applyAlignment="1">
      <alignment horizontal="center"/>
      <protection/>
    </xf>
    <xf numFmtId="0" fontId="8" fillId="2" borderId="41" xfId="18" applyFont="1" applyFill="1" applyBorder="1" applyAlignment="1">
      <alignment horizontal="center"/>
      <protection/>
    </xf>
    <xf numFmtId="0" fontId="0" fillId="0" borderId="22" xfId="18" applyFont="1" applyBorder="1" applyAlignment="1">
      <alignment horizontal="center" vertical="top"/>
      <protection/>
    </xf>
    <xf numFmtId="0" fontId="8" fillId="2" borderId="73" xfId="18" applyFont="1" applyFill="1" applyBorder="1" applyAlignment="1">
      <alignment horizontal="center" vertical="top" wrapText="1"/>
      <protection/>
    </xf>
    <xf numFmtId="0" fontId="8" fillId="2" borderId="8" xfId="18" applyFont="1" applyFill="1" applyBorder="1" applyAlignment="1">
      <alignment horizontal="center" vertical="top" wrapText="1"/>
      <protection/>
    </xf>
    <xf numFmtId="0" fontId="8" fillId="2" borderId="36" xfId="18" applyFont="1" applyFill="1" applyBorder="1" applyAlignment="1">
      <alignment horizontal="center" vertical="top"/>
      <protection/>
    </xf>
    <xf numFmtId="0" fontId="8" fillId="2" borderId="66" xfId="18" applyFont="1" applyFill="1" applyBorder="1" applyAlignment="1">
      <alignment horizontal="center" vertical="top"/>
      <protection/>
    </xf>
    <xf numFmtId="0" fontId="8" fillId="0" borderId="37" xfId="18" applyFont="1" applyBorder="1" applyAlignment="1">
      <alignment horizontal="center"/>
      <protection/>
    </xf>
    <xf numFmtId="0" fontId="8" fillId="0" borderId="38" xfId="18" applyFont="1" applyBorder="1" applyAlignment="1">
      <alignment horizontal="center"/>
      <protection/>
    </xf>
    <xf numFmtId="0" fontId="8" fillId="2" borderId="54" xfId="18" applyFont="1" applyFill="1" applyBorder="1" applyAlignment="1">
      <alignment horizontal="center" vertical="center" wrapText="1"/>
      <protection/>
    </xf>
    <xf numFmtId="0" fontId="8" fillId="2" borderId="12" xfId="18" applyFont="1" applyFill="1" applyBorder="1" applyAlignment="1">
      <alignment horizontal="center" vertical="center" wrapText="1"/>
      <protection/>
    </xf>
    <xf numFmtId="0" fontId="9" fillId="0" borderId="0" xfId="18" applyFont="1" applyAlignment="1">
      <alignment horizontal="left" wrapText="1"/>
      <protection/>
    </xf>
    <xf numFmtId="0" fontId="6" fillId="0" borderId="0" xfId="18" applyFont="1" applyAlignment="1">
      <alignment horizontal="center"/>
      <protection/>
    </xf>
    <xf numFmtId="0" fontId="8" fillId="2" borderId="9" xfId="18" applyFont="1" applyFill="1" applyBorder="1" applyAlignment="1">
      <alignment horizontal="center"/>
      <protection/>
    </xf>
    <xf numFmtId="0" fontId="8" fillId="2" borderId="54" xfId="18" applyFont="1" applyFill="1" applyBorder="1" applyAlignment="1">
      <alignment horizontal="center"/>
      <protection/>
    </xf>
    <xf numFmtId="0" fontId="8" fillId="2" borderId="53" xfId="18" applyFont="1" applyFill="1" applyBorder="1" applyAlignment="1">
      <alignment horizontal="center" vertical="center" wrapText="1"/>
      <protection/>
    </xf>
    <xf numFmtId="0" fontId="8" fillId="2" borderId="11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11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"/>
  <cols>
    <col min="1" max="1" width="7.75390625" style="12" bestFit="1" customWidth="1"/>
    <col min="2" max="2" width="34.375" style="12" customWidth="1"/>
    <col min="3" max="4" width="9.375" style="12" bestFit="1" customWidth="1"/>
    <col min="5" max="5" width="12.625" style="12" bestFit="1" customWidth="1"/>
    <col min="6" max="6" width="13.625" style="12" customWidth="1"/>
    <col min="7" max="7" width="13.375" style="12" customWidth="1"/>
    <col min="8" max="8" width="15.25390625" style="12" customWidth="1"/>
    <col min="9" max="9" width="15.00390625" style="12" customWidth="1"/>
    <col min="10" max="10" width="12.75390625" style="12" customWidth="1"/>
    <col min="11" max="11" width="12.375" style="12" bestFit="1" customWidth="1"/>
    <col min="12" max="12" width="14.125" style="12" bestFit="1" customWidth="1"/>
    <col min="13" max="13" width="14.375" style="12" customWidth="1"/>
    <col min="14" max="14" width="14.125" style="12" customWidth="1"/>
    <col min="15" max="15" width="12.625" style="12" bestFit="1" customWidth="1"/>
    <col min="16" max="16384" width="9.00390625" style="12" customWidth="1"/>
  </cols>
  <sheetData>
    <row r="1" spans="8:13" ht="12">
      <c r="H1" s="12" t="s">
        <v>39</v>
      </c>
      <c r="L1" s="3"/>
      <c r="M1" s="4" t="s">
        <v>2</v>
      </c>
    </row>
    <row r="2" spans="12:14" ht="35.25" customHeight="1">
      <c r="L2" s="3"/>
      <c r="M2" s="295" t="s">
        <v>53</v>
      </c>
      <c r="N2" s="295"/>
    </row>
    <row r="4" spans="1:14" ht="15.75">
      <c r="A4" s="296" t="s">
        <v>3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</row>
    <row r="5" spans="1:14" ht="14.25" customHeight="1" thickBot="1">
      <c r="A5" s="13"/>
      <c r="L5" s="14"/>
      <c r="M5" s="14"/>
      <c r="N5" s="141" t="s">
        <v>18</v>
      </c>
    </row>
    <row r="6" spans="1:14" ht="14.25" customHeight="1">
      <c r="A6" s="272" t="s">
        <v>19</v>
      </c>
      <c r="B6" s="274" t="s">
        <v>34</v>
      </c>
      <c r="C6" s="276" t="s">
        <v>9</v>
      </c>
      <c r="D6" s="278" t="s">
        <v>11</v>
      </c>
      <c r="E6" s="299" t="s">
        <v>7</v>
      </c>
      <c r="F6" s="301" t="s">
        <v>1</v>
      </c>
      <c r="G6" s="297" t="s">
        <v>14</v>
      </c>
      <c r="H6" s="297"/>
      <c r="I6" s="297"/>
      <c r="J6" s="297"/>
      <c r="K6" s="298"/>
      <c r="L6" s="299" t="s">
        <v>12</v>
      </c>
      <c r="M6" s="145" t="s">
        <v>14</v>
      </c>
      <c r="N6" s="293" t="s">
        <v>8</v>
      </c>
    </row>
    <row r="7" spans="1:14" ht="14.25" customHeight="1">
      <c r="A7" s="273"/>
      <c r="B7" s="275"/>
      <c r="C7" s="277"/>
      <c r="D7" s="279"/>
      <c r="E7" s="300"/>
      <c r="F7" s="302"/>
      <c r="G7" s="271" t="s">
        <v>51</v>
      </c>
      <c r="H7" s="271" t="s">
        <v>15</v>
      </c>
      <c r="I7" s="269" t="s">
        <v>14</v>
      </c>
      <c r="J7" s="269"/>
      <c r="K7" s="270"/>
      <c r="L7" s="300"/>
      <c r="M7" s="302" t="s">
        <v>52</v>
      </c>
      <c r="N7" s="294"/>
    </row>
    <row r="8" spans="1:14" ht="48">
      <c r="A8" s="273"/>
      <c r="B8" s="275"/>
      <c r="C8" s="277"/>
      <c r="D8" s="279"/>
      <c r="E8" s="300"/>
      <c r="F8" s="302"/>
      <c r="G8" s="271"/>
      <c r="H8" s="271"/>
      <c r="I8" s="224" t="s">
        <v>74</v>
      </c>
      <c r="J8" s="224" t="s">
        <v>0</v>
      </c>
      <c r="K8" s="225" t="s">
        <v>13</v>
      </c>
      <c r="L8" s="300"/>
      <c r="M8" s="302"/>
      <c r="N8" s="294"/>
    </row>
    <row r="9" spans="1:14" ht="12.75" thickBot="1">
      <c r="A9" s="217">
        <v>1</v>
      </c>
      <c r="B9" s="223">
        <v>2</v>
      </c>
      <c r="C9" s="222">
        <v>3</v>
      </c>
      <c r="D9" s="221">
        <v>4</v>
      </c>
      <c r="E9" s="217">
        <v>5</v>
      </c>
      <c r="F9" s="218">
        <v>6</v>
      </c>
      <c r="G9" s="219">
        <v>7</v>
      </c>
      <c r="H9" s="218">
        <v>8</v>
      </c>
      <c r="I9" s="185">
        <v>9</v>
      </c>
      <c r="J9" s="185">
        <v>10</v>
      </c>
      <c r="K9" s="220">
        <v>11</v>
      </c>
      <c r="L9" s="217">
        <v>12</v>
      </c>
      <c r="M9" s="185">
        <v>13</v>
      </c>
      <c r="N9" s="186">
        <v>14</v>
      </c>
    </row>
    <row r="10" spans="1:14" ht="12" customHeight="1">
      <c r="A10" s="265" t="s">
        <v>20</v>
      </c>
      <c r="B10" s="266" t="s">
        <v>16</v>
      </c>
      <c r="C10" s="259" t="s">
        <v>10</v>
      </c>
      <c r="D10" s="260"/>
      <c r="E10" s="55">
        <f aca="true" t="shared" si="0" ref="E10:L10">SUM(E11:E15)</f>
        <v>649020</v>
      </c>
      <c r="F10" s="15">
        <f t="shared" si="0"/>
        <v>17326945</v>
      </c>
      <c r="G10" s="16">
        <f t="shared" si="0"/>
        <v>17326945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56">
        <f t="shared" si="0"/>
        <v>0</v>
      </c>
      <c r="L10" s="53">
        <f t="shared" si="0"/>
        <v>17326945</v>
      </c>
      <c r="M10" s="112"/>
      <c r="N10" s="113">
        <f>SUM(N11:N15)</f>
        <v>649020</v>
      </c>
    </row>
    <row r="11" spans="1:15" ht="12">
      <c r="A11" s="250"/>
      <c r="B11" s="267"/>
      <c r="C11" s="18">
        <v>400</v>
      </c>
      <c r="D11" s="19">
        <v>40002</v>
      </c>
      <c r="E11" s="57">
        <v>400983</v>
      </c>
      <c r="F11" s="21">
        <f>SUM(G11:H11)</f>
        <v>7593948</v>
      </c>
      <c r="G11" s="49">
        <v>7593948</v>
      </c>
      <c r="H11" s="1">
        <f>SUM(I11:K11)</f>
        <v>0</v>
      </c>
      <c r="I11" s="1">
        <v>0</v>
      </c>
      <c r="J11" s="1">
        <v>0</v>
      </c>
      <c r="K11" s="41">
        <v>0</v>
      </c>
      <c r="L11" s="46">
        <f>SUM(E11+F11-N11)</f>
        <v>7588003</v>
      </c>
      <c r="M11" s="22"/>
      <c r="N11" s="23">
        <v>406928</v>
      </c>
      <c r="O11" s="17"/>
    </row>
    <row r="12" spans="1:15" ht="12">
      <c r="A12" s="250"/>
      <c r="B12" s="267"/>
      <c r="C12" s="18">
        <v>600</v>
      </c>
      <c r="D12" s="24">
        <v>60014</v>
      </c>
      <c r="E12" s="57">
        <v>16382</v>
      </c>
      <c r="F12" s="21">
        <f>SUM(G12:H12)</f>
        <v>786053</v>
      </c>
      <c r="G12" s="49">
        <v>786053</v>
      </c>
      <c r="H12" s="1">
        <f>SUM(I12:K12)</f>
        <v>0</v>
      </c>
      <c r="I12" s="1">
        <v>0</v>
      </c>
      <c r="J12" s="1">
        <v>0</v>
      </c>
      <c r="K12" s="41">
        <v>0</v>
      </c>
      <c r="L12" s="46">
        <f>SUM(E12+F12-N12)</f>
        <v>786053</v>
      </c>
      <c r="M12" s="22"/>
      <c r="N12" s="23">
        <v>16382</v>
      </c>
      <c r="O12" s="17"/>
    </row>
    <row r="13" spans="1:15" ht="12">
      <c r="A13" s="250"/>
      <c r="B13" s="267"/>
      <c r="C13" s="18">
        <v>600</v>
      </c>
      <c r="D13" s="24">
        <v>60016</v>
      </c>
      <c r="E13" s="57">
        <v>12322</v>
      </c>
      <c r="F13" s="21">
        <f>SUM(G13:H13)</f>
        <v>629959</v>
      </c>
      <c r="G13" s="49">
        <v>629959</v>
      </c>
      <c r="H13" s="1">
        <f>SUM(I13:K13)</f>
        <v>0</v>
      </c>
      <c r="I13" s="1">
        <v>0</v>
      </c>
      <c r="J13" s="1">
        <v>0</v>
      </c>
      <c r="K13" s="41">
        <v>0</v>
      </c>
      <c r="L13" s="46">
        <f>SUM(E13+F13-N13)</f>
        <v>629959</v>
      </c>
      <c r="M13" s="22"/>
      <c r="N13" s="23">
        <v>12322</v>
      </c>
      <c r="O13" s="17"/>
    </row>
    <row r="14" spans="1:15" ht="12">
      <c r="A14" s="250"/>
      <c r="B14" s="267"/>
      <c r="C14" s="18">
        <v>900</v>
      </c>
      <c r="D14" s="24">
        <v>90001</v>
      </c>
      <c r="E14" s="57">
        <v>204248</v>
      </c>
      <c r="F14" s="21">
        <f>SUM(G14:H14)</f>
        <v>8206262</v>
      </c>
      <c r="G14" s="49">
        <v>8206262</v>
      </c>
      <c r="H14" s="1">
        <f>SUM(I14:K14)</f>
        <v>0</v>
      </c>
      <c r="I14" s="1">
        <v>0</v>
      </c>
      <c r="J14" s="1">
        <v>0</v>
      </c>
      <c r="K14" s="41">
        <v>0</v>
      </c>
      <c r="L14" s="46">
        <f>SUM(E14+F14-N14)</f>
        <v>8206262</v>
      </c>
      <c r="M14" s="22"/>
      <c r="N14" s="23">
        <v>204248</v>
      </c>
      <c r="O14" s="17"/>
    </row>
    <row r="15" spans="1:15" ht="12.75" thickBot="1">
      <c r="A15" s="251"/>
      <c r="B15" s="268"/>
      <c r="C15" s="25">
        <v>900</v>
      </c>
      <c r="D15" s="26">
        <v>90095</v>
      </c>
      <c r="E15" s="58">
        <v>15085</v>
      </c>
      <c r="F15" s="27">
        <f>SUM(G15:H15)</f>
        <v>110723</v>
      </c>
      <c r="G15" s="114">
        <v>110723</v>
      </c>
      <c r="H15" s="1">
        <f>SUM(I15:K15)</f>
        <v>0</v>
      </c>
      <c r="I15" s="2">
        <v>0</v>
      </c>
      <c r="J15" s="2">
        <v>0</v>
      </c>
      <c r="K15" s="42">
        <v>0</v>
      </c>
      <c r="L15" s="46">
        <f>SUM(E15+F15-N15)</f>
        <v>116668</v>
      </c>
      <c r="M15" s="28"/>
      <c r="N15" s="29">
        <v>9140</v>
      </c>
      <c r="O15" s="17"/>
    </row>
    <row r="16" spans="1:15" ht="12" customHeight="1">
      <c r="A16" s="254" t="s">
        <v>21</v>
      </c>
      <c r="B16" s="256" t="s">
        <v>17</v>
      </c>
      <c r="C16" s="259" t="s">
        <v>10</v>
      </c>
      <c r="D16" s="260"/>
      <c r="E16" s="200">
        <f aca="true" t="shared" si="1" ref="E16:L16">SUM(E17:E21)</f>
        <v>512477</v>
      </c>
      <c r="F16" s="15">
        <f t="shared" si="1"/>
        <v>19624508</v>
      </c>
      <c r="G16" s="16">
        <f t="shared" si="1"/>
        <v>13214808</v>
      </c>
      <c r="H16" s="15">
        <f t="shared" si="1"/>
        <v>6409700</v>
      </c>
      <c r="I16" s="15">
        <f t="shared" si="1"/>
        <v>0</v>
      </c>
      <c r="J16" s="15">
        <f t="shared" si="1"/>
        <v>2960000</v>
      </c>
      <c r="K16" s="201">
        <f t="shared" si="1"/>
        <v>3449700</v>
      </c>
      <c r="L16" s="53">
        <f t="shared" si="1"/>
        <v>19624508</v>
      </c>
      <c r="M16" s="30"/>
      <c r="N16" s="113">
        <f>SUM(N17:N21)</f>
        <v>512477</v>
      </c>
      <c r="O16" s="17"/>
    </row>
    <row r="17" spans="1:15" ht="12">
      <c r="A17" s="255"/>
      <c r="B17" s="257"/>
      <c r="C17" s="18">
        <v>700</v>
      </c>
      <c r="D17" s="19">
        <v>70001</v>
      </c>
      <c r="E17" s="57">
        <v>512477</v>
      </c>
      <c r="F17" s="21">
        <f aca="true" t="shared" si="2" ref="F17:F22">SUM(G17:H17)</f>
        <v>17280132</v>
      </c>
      <c r="G17" s="49">
        <v>11038432</v>
      </c>
      <c r="H17" s="1">
        <f aca="true" t="shared" si="3" ref="H17:H22">SUM(I17:K17)</f>
        <v>6241700</v>
      </c>
      <c r="I17" s="1"/>
      <c r="J17" s="1">
        <v>2792000</v>
      </c>
      <c r="K17" s="41">
        <v>3449700</v>
      </c>
      <c r="L17" s="46">
        <f aca="true" t="shared" si="4" ref="L17:L22">SUM(E17+F17-N17)</f>
        <v>17280132</v>
      </c>
      <c r="M17" s="22"/>
      <c r="N17" s="23">
        <v>512477</v>
      </c>
      <c r="O17" s="17"/>
    </row>
    <row r="18" spans="1:15" ht="11.25" customHeight="1">
      <c r="A18" s="255"/>
      <c r="B18" s="257"/>
      <c r="C18" s="18">
        <v>700</v>
      </c>
      <c r="D18" s="19">
        <v>70095</v>
      </c>
      <c r="E18" s="115">
        <v>0</v>
      </c>
      <c r="F18" s="21">
        <f t="shared" si="2"/>
        <v>386000</v>
      </c>
      <c r="G18" s="49">
        <v>386000</v>
      </c>
      <c r="H18" s="1">
        <f t="shared" si="3"/>
        <v>0</v>
      </c>
      <c r="I18" s="1"/>
      <c r="J18" s="1"/>
      <c r="K18" s="41"/>
      <c r="L18" s="46">
        <f t="shared" si="4"/>
        <v>386000</v>
      </c>
      <c r="M18" s="22"/>
      <c r="N18" s="23">
        <v>0</v>
      </c>
      <c r="O18" s="17"/>
    </row>
    <row r="19" spans="1:15" ht="12">
      <c r="A19" s="255"/>
      <c r="B19" s="257"/>
      <c r="C19" s="18">
        <v>900</v>
      </c>
      <c r="D19" s="19">
        <v>90003</v>
      </c>
      <c r="E19" s="115">
        <v>0</v>
      </c>
      <c r="F19" s="21">
        <f t="shared" si="2"/>
        <v>176330</v>
      </c>
      <c r="G19" s="49">
        <v>176330</v>
      </c>
      <c r="H19" s="1">
        <f t="shared" si="3"/>
        <v>0</v>
      </c>
      <c r="I19" s="1"/>
      <c r="J19" s="1"/>
      <c r="K19" s="41"/>
      <c r="L19" s="46">
        <f t="shared" si="4"/>
        <v>176330</v>
      </c>
      <c r="M19" s="22"/>
      <c r="N19" s="23">
        <v>0</v>
      </c>
      <c r="O19" s="17"/>
    </row>
    <row r="20" spans="1:15" ht="12">
      <c r="A20" s="255"/>
      <c r="B20" s="257"/>
      <c r="C20" s="18">
        <v>900</v>
      </c>
      <c r="D20" s="19">
        <v>90015</v>
      </c>
      <c r="E20" s="115">
        <v>0</v>
      </c>
      <c r="F20" s="21">
        <f t="shared" si="2"/>
        <v>1116946</v>
      </c>
      <c r="G20" s="49">
        <v>1116946</v>
      </c>
      <c r="H20" s="1">
        <f t="shared" si="3"/>
        <v>0</v>
      </c>
      <c r="I20" s="1"/>
      <c r="J20" s="1"/>
      <c r="K20" s="41"/>
      <c r="L20" s="46">
        <f t="shared" si="4"/>
        <v>1116946</v>
      </c>
      <c r="M20" s="22"/>
      <c r="N20" s="23">
        <v>0</v>
      </c>
      <c r="O20" s="17"/>
    </row>
    <row r="21" spans="1:15" ht="12.75" thickBot="1">
      <c r="A21" s="249"/>
      <c r="B21" s="258"/>
      <c r="C21" s="64">
        <v>900</v>
      </c>
      <c r="D21" s="65">
        <v>90095</v>
      </c>
      <c r="E21" s="129">
        <v>0</v>
      </c>
      <c r="F21" s="27">
        <f t="shared" si="2"/>
        <v>665100</v>
      </c>
      <c r="G21" s="114">
        <v>497100</v>
      </c>
      <c r="H21" s="2">
        <f t="shared" si="3"/>
        <v>168000</v>
      </c>
      <c r="I21" s="2"/>
      <c r="J21" s="2">
        <v>168000</v>
      </c>
      <c r="K21" s="42"/>
      <c r="L21" s="46">
        <f t="shared" si="4"/>
        <v>665100</v>
      </c>
      <c r="M21" s="117"/>
      <c r="N21" s="118">
        <v>0</v>
      </c>
      <c r="O21" s="17"/>
    </row>
    <row r="22" spans="1:15" ht="46.5" customHeight="1" thickBot="1">
      <c r="A22" s="187" t="s">
        <v>22</v>
      </c>
      <c r="B22" s="188" t="s">
        <v>43</v>
      </c>
      <c r="C22" s="189">
        <v>900</v>
      </c>
      <c r="D22" s="190">
        <v>90002</v>
      </c>
      <c r="E22" s="191">
        <v>89500</v>
      </c>
      <c r="F22" s="5">
        <f t="shared" si="2"/>
        <v>6213070</v>
      </c>
      <c r="G22" s="192">
        <v>6213070</v>
      </c>
      <c r="H22" s="31">
        <f t="shared" si="3"/>
        <v>0</v>
      </c>
      <c r="I22" s="31">
        <v>0</v>
      </c>
      <c r="J22" s="31">
        <v>0</v>
      </c>
      <c r="K22" s="193">
        <v>0</v>
      </c>
      <c r="L22" s="194">
        <f t="shared" si="4"/>
        <v>6192570</v>
      </c>
      <c r="M22" s="195"/>
      <c r="N22" s="196">
        <v>110000</v>
      </c>
      <c r="O22" s="17"/>
    </row>
    <row r="23" spans="1:15" ht="13.5" customHeight="1">
      <c r="A23" s="261"/>
      <c r="B23" s="147" t="s">
        <v>71</v>
      </c>
      <c r="C23" s="143"/>
      <c r="D23" s="144"/>
      <c r="E23" s="148">
        <f aca="true" t="shared" si="5" ref="E23:N24">SUM(E28,E32,E37,E42,E47,E51,E56)</f>
        <v>448500</v>
      </c>
      <c r="F23" s="149">
        <f t="shared" si="5"/>
        <v>17328054</v>
      </c>
      <c r="G23" s="150">
        <f t="shared" si="5"/>
        <v>405454</v>
      </c>
      <c r="H23" s="151">
        <f t="shared" si="5"/>
        <v>16922600</v>
      </c>
      <c r="I23" s="152">
        <f t="shared" si="5"/>
        <v>16737600</v>
      </c>
      <c r="J23" s="151">
        <f t="shared" si="5"/>
        <v>0</v>
      </c>
      <c r="K23" s="153">
        <f t="shared" si="5"/>
        <v>185000</v>
      </c>
      <c r="L23" s="154">
        <f t="shared" si="5"/>
        <v>17273654</v>
      </c>
      <c r="M23" s="152">
        <f t="shared" si="5"/>
        <v>0</v>
      </c>
      <c r="N23" s="155">
        <f t="shared" si="5"/>
        <v>502900</v>
      </c>
      <c r="O23" s="17"/>
    </row>
    <row r="24" spans="1:15" ht="13.5" customHeight="1">
      <c r="A24" s="262"/>
      <c r="B24" s="263"/>
      <c r="C24" s="146">
        <v>801</v>
      </c>
      <c r="D24" s="142">
        <v>80101</v>
      </c>
      <c r="E24" s="157">
        <f>SUM(E29+E33+E38+E43+E48+E52+E57)</f>
        <v>439300</v>
      </c>
      <c r="F24" s="158">
        <f>SUM(F29+F33+F38+F43+F48+F52+F57)</f>
        <v>16780454</v>
      </c>
      <c r="G24" s="159">
        <f t="shared" si="5"/>
        <v>405454</v>
      </c>
      <c r="H24" s="160">
        <f t="shared" si="5"/>
        <v>16375000</v>
      </c>
      <c r="I24" s="160">
        <f t="shared" si="5"/>
        <v>16190000</v>
      </c>
      <c r="J24" s="159">
        <f t="shared" si="5"/>
        <v>0</v>
      </c>
      <c r="K24" s="161">
        <f t="shared" si="5"/>
        <v>185000</v>
      </c>
      <c r="L24" s="162">
        <f t="shared" si="5"/>
        <v>16730454</v>
      </c>
      <c r="M24" s="160">
        <f t="shared" si="5"/>
        <v>0</v>
      </c>
      <c r="N24" s="163">
        <f>SUM(N29+N33+N38+N43+N48+N52+N57)</f>
        <v>489300</v>
      </c>
      <c r="O24" s="17"/>
    </row>
    <row r="25" spans="1:15" ht="13.5" customHeight="1">
      <c r="A25" s="262"/>
      <c r="B25" s="264"/>
      <c r="C25" s="146">
        <v>801</v>
      </c>
      <c r="D25" s="142">
        <v>80103</v>
      </c>
      <c r="E25" s="164">
        <f aca="true" t="shared" si="6" ref="E25:N25">SUM(E34,E44,E53,E58)</f>
        <v>9200</v>
      </c>
      <c r="F25" s="160">
        <f t="shared" si="6"/>
        <v>307000</v>
      </c>
      <c r="G25" s="165">
        <f t="shared" si="6"/>
        <v>0</v>
      </c>
      <c r="H25" s="160">
        <f t="shared" si="6"/>
        <v>307000</v>
      </c>
      <c r="I25" s="160">
        <f t="shared" si="6"/>
        <v>307000</v>
      </c>
      <c r="J25" s="160">
        <f t="shared" si="6"/>
        <v>0</v>
      </c>
      <c r="K25" s="161">
        <f t="shared" si="6"/>
        <v>0</v>
      </c>
      <c r="L25" s="162">
        <f t="shared" si="6"/>
        <v>302600</v>
      </c>
      <c r="M25" s="160">
        <f t="shared" si="6"/>
        <v>0</v>
      </c>
      <c r="N25" s="163">
        <f t="shared" si="6"/>
        <v>13600</v>
      </c>
      <c r="O25" s="17"/>
    </row>
    <row r="26" spans="1:15" ht="13.5" customHeight="1">
      <c r="A26" s="262"/>
      <c r="B26" s="264"/>
      <c r="C26" s="146">
        <v>801</v>
      </c>
      <c r="D26" s="142">
        <v>80146</v>
      </c>
      <c r="E26" s="158">
        <f aca="true" t="shared" si="7" ref="E26:N26">SUM(E30,E35,E39,E45,E49,E54,E59)</f>
        <v>0</v>
      </c>
      <c r="F26" s="158">
        <f t="shared" si="7"/>
        <v>75900</v>
      </c>
      <c r="G26" s="166">
        <f t="shared" si="7"/>
        <v>0</v>
      </c>
      <c r="H26" s="160">
        <f t="shared" si="7"/>
        <v>75900</v>
      </c>
      <c r="I26" s="160">
        <f t="shared" si="7"/>
        <v>75900</v>
      </c>
      <c r="J26" s="167">
        <f t="shared" si="7"/>
        <v>0</v>
      </c>
      <c r="K26" s="168">
        <f t="shared" si="7"/>
        <v>0</v>
      </c>
      <c r="L26" s="169">
        <f t="shared" si="7"/>
        <v>75900</v>
      </c>
      <c r="M26" s="158">
        <f t="shared" si="7"/>
        <v>0</v>
      </c>
      <c r="N26" s="170">
        <f t="shared" si="7"/>
        <v>0</v>
      </c>
      <c r="O26" s="17"/>
    </row>
    <row r="27" spans="1:15" ht="13.5" customHeight="1">
      <c r="A27" s="156"/>
      <c r="B27" s="171"/>
      <c r="C27" s="146">
        <v>854</v>
      </c>
      <c r="D27" s="142">
        <v>85415</v>
      </c>
      <c r="E27" s="172">
        <f>SUM(E31,E36,E40,E46,E50,E55,E60)</f>
        <v>0</v>
      </c>
      <c r="F27" s="158">
        <f>SUM(F31+F36+F40+F46+F50+F55+F60)</f>
        <v>164700</v>
      </c>
      <c r="G27" s="166">
        <f>SUM(G31,G36,G40,G46,G50,G55,G60)</f>
        <v>0</v>
      </c>
      <c r="H27" s="160">
        <f aca="true" t="shared" si="8" ref="H27:N27">SUM(H31+H36+H40+H46+H50+H55+H60)</f>
        <v>164700</v>
      </c>
      <c r="I27" s="160">
        <f t="shared" si="8"/>
        <v>164700</v>
      </c>
      <c r="J27" s="167">
        <f t="shared" si="8"/>
        <v>0</v>
      </c>
      <c r="K27" s="173">
        <f t="shared" si="8"/>
        <v>0</v>
      </c>
      <c r="L27" s="169">
        <f t="shared" si="8"/>
        <v>164700</v>
      </c>
      <c r="M27" s="160">
        <f t="shared" si="8"/>
        <v>0</v>
      </c>
      <c r="N27" s="174">
        <f t="shared" si="8"/>
        <v>0</v>
      </c>
      <c r="O27" s="17"/>
    </row>
    <row r="28" spans="1:15" ht="13.5" customHeight="1">
      <c r="A28" s="249" t="s">
        <v>23</v>
      </c>
      <c r="B28" s="91" t="s">
        <v>35</v>
      </c>
      <c r="C28" s="228" t="s">
        <v>10</v>
      </c>
      <c r="D28" s="229"/>
      <c r="E28" s="67">
        <f aca="true" t="shared" si="9" ref="E28:N28">SUM(E29:E31)</f>
        <v>64300</v>
      </c>
      <c r="F28" s="44">
        <f t="shared" si="9"/>
        <v>1753470</v>
      </c>
      <c r="G28" s="119">
        <f t="shared" si="9"/>
        <v>8100</v>
      </c>
      <c r="H28" s="44">
        <f t="shared" si="9"/>
        <v>1745370</v>
      </c>
      <c r="I28" s="44">
        <f t="shared" si="9"/>
        <v>1745370</v>
      </c>
      <c r="J28" s="44">
        <f t="shared" si="9"/>
        <v>0</v>
      </c>
      <c r="K28" s="45">
        <f t="shared" si="9"/>
        <v>0</v>
      </c>
      <c r="L28" s="67">
        <f t="shared" si="9"/>
        <v>1753470</v>
      </c>
      <c r="M28" s="44">
        <f t="shared" si="9"/>
        <v>0</v>
      </c>
      <c r="N28" s="68">
        <f t="shared" si="9"/>
        <v>64300</v>
      </c>
      <c r="O28" s="17"/>
    </row>
    <row r="29" spans="1:15" ht="13.5" customHeight="1">
      <c r="A29" s="250"/>
      <c r="B29" s="241"/>
      <c r="C29" s="71">
        <v>801</v>
      </c>
      <c r="D29" s="72">
        <v>80101</v>
      </c>
      <c r="E29" s="66">
        <v>64300</v>
      </c>
      <c r="F29" s="21">
        <f>SUM(G29+H29)</f>
        <v>1718100</v>
      </c>
      <c r="G29" s="49">
        <v>8100</v>
      </c>
      <c r="H29" s="1">
        <f>SUM(I29:K29)</f>
        <v>1710000</v>
      </c>
      <c r="I29" s="46">
        <v>1710000</v>
      </c>
      <c r="J29" s="1">
        <v>0</v>
      </c>
      <c r="K29" s="46">
        <v>0</v>
      </c>
      <c r="L29" s="120">
        <f>SUM(E29+F29-N29)</f>
        <v>1718100</v>
      </c>
      <c r="M29" s="22"/>
      <c r="N29" s="23">
        <v>64300</v>
      </c>
      <c r="O29" s="17"/>
    </row>
    <row r="30" spans="1:15" ht="13.5" customHeight="1">
      <c r="A30" s="250"/>
      <c r="B30" s="242"/>
      <c r="C30" s="71">
        <v>801</v>
      </c>
      <c r="D30" s="72">
        <v>80146</v>
      </c>
      <c r="E30" s="115">
        <v>0</v>
      </c>
      <c r="F30" s="21">
        <f>SUM(G30:H30)</f>
        <v>4900</v>
      </c>
      <c r="G30" s="121"/>
      <c r="H30" s="1">
        <f>SUM(I30:K30)</f>
        <v>4900</v>
      </c>
      <c r="I30" s="46">
        <v>4900</v>
      </c>
      <c r="J30" s="1">
        <v>0</v>
      </c>
      <c r="K30" s="46">
        <v>0</v>
      </c>
      <c r="L30" s="120">
        <f>SUM(E30+F30-N30)</f>
        <v>4900</v>
      </c>
      <c r="M30" s="22"/>
      <c r="N30" s="23">
        <v>0</v>
      </c>
      <c r="O30" s="17"/>
    </row>
    <row r="31" spans="1:15" ht="13.5" customHeight="1">
      <c r="A31" s="90"/>
      <c r="B31" s="92"/>
      <c r="C31" s="71">
        <v>854</v>
      </c>
      <c r="D31" s="72">
        <v>85415</v>
      </c>
      <c r="E31" s="116">
        <v>0</v>
      </c>
      <c r="F31" s="21">
        <f>SUM(G31:H31)</f>
        <v>30470</v>
      </c>
      <c r="G31" s="122"/>
      <c r="H31" s="1">
        <f>SUM(I31:K31)</f>
        <v>30470</v>
      </c>
      <c r="I31" s="49">
        <v>30470</v>
      </c>
      <c r="J31" s="1"/>
      <c r="K31" s="46"/>
      <c r="L31" s="120">
        <f>SUM(E31+F31-N31)</f>
        <v>30470</v>
      </c>
      <c r="M31" s="22"/>
      <c r="N31" s="23">
        <v>0</v>
      </c>
      <c r="O31" s="17"/>
    </row>
    <row r="32" spans="1:15" ht="13.5" customHeight="1">
      <c r="A32" s="249" t="s">
        <v>24</v>
      </c>
      <c r="B32" s="91" t="s">
        <v>36</v>
      </c>
      <c r="C32" s="228" t="s">
        <v>10</v>
      </c>
      <c r="D32" s="229"/>
      <c r="E32" s="69">
        <f aca="true" t="shared" si="10" ref="E32:N32">SUM(E33:E36)</f>
        <v>29000</v>
      </c>
      <c r="F32" s="44">
        <f t="shared" si="10"/>
        <v>1175890</v>
      </c>
      <c r="G32" s="119">
        <f t="shared" si="10"/>
        <v>7650</v>
      </c>
      <c r="H32" s="44">
        <f t="shared" si="10"/>
        <v>1168240</v>
      </c>
      <c r="I32" s="44">
        <f t="shared" si="10"/>
        <v>1168240</v>
      </c>
      <c r="J32" s="44">
        <f t="shared" si="10"/>
        <v>0</v>
      </c>
      <c r="K32" s="45">
        <f t="shared" si="10"/>
        <v>0</v>
      </c>
      <c r="L32" s="69">
        <f t="shared" si="10"/>
        <v>1175890</v>
      </c>
      <c r="M32" s="44">
        <f t="shared" si="10"/>
        <v>0</v>
      </c>
      <c r="N32" s="70">
        <f t="shared" si="10"/>
        <v>29000</v>
      </c>
      <c r="O32" s="17"/>
    </row>
    <row r="33" spans="1:15" ht="13.5" customHeight="1">
      <c r="A33" s="250"/>
      <c r="B33" s="252"/>
      <c r="C33" s="71">
        <v>801</v>
      </c>
      <c r="D33" s="72">
        <v>80101</v>
      </c>
      <c r="E33" s="66">
        <v>25000</v>
      </c>
      <c r="F33" s="21">
        <f>SUM(G33:H33)</f>
        <v>1067650</v>
      </c>
      <c r="G33" s="1">
        <v>7650</v>
      </c>
      <c r="H33" s="46">
        <f>SUM(I33:K33)</f>
        <v>1060000</v>
      </c>
      <c r="I33" s="1">
        <v>1060000</v>
      </c>
      <c r="J33" s="1">
        <v>0</v>
      </c>
      <c r="K33" s="46">
        <v>0</v>
      </c>
      <c r="L33" s="120">
        <f>SUM(E33+F33-N33)</f>
        <v>1067650</v>
      </c>
      <c r="M33" s="22"/>
      <c r="N33" s="23">
        <v>25000</v>
      </c>
      <c r="O33" s="17"/>
    </row>
    <row r="34" spans="1:15" s="33" customFormat="1" ht="13.5" customHeight="1">
      <c r="A34" s="250"/>
      <c r="B34" s="253"/>
      <c r="C34" s="103">
        <v>801</v>
      </c>
      <c r="D34" s="104">
        <v>80103</v>
      </c>
      <c r="E34" s="105">
        <v>4000</v>
      </c>
      <c r="F34" s="106">
        <f>SUM(G34:H34)</f>
        <v>87000</v>
      </c>
      <c r="G34" s="100"/>
      <c r="H34" s="101">
        <f>SUM(I34:K34)</f>
        <v>87000</v>
      </c>
      <c r="I34" s="100">
        <v>87000</v>
      </c>
      <c r="J34" s="100">
        <v>0</v>
      </c>
      <c r="K34" s="101">
        <v>0</v>
      </c>
      <c r="L34" s="120">
        <f>SUM(E34+F34-N34)</f>
        <v>87000</v>
      </c>
      <c r="M34" s="107"/>
      <c r="N34" s="108">
        <v>4000</v>
      </c>
      <c r="O34" s="109"/>
    </row>
    <row r="35" spans="1:15" ht="13.5" customHeight="1">
      <c r="A35" s="250"/>
      <c r="B35" s="253"/>
      <c r="C35" s="71">
        <v>801</v>
      </c>
      <c r="D35" s="72">
        <v>80146</v>
      </c>
      <c r="E35" s="115">
        <v>0</v>
      </c>
      <c r="F35" s="21">
        <f>SUM(G35:H35)</f>
        <v>11000</v>
      </c>
      <c r="G35" s="123"/>
      <c r="H35" s="46">
        <f>SUM(I35:K35)</f>
        <v>11000</v>
      </c>
      <c r="I35" s="1">
        <v>11000</v>
      </c>
      <c r="J35" s="1">
        <v>0</v>
      </c>
      <c r="K35" s="46">
        <v>0</v>
      </c>
      <c r="L35" s="120">
        <f>SUM(E35+F35-N35)</f>
        <v>11000</v>
      </c>
      <c r="M35" s="22"/>
      <c r="N35" s="23">
        <v>0</v>
      </c>
      <c r="O35" s="17"/>
    </row>
    <row r="36" spans="1:15" ht="13.5" customHeight="1">
      <c r="A36" s="90"/>
      <c r="B36" s="93"/>
      <c r="C36" s="71">
        <v>854</v>
      </c>
      <c r="D36" s="72">
        <v>85415</v>
      </c>
      <c r="E36" s="116">
        <v>0</v>
      </c>
      <c r="F36" s="21">
        <f>SUM(G36:H36)</f>
        <v>10240</v>
      </c>
      <c r="G36" s="124"/>
      <c r="H36" s="46">
        <f>SUM(I36)</f>
        <v>10240</v>
      </c>
      <c r="I36" s="1">
        <v>10240</v>
      </c>
      <c r="J36" s="1"/>
      <c r="K36" s="46"/>
      <c r="L36" s="120">
        <f>SUM(E36+F36-N36)</f>
        <v>10240</v>
      </c>
      <c r="M36" s="22"/>
      <c r="N36" s="23">
        <v>0</v>
      </c>
      <c r="O36" s="17"/>
    </row>
    <row r="37" spans="1:15" ht="13.5" customHeight="1">
      <c r="A37" s="249" t="s">
        <v>25</v>
      </c>
      <c r="B37" s="91" t="s">
        <v>37</v>
      </c>
      <c r="C37" s="228" t="s">
        <v>10</v>
      </c>
      <c r="D37" s="229"/>
      <c r="E37" s="69">
        <f aca="true" t="shared" si="11" ref="E37:N37">SUM(E38:E40)</f>
        <v>50000</v>
      </c>
      <c r="F37" s="44">
        <f t="shared" si="11"/>
        <v>2608800</v>
      </c>
      <c r="G37" s="44">
        <f t="shared" si="11"/>
        <v>38050</v>
      </c>
      <c r="H37" s="119">
        <f t="shared" si="11"/>
        <v>2570750</v>
      </c>
      <c r="I37" s="44">
        <f t="shared" si="11"/>
        <v>2480750</v>
      </c>
      <c r="J37" s="44">
        <f t="shared" si="11"/>
        <v>0</v>
      </c>
      <c r="K37" s="45">
        <f t="shared" si="11"/>
        <v>90000</v>
      </c>
      <c r="L37" s="69">
        <f t="shared" si="11"/>
        <v>2608800</v>
      </c>
      <c r="M37" s="44">
        <f t="shared" si="11"/>
        <v>0</v>
      </c>
      <c r="N37" s="70">
        <f t="shared" si="11"/>
        <v>50000</v>
      </c>
      <c r="O37" s="17"/>
    </row>
    <row r="38" spans="1:15" ht="13.5" customHeight="1">
      <c r="A38" s="250"/>
      <c r="B38" s="241"/>
      <c r="C38" s="71">
        <v>801</v>
      </c>
      <c r="D38" s="72">
        <v>80101</v>
      </c>
      <c r="E38" s="66">
        <v>50000</v>
      </c>
      <c r="F38" s="21">
        <f>SUM(G38:H38)</f>
        <v>2568050</v>
      </c>
      <c r="G38" s="1">
        <v>38050</v>
      </c>
      <c r="H38" s="46">
        <f>SUM(I38:K38)</f>
        <v>2530000</v>
      </c>
      <c r="I38" s="1">
        <v>2440000</v>
      </c>
      <c r="J38" s="1"/>
      <c r="K38" s="46">
        <v>90000</v>
      </c>
      <c r="L38" s="120">
        <f>SUM(E38+F38-N38)</f>
        <v>2568050</v>
      </c>
      <c r="M38" s="22"/>
      <c r="N38" s="23">
        <v>50000</v>
      </c>
      <c r="O38" s="17"/>
    </row>
    <row r="39" spans="1:15" ht="13.5" customHeight="1">
      <c r="A39" s="250"/>
      <c r="B39" s="242"/>
      <c r="C39" s="71">
        <v>801</v>
      </c>
      <c r="D39" s="72">
        <v>80146</v>
      </c>
      <c r="E39" s="202">
        <v>0</v>
      </c>
      <c r="F39" s="21">
        <f>SUM(G39:H39)</f>
        <v>14800</v>
      </c>
      <c r="G39" s="1"/>
      <c r="H39" s="46">
        <f>SUM(I39:K39)</f>
        <v>14800</v>
      </c>
      <c r="I39" s="1">
        <v>14800</v>
      </c>
      <c r="J39" s="1"/>
      <c r="K39" s="46"/>
      <c r="L39" s="120">
        <f>SUM(E39+F39-N39)</f>
        <v>14800</v>
      </c>
      <c r="M39" s="22"/>
      <c r="N39" s="23">
        <v>0</v>
      </c>
      <c r="O39" s="17"/>
    </row>
    <row r="40" spans="1:15" ht="13.5" customHeight="1" thickBot="1">
      <c r="A40" s="251"/>
      <c r="B40" s="243"/>
      <c r="C40" s="96">
        <v>854</v>
      </c>
      <c r="D40" s="95">
        <v>85415</v>
      </c>
      <c r="E40" s="203">
        <v>0</v>
      </c>
      <c r="F40" s="27">
        <v>25950</v>
      </c>
      <c r="G40" s="125"/>
      <c r="H40" s="47">
        <f>SUM(I40)</f>
        <v>25950</v>
      </c>
      <c r="I40" s="60">
        <v>25950</v>
      </c>
      <c r="J40" s="84"/>
      <c r="K40" s="54"/>
      <c r="L40" s="126">
        <f>SUM(E40+F40-N40)</f>
        <v>25950</v>
      </c>
      <c r="M40" s="86"/>
      <c r="N40" s="87">
        <v>0</v>
      </c>
      <c r="O40" s="17"/>
    </row>
    <row r="41" spans="1:15" ht="12.75" thickBot="1">
      <c r="A41" s="209">
        <v>1</v>
      </c>
      <c r="B41" s="210">
        <v>2</v>
      </c>
      <c r="C41" s="209">
        <v>3</v>
      </c>
      <c r="D41" s="211">
        <v>4</v>
      </c>
      <c r="E41" s="212">
        <v>5</v>
      </c>
      <c r="F41" s="213">
        <v>6</v>
      </c>
      <c r="G41" s="214">
        <v>7</v>
      </c>
      <c r="H41" s="213">
        <v>8</v>
      </c>
      <c r="I41" s="213">
        <v>9</v>
      </c>
      <c r="J41" s="213">
        <v>10</v>
      </c>
      <c r="K41" s="213">
        <v>11</v>
      </c>
      <c r="L41" s="215">
        <v>12</v>
      </c>
      <c r="M41" s="213">
        <v>13</v>
      </c>
      <c r="N41" s="216">
        <v>14</v>
      </c>
      <c r="O41" s="17"/>
    </row>
    <row r="42" spans="1:15" ht="13.5" customHeight="1">
      <c r="A42" s="244" t="s">
        <v>26</v>
      </c>
      <c r="B42" s="7" t="s">
        <v>38</v>
      </c>
      <c r="C42" s="247" t="s">
        <v>10</v>
      </c>
      <c r="D42" s="248"/>
      <c r="E42" s="61">
        <f aca="true" t="shared" si="12" ref="E42:N42">SUM(E43:E46)</f>
        <v>21000</v>
      </c>
      <c r="F42" s="48">
        <f t="shared" si="12"/>
        <v>1300790</v>
      </c>
      <c r="G42" s="127">
        <f t="shared" si="12"/>
        <v>10550</v>
      </c>
      <c r="H42" s="48">
        <f t="shared" si="12"/>
        <v>1290240</v>
      </c>
      <c r="I42" s="48">
        <f t="shared" si="12"/>
        <v>1290240</v>
      </c>
      <c r="J42" s="48">
        <f t="shared" si="12"/>
        <v>0</v>
      </c>
      <c r="K42" s="81">
        <f t="shared" si="12"/>
        <v>0</v>
      </c>
      <c r="L42" s="61">
        <f t="shared" si="12"/>
        <v>1300790</v>
      </c>
      <c r="M42" s="48">
        <f t="shared" si="12"/>
        <v>0</v>
      </c>
      <c r="N42" s="80">
        <f t="shared" si="12"/>
        <v>21000</v>
      </c>
      <c r="O42" s="17"/>
    </row>
    <row r="43" spans="1:15" ht="13.5" customHeight="1">
      <c r="A43" s="245"/>
      <c r="B43" s="230"/>
      <c r="C43" s="71">
        <v>801</v>
      </c>
      <c r="D43" s="72">
        <v>80101</v>
      </c>
      <c r="E43" s="85">
        <v>20000</v>
      </c>
      <c r="F43" s="21">
        <f>SUM(G43:H43)</f>
        <v>1220550</v>
      </c>
      <c r="G43" s="49">
        <v>10550</v>
      </c>
      <c r="H43" s="49">
        <f>SUM(I43:K43)</f>
        <v>1210000</v>
      </c>
      <c r="I43" s="62">
        <v>1210000</v>
      </c>
      <c r="J43" s="1"/>
      <c r="K43" s="41"/>
      <c r="L43" s="120">
        <f>SUM(E43+F43-N43)</f>
        <v>1220550</v>
      </c>
      <c r="M43" s="1"/>
      <c r="N43" s="23">
        <v>20000</v>
      </c>
      <c r="O43" s="17"/>
    </row>
    <row r="44" spans="1:15" s="33" customFormat="1" ht="13.5" customHeight="1">
      <c r="A44" s="245"/>
      <c r="B44" s="231"/>
      <c r="C44" s="103">
        <v>801</v>
      </c>
      <c r="D44" s="104">
        <v>80103</v>
      </c>
      <c r="E44" s="110">
        <v>1000</v>
      </c>
      <c r="F44" s="106">
        <f>SUM(G44:H44)</f>
        <v>56000</v>
      </c>
      <c r="G44" s="111"/>
      <c r="H44" s="111">
        <f>SUM(I44:K44)</f>
        <v>56000</v>
      </c>
      <c r="I44" s="101">
        <v>56000</v>
      </c>
      <c r="J44" s="100"/>
      <c r="K44" s="102"/>
      <c r="L44" s="120">
        <f>SUM(E44+F44-N44)</f>
        <v>56000</v>
      </c>
      <c r="M44" s="100"/>
      <c r="N44" s="108">
        <v>1000</v>
      </c>
      <c r="O44" s="109"/>
    </row>
    <row r="45" spans="1:15" ht="13.5" customHeight="1">
      <c r="A45" s="245"/>
      <c r="B45" s="231"/>
      <c r="C45" s="71">
        <v>801</v>
      </c>
      <c r="D45" s="72">
        <v>80146</v>
      </c>
      <c r="E45" s="115">
        <v>0</v>
      </c>
      <c r="F45" s="21">
        <f>SUM(G45:H45)</f>
        <v>4000</v>
      </c>
      <c r="G45" s="123"/>
      <c r="H45" s="49">
        <f>SUM(I45:K45)</f>
        <v>4000</v>
      </c>
      <c r="I45" s="46">
        <v>4000</v>
      </c>
      <c r="J45" s="1"/>
      <c r="K45" s="41"/>
      <c r="L45" s="120">
        <f>SUM(E45+F45-N45)</f>
        <v>4000</v>
      </c>
      <c r="M45" s="1"/>
      <c r="N45" s="23">
        <v>0</v>
      </c>
      <c r="O45" s="17"/>
    </row>
    <row r="46" spans="1:15" ht="13.5" customHeight="1">
      <c r="A46" s="246"/>
      <c r="B46" s="236"/>
      <c r="C46" s="71">
        <v>854</v>
      </c>
      <c r="D46" s="72">
        <v>85415</v>
      </c>
      <c r="E46" s="128">
        <v>0</v>
      </c>
      <c r="F46" s="21">
        <f>SUM(G46:H46)</f>
        <v>20240</v>
      </c>
      <c r="G46" s="123"/>
      <c r="H46" s="49">
        <f>SUM(I46:K46)</f>
        <v>20240</v>
      </c>
      <c r="I46" s="63">
        <v>20240</v>
      </c>
      <c r="J46" s="97"/>
      <c r="K46" s="98"/>
      <c r="L46" s="120">
        <f>SUM(E46+F46-N46)</f>
        <v>20240</v>
      </c>
      <c r="M46" s="97"/>
      <c r="N46" s="99">
        <v>0</v>
      </c>
      <c r="O46" s="17"/>
    </row>
    <row r="47" spans="1:15" ht="12">
      <c r="A47" s="244" t="s">
        <v>27</v>
      </c>
      <c r="B47" s="8" t="s">
        <v>40</v>
      </c>
      <c r="C47" s="228" t="s">
        <v>10</v>
      </c>
      <c r="D47" s="229"/>
      <c r="E47" s="59">
        <f aca="true" t="shared" si="13" ref="E47:L47">SUM(E48:E50)</f>
        <v>200000</v>
      </c>
      <c r="F47" s="44">
        <f t="shared" si="13"/>
        <v>6343094</v>
      </c>
      <c r="G47" s="59">
        <f t="shared" si="13"/>
        <v>280904</v>
      </c>
      <c r="H47" s="50">
        <f t="shared" si="13"/>
        <v>6062190</v>
      </c>
      <c r="I47" s="50">
        <f t="shared" si="13"/>
        <v>5967190</v>
      </c>
      <c r="J47" s="50">
        <f t="shared" si="13"/>
        <v>0</v>
      </c>
      <c r="K47" s="82">
        <f t="shared" si="13"/>
        <v>95000</v>
      </c>
      <c r="L47" s="59">
        <f t="shared" si="13"/>
        <v>6293094</v>
      </c>
      <c r="M47" s="44">
        <f>SUM(M48:M49)</f>
        <v>0</v>
      </c>
      <c r="N47" s="94">
        <f>SUM(N48:N49)</f>
        <v>250000</v>
      </c>
      <c r="O47" s="17"/>
    </row>
    <row r="48" spans="1:15" ht="13.5" customHeight="1">
      <c r="A48" s="245"/>
      <c r="B48" s="230"/>
      <c r="C48" s="71">
        <v>801</v>
      </c>
      <c r="D48" s="72">
        <v>80101</v>
      </c>
      <c r="E48" s="85">
        <v>200000</v>
      </c>
      <c r="F48" s="21">
        <f>SUM(G48:H48)</f>
        <v>6275904</v>
      </c>
      <c r="G48" s="46">
        <v>280904</v>
      </c>
      <c r="H48" s="1">
        <f>SUM(I48:K48)</f>
        <v>5995000</v>
      </c>
      <c r="I48" s="46">
        <v>5900000</v>
      </c>
      <c r="J48" s="1"/>
      <c r="K48" s="41">
        <v>95000</v>
      </c>
      <c r="L48" s="120">
        <f>SUM(E48+F48-N48)</f>
        <v>6225904</v>
      </c>
      <c r="M48" s="1"/>
      <c r="N48" s="23">
        <v>250000</v>
      </c>
      <c r="O48" s="17"/>
    </row>
    <row r="49" spans="1:15" ht="13.5" customHeight="1">
      <c r="A49" s="245"/>
      <c r="B49" s="231"/>
      <c r="C49" s="71">
        <v>801</v>
      </c>
      <c r="D49" s="72">
        <v>80146</v>
      </c>
      <c r="E49" s="128">
        <v>0</v>
      </c>
      <c r="F49" s="21">
        <f>SUM(G49:H49)</f>
        <v>30000</v>
      </c>
      <c r="G49" s="46"/>
      <c r="H49" s="1">
        <f>SUM(I49:K49)</f>
        <v>30000</v>
      </c>
      <c r="I49" s="46">
        <v>30000</v>
      </c>
      <c r="J49" s="1"/>
      <c r="K49" s="41"/>
      <c r="L49" s="120">
        <f>SUM(E49+F49-N49)</f>
        <v>30000</v>
      </c>
      <c r="M49" s="1"/>
      <c r="N49" s="23">
        <v>0</v>
      </c>
      <c r="O49" s="17"/>
    </row>
    <row r="50" spans="1:15" ht="13.5" customHeight="1">
      <c r="A50" s="246"/>
      <c r="B50" s="236"/>
      <c r="C50" s="71">
        <v>854</v>
      </c>
      <c r="D50" s="72">
        <v>85415</v>
      </c>
      <c r="E50" s="128">
        <v>0</v>
      </c>
      <c r="F50" s="21">
        <f>SUM(G50:H50)</f>
        <v>37190</v>
      </c>
      <c r="G50" s="46"/>
      <c r="H50" s="1">
        <f>SUM(I50:K50)</f>
        <v>37190</v>
      </c>
      <c r="I50" s="46">
        <v>37190</v>
      </c>
      <c r="J50" s="1"/>
      <c r="K50" s="41"/>
      <c r="L50" s="120">
        <f>SUM(E50+F50-N50)</f>
        <v>37190</v>
      </c>
      <c r="M50" s="1"/>
      <c r="N50" s="23">
        <v>0</v>
      </c>
      <c r="O50" s="17"/>
    </row>
    <row r="51" spans="1:15" ht="13.5" customHeight="1">
      <c r="A51" s="244" t="s">
        <v>28</v>
      </c>
      <c r="B51" s="8" t="s">
        <v>41</v>
      </c>
      <c r="C51" s="228" t="s">
        <v>10</v>
      </c>
      <c r="D51" s="229"/>
      <c r="E51" s="59">
        <f aca="true" t="shared" si="14" ref="E51:N51">SUM(E52:E55)</f>
        <v>42200</v>
      </c>
      <c r="F51" s="50">
        <f t="shared" si="14"/>
        <v>1872940</v>
      </c>
      <c r="G51" s="59">
        <f t="shared" si="14"/>
        <v>37200</v>
      </c>
      <c r="H51" s="50">
        <f t="shared" si="14"/>
        <v>1835740</v>
      </c>
      <c r="I51" s="50">
        <f t="shared" si="14"/>
        <v>1835740</v>
      </c>
      <c r="J51" s="50">
        <f t="shared" si="14"/>
        <v>0</v>
      </c>
      <c r="K51" s="82">
        <f t="shared" si="14"/>
        <v>0</v>
      </c>
      <c r="L51" s="59">
        <f t="shared" si="14"/>
        <v>1868540</v>
      </c>
      <c r="M51" s="50">
        <f t="shared" si="14"/>
        <v>0</v>
      </c>
      <c r="N51" s="82">
        <f t="shared" si="14"/>
        <v>46600</v>
      </c>
      <c r="O51" s="17"/>
    </row>
    <row r="52" spans="1:15" ht="13.5" customHeight="1">
      <c r="A52" s="245"/>
      <c r="B52" s="230"/>
      <c r="C52" s="71">
        <v>801</v>
      </c>
      <c r="D52" s="72">
        <v>80101</v>
      </c>
      <c r="E52" s="85">
        <v>40000</v>
      </c>
      <c r="F52" s="21">
        <f>SUM(G52:H52)</f>
        <v>1737200</v>
      </c>
      <c r="G52" s="46">
        <v>37200</v>
      </c>
      <c r="H52" s="1">
        <f>SUM(I52:K52)</f>
        <v>1700000</v>
      </c>
      <c r="I52" s="46">
        <v>1700000</v>
      </c>
      <c r="J52" s="1"/>
      <c r="K52" s="41"/>
      <c r="L52" s="120">
        <f>SUM(E52+F52-N52)</f>
        <v>1737200</v>
      </c>
      <c r="M52" s="1"/>
      <c r="N52" s="23">
        <v>40000</v>
      </c>
      <c r="O52" s="17"/>
    </row>
    <row r="53" spans="1:15" s="33" customFormat="1" ht="13.5" customHeight="1">
      <c r="A53" s="245"/>
      <c r="B53" s="231"/>
      <c r="C53" s="103">
        <v>801</v>
      </c>
      <c r="D53" s="104">
        <v>80103</v>
      </c>
      <c r="E53" s="110">
        <v>2200</v>
      </c>
      <c r="F53" s="106">
        <f>SUM(G53:H53)</f>
        <v>110000</v>
      </c>
      <c r="G53" s="101"/>
      <c r="H53" s="100">
        <f>SUM(I53:K53)</f>
        <v>110000</v>
      </c>
      <c r="I53" s="101">
        <v>110000</v>
      </c>
      <c r="J53" s="100"/>
      <c r="K53" s="102"/>
      <c r="L53" s="120">
        <f>SUM(E53+F53-N53)</f>
        <v>105600</v>
      </c>
      <c r="M53" s="100"/>
      <c r="N53" s="108">
        <v>6600</v>
      </c>
      <c r="O53" s="109"/>
    </row>
    <row r="54" spans="1:15" ht="13.5" customHeight="1">
      <c r="A54" s="245"/>
      <c r="B54" s="231"/>
      <c r="C54" s="71">
        <v>801</v>
      </c>
      <c r="D54" s="72">
        <v>80146</v>
      </c>
      <c r="E54" s="115">
        <v>0</v>
      </c>
      <c r="F54" s="21">
        <f>SUM(G54:H54)</f>
        <v>5500</v>
      </c>
      <c r="G54" s="121"/>
      <c r="H54" s="1">
        <f>SUM(I54:K54)</f>
        <v>5500</v>
      </c>
      <c r="I54" s="46">
        <v>5500</v>
      </c>
      <c r="J54" s="1"/>
      <c r="K54" s="41"/>
      <c r="L54" s="120">
        <f>SUM(E54+F54-N54)</f>
        <v>5500</v>
      </c>
      <c r="M54" s="1"/>
      <c r="N54" s="23">
        <v>0</v>
      </c>
      <c r="O54" s="17"/>
    </row>
    <row r="55" spans="1:15" ht="13.5" customHeight="1">
      <c r="A55" s="11"/>
      <c r="B55" s="236"/>
      <c r="C55" s="71">
        <v>854</v>
      </c>
      <c r="D55" s="72">
        <v>85415</v>
      </c>
      <c r="E55" s="116">
        <v>0</v>
      </c>
      <c r="F55" s="21">
        <f>SUM(G55:H55)</f>
        <v>20240</v>
      </c>
      <c r="G55" s="122"/>
      <c r="H55" s="1">
        <f>SUM(I55:K55)</f>
        <v>20240</v>
      </c>
      <c r="I55" s="46">
        <v>20240</v>
      </c>
      <c r="J55" s="1"/>
      <c r="K55" s="41"/>
      <c r="L55" s="120">
        <f>SUM(E55+F55-N55)</f>
        <v>20240</v>
      </c>
      <c r="M55" s="1"/>
      <c r="N55" s="23">
        <v>0</v>
      </c>
      <c r="O55" s="17"/>
    </row>
    <row r="56" spans="1:15" ht="13.5" customHeight="1">
      <c r="A56" s="244" t="s">
        <v>29</v>
      </c>
      <c r="B56" s="9" t="s">
        <v>42</v>
      </c>
      <c r="C56" s="228" t="s">
        <v>10</v>
      </c>
      <c r="D56" s="229"/>
      <c r="E56" s="45">
        <f aca="true" t="shared" si="15" ref="E56:N56">SUM(E57:E60)</f>
        <v>42000</v>
      </c>
      <c r="F56" s="44">
        <f t="shared" si="15"/>
        <v>2273070</v>
      </c>
      <c r="G56" s="45">
        <f t="shared" si="15"/>
        <v>23000</v>
      </c>
      <c r="H56" s="44">
        <f t="shared" si="15"/>
        <v>2250070</v>
      </c>
      <c r="I56" s="44">
        <f t="shared" si="15"/>
        <v>2250070</v>
      </c>
      <c r="J56" s="44">
        <f t="shared" si="15"/>
        <v>0</v>
      </c>
      <c r="K56" s="83">
        <f t="shared" si="15"/>
        <v>0</v>
      </c>
      <c r="L56" s="45">
        <f t="shared" si="15"/>
        <v>2273070</v>
      </c>
      <c r="M56" s="44">
        <f t="shared" si="15"/>
        <v>0</v>
      </c>
      <c r="N56" s="70">
        <f t="shared" si="15"/>
        <v>42000</v>
      </c>
      <c r="O56" s="17"/>
    </row>
    <row r="57" spans="1:15" ht="13.5" customHeight="1">
      <c r="A57" s="245"/>
      <c r="B57" s="280"/>
      <c r="C57" s="71">
        <v>801</v>
      </c>
      <c r="D57" s="72">
        <v>80101</v>
      </c>
      <c r="E57" s="85">
        <v>40000</v>
      </c>
      <c r="F57" s="21">
        <f>SUM(G57:H57)</f>
        <v>2193000</v>
      </c>
      <c r="G57" s="46">
        <v>23000</v>
      </c>
      <c r="H57" s="1">
        <f>SUM(I57:K57)</f>
        <v>2170000</v>
      </c>
      <c r="I57" s="46">
        <v>2170000</v>
      </c>
      <c r="J57" s="1"/>
      <c r="K57" s="41"/>
      <c r="L57" s="120">
        <f>SUM(E57+F57-N57)</f>
        <v>2193000</v>
      </c>
      <c r="M57" s="1"/>
      <c r="N57" s="23">
        <v>40000</v>
      </c>
      <c r="O57" s="17"/>
    </row>
    <row r="58" spans="1:15" s="33" customFormat="1" ht="13.5" customHeight="1">
      <c r="A58" s="245"/>
      <c r="B58" s="281"/>
      <c r="C58" s="103">
        <v>801</v>
      </c>
      <c r="D58" s="104">
        <v>80103</v>
      </c>
      <c r="E58" s="110">
        <v>2000</v>
      </c>
      <c r="F58" s="106">
        <f>SUM(G58:H58)</f>
        <v>54000</v>
      </c>
      <c r="G58" s="101"/>
      <c r="H58" s="100">
        <f>SUM(I58:K58)</f>
        <v>54000</v>
      </c>
      <c r="I58" s="101">
        <v>54000</v>
      </c>
      <c r="J58" s="100"/>
      <c r="K58" s="102"/>
      <c r="L58" s="120">
        <f>SUM(E58+F58-N58)</f>
        <v>54000</v>
      </c>
      <c r="M58" s="100"/>
      <c r="N58" s="108">
        <v>2000</v>
      </c>
      <c r="O58" s="109"/>
    </row>
    <row r="59" spans="1:15" ht="13.5" customHeight="1">
      <c r="A59" s="245"/>
      <c r="B59" s="281"/>
      <c r="C59" s="71">
        <v>801</v>
      </c>
      <c r="D59" s="72">
        <v>80146</v>
      </c>
      <c r="E59" s="115">
        <v>0</v>
      </c>
      <c r="F59" s="21">
        <f>SUM(G59:H59)</f>
        <v>5700</v>
      </c>
      <c r="G59" s="121"/>
      <c r="H59" s="1">
        <f>SUM(I59:K59)</f>
        <v>5700</v>
      </c>
      <c r="I59" s="62">
        <v>5700</v>
      </c>
      <c r="J59" s="1"/>
      <c r="K59" s="49"/>
      <c r="L59" s="120">
        <f>SUM(E59+F59-N59)</f>
        <v>5700</v>
      </c>
      <c r="M59" s="1"/>
      <c r="N59" s="23">
        <v>0</v>
      </c>
      <c r="O59" s="17"/>
    </row>
    <row r="60" spans="1:15" ht="13.5" customHeight="1" thickBot="1">
      <c r="A60" s="43"/>
      <c r="B60" s="282"/>
      <c r="C60" s="73">
        <v>854</v>
      </c>
      <c r="D60" s="74">
        <v>85415</v>
      </c>
      <c r="E60" s="129">
        <v>0</v>
      </c>
      <c r="F60" s="27">
        <f>SUM(G60:H60)</f>
        <v>20370</v>
      </c>
      <c r="G60" s="130"/>
      <c r="H60" s="2">
        <f>SUM(I60:K60)</f>
        <v>20370</v>
      </c>
      <c r="I60" s="84">
        <v>20370</v>
      </c>
      <c r="J60" s="54"/>
      <c r="K60" s="84"/>
      <c r="L60" s="126">
        <f>SUM(E60+F60-N60)</f>
        <v>20370</v>
      </c>
      <c r="M60" s="84"/>
      <c r="N60" s="87">
        <v>0</v>
      </c>
      <c r="O60" s="17"/>
    </row>
    <row r="61" spans="1:15" ht="13.5" customHeight="1">
      <c r="A61" s="283"/>
      <c r="B61" s="175" t="s">
        <v>73</v>
      </c>
      <c r="C61" s="176"/>
      <c r="D61" s="177"/>
      <c r="E61" s="178">
        <f aca="true" t="shared" si="16" ref="E61:N62">SUM(E64,E67,E70,E73,E76,E79,E82,E86,E89)</f>
        <v>139465</v>
      </c>
      <c r="F61" s="158">
        <f t="shared" si="16"/>
        <v>8430399</v>
      </c>
      <c r="G61" s="166">
        <f t="shared" si="16"/>
        <v>1864799</v>
      </c>
      <c r="H61" s="167">
        <f t="shared" si="16"/>
        <v>6565600</v>
      </c>
      <c r="I61" s="158">
        <f t="shared" si="16"/>
        <v>6445600</v>
      </c>
      <c r="J61" s="167">
        <f t="shared" si="16"/>
        <v>0</v>
      </c>
      <c r="K61" s="158">
        <f t="shared" si="16"/>
        <v>120000</v>
      </c>
      <c r="L61" s="169">
        <f t="shared" si="16"/>
        <v>8443864</v>
      </c>
      <c r="M61" s="158">
        <f t="shared" si="16"/>
        <v>0</v>
      </c>
      <c r="N61" s="170">
        <f t="shared" si="16"/>
        <v>126000</v>
      </c>
      <c r="O61" s="17"/>
    </row>
    <row r="62" spans="1:15" ht="13.5" customHeight="1">
      <c r="A62" s="283"/>
      <c r="B62" s="284"/>
      <c r="C62" s="176">
        <v>801</v>
      </c>
      <c r="D62" s="177">
        <v>80104</v>
      </c>
      <c r="E62" s="179">
        <f t="shared" si="16"/>
        <v>139465</v>
      </c>
      <c r="F62" s="160">
        <f t="shared" si="16"/>
        <v>8404799</v>
      </c>
      <c r="G62" s="165">
        <f t="shared" si="16"/>
        <v>1864799</v>
      </c>
      <c r="H62" s="159">
        <f t="shared" si="16"/>
        <v>6540000</v>
      </c>
      <c r="I62" s="160">
        <f t="shared" si="16"/>
        <v>6420000</v>
      </c>
      <c r="J62" s="159">
        <f t="shared" si="16"/>
        <v>0</v>
      </c>
      <c r="K62" s="160">
        <f t="shared" si="16"/>
        <v>120000</v>
      </c>
      <c r="L62" s="162">
        <f t="shared" si="16"/>
        <v>8418264</v>
      </c>
      <c r="M62" s="160">
        <f t="shared" si="16"/>
        <v>0</v>
      </c>
      <c r="N62" s="180">
        <f t="shared" si="16"/>
        <v>126000</v>
      </c>
      <c r="O62" s="17"/>
    </row>
    <row r="63" spans="1:15" ht="13.5" customHeight="1">
      <c r="A63" s="283"/>
      <c r="B63" s="285"/>
      <c r="C63" s="176">
        <v>801</v>
      </c>
      <c r="D63" s="177">
        <v>80146</v>
      </c>
      <c r="E63" s="160">
        <f>SUM(E66,E69,E72,E75,E78,E81,E84,E88,E91)</f>
        <v>0</v>
      </c>
      <c r="F63" s="160">
        <f>SUM(F66,F69,F72,F75,F78,F81,F84,F88,F91)</f>
        <v>25600</v>
      </c>
      <c r="G63" s="165">
        <f>SUM(G66,G69,G72,G75,G78,G81,G84,G88,G91)</f>
        <v>0</v>
      </c>
      <c r="H63" s="159">
        <f>SUM(H66,H69,H72,H75,H78,H81,H84,H88,H91)</f>
        <v>25600</v>
      </c>
      <c r="I63" s="160">
        <f>I66+I69+I72+I75+I78+I81+I84+I88+I91</f>
        <v>25600</v>
      </c>
      <c r="J63" s="159">
        <f>SUM(J66,J69,J72,J75,J78,J81,J84,J88,J91)</f>
        <v>0</v>
      </c>
      <c r="K63" s="160">
        <f>SUM(K66,K69,K72,K75,K78,K81,K84,K88,K91)</f>
        <v>0</v>
      </c>
      <c r="L63" s="162">
        <f>SUM(L66,L69,L72,L75,L78,L81,L84,L88,L91)</f>
        <v>25600</v>
      </c>
      <c r="M63" s="160">
        <f>SUM(M66,M69,M72,M75,M78,M81,M84,M88,M91)</f>
        <v>0</v>
      </c>
      <c r="N63" s="180">
        <f>SUM(N66,N69,N72,N75,N78,N81,N84,N88,N91)</f>
        <v>0</v>
      </c>
      <c r="O63" s="17"/>
    </row>
    <row r="64" spans="1:15" ht="13.5" customHeight="1">
      <c r="A64" s="226" t="s">
        <v>30</v>
      </c>
      <c r="B64" s="6" t="s">
        <v>56</v>
      </c>
      <c r="C64" s="228" t="s">
        <v>10</v>
      </c>
      <c r="D64" s="229"/>
      <c r="E64" s="45">
        <f>SUM(E65:E66)</f>
        <v>25000</v>
      </c>
      <c r="F64" s="51">
        <f>SUM(F65:F66)</f>
        <v>784710</v>
      </c>
      <c r="G64" s="76">
        <f>SUM(G65:G66)</f>
        <v>143050</v>
      </c>
      <c r="H64" s="51">
        <f>SUM(I64)</f>
        <v>641660</v>
      </c>
      <c r="I64" s="51">
        <f aca="true" t="shared" si="17" ref="I64:N64">SUM(I65:I66)</f>
        <v>641660</v>
      </c>
      <c r="J64" s="136">
        <f t="shared" si="17"/>
        <v>0</v>
      </c>
      <c r="K64" s="51">
        <f t="shared" si="17"/>
        <v>0</v>
      </c>
      <c r="L64" s="77">
        <f t="shared" si="17"/>
        <v>785710</v>
      </c>
      <c r="M64" s="51">
        <f t="shared" si="17"/>
        <v>0</v>
      </c>
      <c r="N64" s="137">
        <f t="shared" si="17"/>
        <v>24000</v>
      </c>
      <c r="O64" s="17"/>
    </row>
    <row r="65" spans="1:15" ht="13.5" customHeight="1">
      <c r="A65" s="227"/>
      <c r="B65" s="237"/>
      <c r="C65" s="71">
        <v>801</v>
      </c>
      <c r="D65" s="72">
        <v>80104</v>
      </c>
      <c r="E65" s="85">
        <v>25000</v>
      </c>
      <c r="F65" s="21">
        <f>SUM(G65:H65)</f>
        <v>783050</v>
      </c>
      <c r="G65" s="49">
        <v>143050</v>
      </c>
      <c r="H65" s="21">
        <f>SUM(I65:K65)</f>
        <v>640000</v>
      </c>
      <c r="I65" s="1">
        <v>640000</v>
      </c>
      <c r="J65" s="1"/>
      <c r="K65" s="1"/>
      <c r="L65" s="120">
        <f>SUM(E65+F65-N65)</f>
        <v>784050</v>
      </c>
      <c r="M65" s="1"/>
      <c r="N65" s="23">
        <v>24000</v>
      </c>
      <c r="O65" s="17"/>
    </row>
    <row r="66" spans="1:15" ht="13.5" customHeight="1">
      <c r="A66" s="227"/>
      <c r="B66" s="240"/>
      <c r="C66" s="71">
        <v>801</v>
      </c>
      <c r="D66" s="72">
        <v>80146</v>
      </c>
      <c r="E66" s="128">
        <v>0</v>
      </c>
      <c r="F66" s="21">
        <f>SUM(G66:H66)</f>
        <v>1660</v>
      </c>
      <c r="G66" s="49"/>
      <c r="H66" s="21">
        <f>SUM(I66:K66)</f>
        <v>1660</v>
      </c>
      <c r="I66" s="1">
        <v>1660</v>
      </c>
      <c r="J66" s="1"/>
      <c r="K66" s="1"/>
      <c r="L66" s="120">
        <f>SUM(E66+F66-N66)</f>
        <v>1660</v>
      </c>
      <c r="M66" s="1"/>
      <c r="N66" s="23">
        <v>0</v>
      </c>
      <c r="O66" s="17"/>
    </row>
    <row r="67" spans="1:15" ht="13.5" customHeight="1">
      <c r="A67" s="226" t="s">
        <v>31</v>
      </c>
      <c r="B67" s="6" t="s">
        <v>57</v>
      </c>
      <c r="C67" s="228" t="s">
        <v>10</v>
      </c>
      <c r="D67" s="229"/>
      <c r="E67" s="59">
        <f>SUM(E68:E69)</f>
        <v>21465</v>
      </c>
      <c r="F67" s="51">
        <f>SUM(F68:F69)</f>
        <v>1210911</v>
      </c>
      <c r="G67" s="76">
        <f>SUM(G68:G69)</f>
        <v>288611</v>
      </c>
      <c r="H67" s="51">
        <f>SUM(I67)</f>
        <v>922300</v>
      </c>
      <c r="I67" s="51">
        <f aca="true" t="shared" si="18" ref="I67:N67">SUM(I68:I69)</f>
        <v>922300</v>
      </c>
      <c r="J67" s="51">
        <f t="shared" si="18"/>
        <v>0</v>
      </c>
      <c r="K67" s="51">
        <f t="shared" si="18"/>
        <v>0</v>
      </c>
      <c r="L67" s="77">
        <f t="shared" si="18"/>
        <v>1217376</v>
      </c>
      <c r="M67" s="51">
        <f t="shared" si="18"/>
        <v>0</v>
      </c>
      <c r="N67" s="137">
        <f t="shared" si="18"/>
        <v>15000</v>
      </c>
      <c r="O67" s="17"/>
    </row>
    <row r="68" spans="1:15" ht="13.5" customHeight="1">
      <c r="A68" s="227"/>
      <c r="B68" s="237"/>
      <c r="C68" s="71">
        <v>801</v>
      </c>
      <c r="D68" s="72">
        <v>80104</v>
      </c>
      <c r="E68" s="85">
        <v>21465</v>
      </c>
      <c r="F68" s="21">
        <f>SUM(G68:H68)</f>
        <v>1208611</v>
      </c>
      <c r="G68" s="49">
        <v>288611</v>
      </c>
      <c r="H68" s="21">
        <f>SUM(I68:K68)</f>
        <v>920000</v>
      </c>
      <c r="I68" s="1">
        <v>920000</v>
      </c>
      <c r="J68" s="1"/>
      <c r="K68" s="1"/>
      <c r="L68" s="120">
        <f>SUM(E68+F68-N68)</f>
        <v>1215076</v>
      </c>
      <c r="M68" s="1"/>
      <c r="N68" s="23">
        <v>15000</v>
      </c>
      <c r="O68" s="17"/>
    </row>
    <row r="69" spans="1:15" ht="13.5" customHeight="1">
      <c r="A69" s="227"/>
      <c r="B69" s="240"/>
      <c r="C69" s="71">
        <v>801</v>
      </c>
      <c r="D69" s="72">
        <v>80146</v>
      </c>
      <c r="E69" s="128">
        <v>0</v>
      </c>
      <c r="F69" s="21">
        <f>SUM(G69:H69)</f>
        <v>2300</v>
      </c>
      <c r="G69" s="49"/>
      <c r="H69" s="21">
        <f>SUM(I69:K69)</f>
        <v>2300</v>
      </c>
      <c r="I69" s="1">
        <v>2300</v>
      </c>
      <c r="J69" s="1"/>
      <c r="K69" s="1"/>
      <c r="L69" s="120">
        <f>SUM(E69+F69-N69)</f>
        <v>2300</v>
      </c>
      <c r="M69" s="1"/>
      <c r="N69" s="23">
        <v>0</v>
      </c>
      <c r="O69" s="17"/>
    </row>
    <row r="70" spans="1:15" ht="13.5" customHeight="1">
      <c r="A70" s="226" t="s">
        <v>32</v>
      </c>
      <c r="B70" s="6" t="s">
        <v>58</v>
      </c>
      <c r="C70" s="228" t="s">
        <v>10</v>
      </c>
      <c r="D70" s="229"/>
      <c r="E70" s="59">
        <f>SUM(E71:E72)</f>
        <v>5000</v>
      </c>
      <c r="F70" s="51">
        <f>SUM(F71:F72)</f>
        <v>978070</v>
      </c>
      <c r="G70" s="76">
        <f>SUM(G71:G72)</f>
        <v>255570</v>
      </c>
      <c r="H70" s="51">
        <f>SUM(I70)</f>
        <v>722500</v>
      </c>
      <c r="I70" s="51">
        <f aca="true" t="shared" si="19" ref="I70:N70">SUM(I71:I72)</f>
        <v>722500</v>
      </c>
      <c r="J70" s="51">
        <f t="shared" si="19"/>
        <v>0</v>
      </c>
      <c r="K70" s="51">
        <f t="shared" si="19"/>
        <v>0</v>
      </c>
      <c r="L70" s="77">
        <f t="shared" si="19"/>
        <v>978070</v>
      </c>
      <c r="M70" s="51">
        <f t="shared" si="19"/>
        <v>0</v>
      </c>
      <c r="N70" s="137">
        <f t="shared" si="19"/>
        <v>5000</v>
      </c>
      <c r="O70" s="17"/>
    </row>
    <row r="71" spans="1:15" ht="12">
      <c r="A71" s="227"/>
      <c r="B71" s="237"/>
      <c r="C71" s="71">
        <v>801</v>
      </c>
      <c r="D71" s="72">
        <v>80104</v>
      </c>
      <c r="E71" s="85">
        <v>5000</v>
      </c>
      <c r="F71" s="21">
        <f>SUM(G71:H71)</f>
        <v>975570</v>
      </c>
      <c r="G71" s="49">
        <v>255570</v>
      </c>
      <c r="H71" s="21">
        <f>SUM(I71:K71)</f>
        <v>720000</v>
      </c>
      <c r="I71" s="1">
        <v>720000</v>
      </c>
      <c r="J71" s="1"/>
      <c r="K71" s="1"/>
      <c r="L71" s="120">
        <f>SUM(E71+F71-N71)</f>
        <v>975570</v>
      </c>
      <c r="M71" s="1"/>
      <c r="N71" s="23">
        <v>5000</v>
      </c>
      <c r="O71" s="17"/>
    </row>
    <row r="72" spans="1:15" ht="13.5" customHeight="1">
      <c r="A72" s="227"/>
      <c r="B72" s="240"/>
      <c r="C72" s="71">
        <v>801</v>
      </c>
      <c r="D72" s="72">
        <v>80146</v>
      </c>
      <c r="E72" s="128">
        <v>0</v>
      </c>
      <c r="F72" s="21">
        <f>SUM(G72:H72)</f>
        <v>2500</v>
      </c>
      <c r="G72" s="49"/>
      <c r="H72" s="21">
        <f>SUM(I72:K72)</f>
        <v>2500</v>
      </c>
      <c r="I72" s="1">
        <v>2500</v>
      </c>
      <c r="J72" s="1"/>
      <c r="K72" s="1"/>
      <c r="L72" s="120">
        <f>SUM(E72+F72-N72)</f>
        <v>2500</v>
      </c>
      <c r="M72" s="1"/>
      <c r="N72" s="23">
        <v>0</v>
      </c>
      <c r="O72" s="17"/>
    </row>
    <row r="73" spans="1:15" ht="13.5" customHeight="1">
      <c r="A73" s="226" t="s">
        <v>33</v>
      </c>
      <c r="B73" s="6" t="s">
        <v>59</v>
      </c>
      <c r="C73" s="228" t="s">
        <v>10</v>
      </c>
      <c r="D73" s="229"/>
      <c r="E73" s="59">
        <f>SUM(E74:E75)</f>
        <v>18000</v>
      </c>
      <c r="F73" s="51">
        <f>SUM(F74:F75)</f>
        <v>1122000</v>
      </c>
      <c r="G73" s="76">
        <f>SUM(G74:G75)</f>
        <v>279200</v>
      </c>
      <c r="H73" s="51">
        <f>SUM(I73)</f>
        <v>842800</v>
      </c>
      <c r="I73" s="51">
        <f aca="true" t="shared" si="20" ref="I73:N73">SUM(I74:I75)</f>
        <v>842800</v>
      </c>
      <c r="J73" s="51">
        <f t="shared" si="20"/>
        <v>0</v>
      </c>
      <c r="K73" s="51">
        <f t="shared" si="20"/>
        <v>0</v>
      </c>
      <c r="L73" s="77">
        <f t="shared" si="20"/>
        <v>1120000</v>
      </c>
      <c r="M73" s="51">
        <f t="shared" si="20"/>
        <v>0</v>
      </c>
      <c r="N73" s="137">
        <f t="shared" si="20"/>
        <v>20000</v>
      </c>
      <c r="O73" s="17"/>
    </row>
    <row r="74" spans="1:15" ht="13.5" customHeight="1">
      <c r="A74" s="227"/>
      <c r="B74" s="237"/>
      <c r="C74" s="71">
        <v>801</v>
      </c>
      <c r="D74" s="72">
        <v>80104</v>
      </c>
      <c r="E74" s="85">
        <v>18000</v>
      </c>
      <c r="F74" s="21">
        <f>SUM(G74:H74)</f>
        <v>1119200</v>
      </c>
      <c r="G74" s="49">
        <v>279200</v>
      </c>
      <c r="H74" s="21">
        <f>SUM(I74:K74)</f>
        <v>840000</v>
      </c>
      <c r="I74" s="1">
        <v>840000</v>
      </c>
      <c r="J74" s="1"/>
      <c r="K74" s="1"/>
      <c r="L74" s="120">
        <f>SUM(E74+F74-N74)</f>
        <v>1117200</v>
      </c>
      <c r="M74" s="1"/>
      <c r="N74" s="23">
        <v>20000</v>
      </c>
      <c r="O74" s="17"/>
    </row>
    <row r="75" spans="1:15" ht="13.5" customHeight="1">
      <c r="A75" s="227"/>
      <c r="B75" s="240"/>
      <c r="C75" s="71">
        <v>801</v>
      </c>
      <c r="D75" s="72">
        <v>80146</v>
      </c>
      <c r="E75" s="128">
        <v>0</v>
      </c>
      <c r="F75" s="21">
        <f>SUM(G75:H75)</f>
        <v>2800</v>
      </c>
      <c r="G75" s="49"/>
      <c r="H75" s="21">
        <f>SUM(I75:K75)</f>
        <v>2800</v>
      </c>
      <c r="I75" s="1">
        <v>2800</v>
      </c>
      <c r="J75" s="1"/>
      <c r="K75" s="1"/>
      <c r="L75" s="120">
        <f>SUM(E75+F75-N75)</f>
        <v>2800</v>
      </c>
      <c r="M75" s="1"/>
      <c r="N75" s="23">
        <v>0</v>
      </c>
      <c r="O75" s="17"/>
    </row>
    <row r="76" spans="1:15" ht="13.5" customHeight="1">
      <c r="A76" s="226" t="s">
        <v>62</v>
      </c>
      <c r="B76" s="6" t="s">
        <v>60</v>
      </c>
      <c r="C76" s="228" t="s">
        <v>10</v>
      </c>
      <c r="D76" s="229"/>
      <c r="E76" s="59">
        <f>SUM(E77:E78)</f>
        <v>15000</v>
      </c>
      <c r="F76" s="51">
        <f>SUM(F77:F78)</f>
        <v>967300</v>
      </c>
      <c r="G76" s="76">
        <f>SUM(G77:G78)</f>
        <v>225000</v>
      </c>
      <c r="H76" s="51">
        <f>SUM(I76)</f>
        <v>742300</v>
      </c>
      <c r="I76" s="51">
        <f aca="true" t="shared" si="21" ref="I76:N76">SUM(I77:I78)</f>
        <v>742300</v>
      </c>
      <c r="J76" s="51">
        <f t="shared" si="21"/>
        <v>0</v>
      </c>
      <c r="K76" s="51">
        <f t="shared" si="21"/>
        <v>0</v>
      </c>
      <c r="L76" s="77">
        <f t="shared" si="21"/>
        <v>972300</v>
      </c>
      <c r="M76" s="51">
        <f t="shared" si="21"/>
        <v>0</v>
      </c>
      <c r="N76" s="137">
        <f t="shared" si="21"/>
        <v>10000</v>
      </c>
      <c r="O76" s="17"/>
    </row>
    <row r="77" spans="1:15" ht="13.5" customHeight="1">
      <c r="A77" s="227"/>
      <c r="B77" s="237"/>
      <c r="C77" s="71">
        <v>801</v>
      </c>
      <c r="D77" s="72">
        <v>80104</v>
      </c>
      <c r="E77" s="85">
        <v>15000</v>
      </c>
      <c r="F77" s="21">
        <f>SUM(G77:H77)</f>
        <v>965000</v>
      </c>
      <c r="G77" s="49">
        <v>225000</v>
      </c>
      <c r="H77" s="21">
        <f>SUM(I77:K77)</f>
        <v>740000</v>
      </c>
      <c r="I77" s="1">
        <v>740000</v>
      </c>
      <c r="J77" s="1"/>
      <c r="K77" s="1"/>
      <c r="L77" s="120">
        <f>SUM(E77+F77-N77)</f>
        <v>970000</v>
      </c>
      <c r="M77" s="1"/>
      <c r="N77" s="23">
        <v>10000</v>
      </c>
      <c r="O77" s="17"/>
    </row>
    <row r="78" spans="1:15" ht="13.5" customHeight="1">
      <c r="A78" s="227"/>
      <c r="B78" s="238"/>
      <c r="C78" s="71">
        <v>801</v>
      </c>
      <c r="D78" s="72">
        <v>80146</v>
      </c>
      <c r="E78" s="128">
        <v>0</v>
      </c>
      <c r="F78" s="21">
        <f>SUM(G78:H78)</f>
        <v>2300</v>
      </c>
      <c r="G78" s="49"/>
      <c r="H78" s="21">
        <f>SUM(I78:K78)</f>
        <v>2300</v>
      </c>
      <c r="I78" s="1">
        <v>2300</v>
      </c>
      <c r="J78" s="1"/>
      <c r="K78" s="1"/>
      <c r="L78" s="120">
        <f>SUM(E78+F78-N78)</f>
        <v>2300</v>
      </c>
      <c r="M78" s="1"/>
      <c r="N78" s="23">
        <v>0</v>
      </c>
      <c r="O78" s="17"/>
    </row>
    <row r="79" spans="1:15" ht="13.5" customHeight="1">
      <c r="A79" s="226" t="s">
        <v>63</v>
      </c>
      <c r="B79" s="6" t="s">
        <v>61</v>
      </c>
      <c r="C79" s="228" t="s">
        <v>10</v>
      </c>
      <c r="D79" s="229"/>
      <c r="E79" s="59">
        <f>SUM(E80:E81)</f>
        <v>20000</v>
      </c>
      <c r="F79" s="51">
        <f>SUM(F80:F81)</f>
        <v>968100</v>
      </c>
      <c r="G79" s="76">
        <f>SUM(G80:G81)</f>
        <v>225800</v>
      </c>
      <c r="H79" s="51">
        <f>SUM(I79)</f>
        <v>742300</v>
      </c>
      <c r="I79" s="51">
        <f aca="true" t="shared" si="22" ref="I79:N79">SUM(I80:I81)</f>
        <v>742300</v>
      </c>
      <c r="J79" s="51">
        <f t="shared" si="22"/>
        <v>0</v>
      </c>
      <c r="K79" s="51">
        <f t="shared" si="22"/>
        <v>0</v>
      </c>
      <c r="L79" s="77">
        <f t="shared" si="22"/>
        <v>968100</v>
      </c>
      <c r="M79" s="51">
        <f t="shared" si="22"/>
        <v>0</v>
      </c>
      <c r="N79" s="137">
        <f t="shared" si="22"/>
        <v>20000</v>
      </c>
      <c r="O79" s="17"/>
    </row>
    <row r="80" spans="1:15" ht="13.5" customHeight="1">
      <c r="A80" s="227"/>
      <c r="B80" s="237"/>
      <c r="C80" s="71">
        <v>801</v>
      </c>
      <c r="D80" s="72">
        <v>80104</v>
      </c>
      <c r="E80" s="85">
        <v>20000</v>
      </c>
      <c r="F80" s="21">
        <f>SUM(G80:H80)</f>
        <v>965800</v>
      </c>
      <c r="G80" s="49">
        <v>225800</v>
      </c>
      <c r="H80" s="21">
        <f>SUM(I80:K80)</f>
        <v>740000</v>
      </c>
      <c r="I80" s="1">
        <v>740000</v>
      </c>
      <c r="J80" s="1"/>
      <c r="K80" s="1"/>
      <c r="L80" s="120">
        <f>SUM(E80+F80-N80)</f>
        <v>965800</v>
      </c>
      <c r="M80" s="1"/>
      <c r="N80" s="23">
        <v>20000</v>
      </c>
      <c r="O80" s="17"/>
    </row>
    <row r="81" spans="1:15" ht="13.5" customHeight="1">
      <c r="A81" s="239"/>
      <c r="B81" s="238"/>
      <c r="C81" s="71">
        <v>801</v>
      </c>
      <c r="D81" s="72">
        <v>80146</v>
      </c>
      <c r="E81" s="128">
        <v>0</v>
      </c>
      <c r="F81" s="21">
        <f>SUM(G81:H81)</f>
        <v>2300</v>
      </c>
      <c r="G81" s="49"/>
      <c r="H81" s="21">
        <f>SUM(I81:K81)</f>
        <v>2300</v>
      </c>
      <c r="I81" s="1">
        <v>2300</v>
      </c>
      <c r="J81" s="1"/>
      <c r="K81" s="1"/>
      <c r="L81" s="120">
        <f>SUM(E81+F81-N81)</f>
        <v>2300</v>
      </c>
      <c r="M81" s="1"/>
      <c r="N81" s="23">
        <v>0</v>
      </c>
      <c r="O81" s="17"/>
    </row>
    <row r="82" spans="1:15" ht="13.5" customHeight="1">
      <c r="A82" s="227" t="s">
        <v>64</v>
      </c>
      <c r="B82" s="8" t="s">
        <v>50</v>
      </c>
      <c r="C82" s="291" t="s">
        <v>10</v>
      </c>
      <c r="D82" s="292"/>
      <c r="E82" s="78">
        <f aca="true" t="shared" si="23" ref="E82:N82">SUM(E83:E84)</f>
        <v>16000</v>
      </c>
      <c r="F82" s="138">
        <f t="shared" si="23"/>
        <v>1271440</v>
      </c>
      <c r="G82" s="139">
        <f t="shared" si="23"/>
        <v>221840</v>
      </c>
      <c r="H82" s="138">
        <f t="shared" si="23"/>
        <v>1049600</v>
      </c>
      <c r="I82" s="138">
        <f t="shared" si="23"/>
        <v>929600</v>
      </c>
      <c r="J82" s="138">
        <f t="shared" si="23"/>
        <v>0</v>
      </c>
      <c r="K82" s="138">
        <f t="shared" si="23"/>
        <v>120000</v>
      </c>
      <c r="L82" s="79">
        <f t="shared" si="23"/>
        <v>1271440</v>
      </c>
      <c r="M82" s="138">
        <f t="shared" si="23"/>
        <v>0</v>
      </c>
      <c r="N82" s="140">
        <f t="shared" si="23"/>
        <v>16000</v>
      </c>
      <c r="O82" s="17"/>
    </row>
    <row r="83" spans="1:15" ht="13.5" customHeight="1">
      <c r="A83" s="227"/>
      <c r="B83" s="230"/>
      <c r="C83" s="71">
        <v>801</v>
      </c>
      <c r="D83" s="72">
        <v>80104</v>
      </c>
      <c r="E83" s="20">
        <v>16000</v>
      </c>
      <c r="F83" s="21">
        <f>SUM(G83:H83)</f>
        <v>1261840</v>
      </c>
      <c r="G83" s="49">
        <v>221840</v>
      </c>
      <c r="H83" s="1">
        <f>SUM(I83:K83)</f>
        <v>1040000</v>
      </c>
      <c r="I83" s="1">
        <v>920000</v>
      </c>
      <c r="J83" s="1"/>
      <c r="K83" s="1">
        <v>120000</v>
      </c>
      <c r="L83" s="120">
        <f>SUM(E83+F83-N83)</f>
        <v>1261840</v>
      </c>
      <c r="M83" s="1"/>
      <c r="N83" s="23">
        <v>16000</v>
      </c>
      <c r="O83" s="17"/>
    </row>
    <row r="84" spans="1:15" ht="12.75" thickBot="1">
      <c r="A84" s="286"/>
      <c r="B84" s="232"/>
      <c r="C84" s="73">
        <v>801</v>
      </c>
      <c r="D84" s="74">
        <v>80146</v>
      </c>
      <c r="E84" s="131">
        <v>0</v>
      </c>
      <c r="F84" s="27">
        <f>SUM(G84:H84)</f>
        <v>9600</v>
      </c>
      <c r="G84" s="114"/>
      <c r="H84" s="2">
        <f>SUM(I84:K84)</f>
        <v>9600</v>
      </c>
      <c r="I84" s="2">
        <v>9600</v>
      </c>
      <c r="J84" s="2"/>
      <c r="K84" s="2"/>
      <c r="L84" s="126">
        <f>SUM(E84+F84-N84)</f>
        <v>9600</v>
      </c>
      <c r="M84" s="2"/>
      <c r="N84" s="88">
        <v>0</v>
      </c>
      <c r="O84" s="17"/>
    </row>
    <row r="85" spans="1:15" ht="12.75" thickBot="1">
      <c r="A85" s="209">
        <v>1</v>
      </c>
      <c r="B85" s="210">
        <v>2</v>
      </c>
      <c r="C85" s="209">
        <v>3</v>
      </c>
      <c r="D85" s="211">
        <v>4</v>
      </c>
      <c r="E85" s="212">
        <v>5</v>
      </c>
      <c r="F85" s="213">
        <v>6</v>
      </c>
      <c r="G85" s="214">
        <v>7</v>
      </c>
      <c r="H85" s="213">
        <v>8</v>
      </c>
      <c r="I85" s="213">
        <v>9</v>
      </c>
      <c r="J85" s="213">
        <v>10</v>
      </c>
      <c r="K85" s="213">
        <v>11</v>
      </c>
      <c r="L85" s="215">
        <v>12</v>
      </c>
      <c r="M85" s="211">
        <v>13</v>
      </c>
      <c r="N85" s="216">
        <v>14</v>
      </c>
      <c r="O85" s="17"/>
    </row>
    <row r="86" spans="1:15" ht="12">
      <c r="A86" s="226" t="s">
        <v>65</v>
      </c>
      <c r="B86" s="6" t="s">
        <v>54</v>
      </c>
      <c r="C86" s="228" t="s">
        <v>10</v>
      </c>
      <c r="D86" s="229"/>
      <c r="E86" s="75">
        <f aca="true" t="shared" si="24" ref="E86:N86">SUM(E87:E88)</f>
        <v>13000</v>
      </c>
      <c r="F86" s="51">
        <f t="shared" si="24"/>
        <v>520820</v>
      </c>
      <c r="G86" s="76">
        <f t="shared" si="24"/>
        <v>119880</v>
      </c>
      <c r="H86" s="51">
        <f t="shared" si="24"/>
        <v>400940</v>
      </c>
      <c r="I86" s="51">
        <f t="shared" si="24"/>
        <v>400940</v>
      </c>
      <c r="J86" s="51">
        <f t="shared" si="24"/>
        <v>0</v>
      </c>
      <c r="K86" s="51">
        <f t="shared" si="24"/>
        <v>0</v>
      </c>
      <c r="L86" s="77">
        <f t="shared" si="24"/>
        <v>523820</v>
      </c>
      <c r="M86" s="204">
        <f t="shared" si="24"/>
        <v>0</v>
      </c>
      <c r="N86" s="137">
        <f t="shared" si="24"/>
        <v>10000</v>
      </c>
      <c r="O86" s="17"/>
    </row>
    <row r="87" spans="1:15" ht="12">
      <c r="A87" s="227"/>
      <c r="B87" s="230"/>
      <c r="C87" s="71">
        <v>801</v>
      </c>
      <c r="D87" s="72">
        <v>80104</v>
      </c>
      <c r="E87" s="20">
        <v>13000</v>
      </c>
      <c r="F87" s="21">
        <f>SUM(G87:H87)</f>
        <v>519880</v>
      </c>
      <c r="G87" s="49">
        <v>119880</v>
      </c>
      <c r="H87" s="1">
        <f>SUM(I87:K87)</f>
        <v>400000</v>
      </c>
      <c r="I87" s="1">
        <v>400000</v>
      </c>
      <c r="J87" s="1"/>
      <c r="K87" s="1"/>
      <c r="L87" s="120">
        <f>SUM(E87+F87-N87)</f>
        <v>522880</v>
      </c>
      <c r="M87" s="41"/>
      <c r="N87" s="23">
        <v>10000</v>
      </c>
      <c r="O87" s="17"/>
    </row>
    <row r="88" spans="1:15" ht="12">
      <c r="A88" s="227"/>
      <c r="B88" s="231"/>
      <c r="C88" s="71">
        <v>801</v>
      </c>
      <c r="D88" s="72">
        <v>80146</v>
      </c>
      <c r="E88" s="128">
        <v>0</v>
      </c>
      <c r="F88" s="21">
        <f>SUM(G88:H88)</f>
        <v>940</v>
      </c>
      <c r="G88" s="49"/>
      <c r="H88" s="1">
        <f>SUM(I88:K88)</f>
        <v>940</v>
      </c>
      <c r="I88" s="1">
        <v>940</v>
      </c>
      <c r="J88" s="1"/>
      <c r="K88" s="1"/>
      <c r="L88" s="120">
        <f>SUM(E88+F88-N88)</f>
        <v>940</v>
      </c>
      <c r="M88" s="41"/>
      <c r="N88" s="23">
        <v>0</v>
      </c>
      <c r="O88" s="17"/>
    </row>
    <row r="89" spans="1:15" ht="12">
      <c r="A89" s="226" t="s">
        <v>66</v>
      </c>
      <c r="B89" s="6" t="s">
        <v>55</v>
      </c>
      <c r="C89" s="228" t="s">
        <v>10</v>
      </c>
      <c r="D89" s="229"/>
      <c r="E89" s="78">
        <f aca="true" t="shared" si="25" ref="E89:N89">SUM(E90:E91)</f>
        <v>6000</v>
      </c>
      <c r="F89" s="51">
        <f t="shared" si="25"/>
        <v>607048</v>
      </c>
      <c r="G89" s="76">
        <f t="shared" si="25"/>
        <v>105848</v>
      </c>
      <c r="H89" s="51">
        <f t="shared" si="25"/>
        <v>501200</v>
      </c>
      <c r="I89" s="51">
        <f t="shared" si="25"/>
        <v>501200</v>
      </c>
      <c r="J89" s="51">
        <f t="shared" si="25"/>
        <v>0</v>
      </c>
      <c r="K89" s="51">
        <f t="shared" si="25"/>
        <v>0</v>
      </c>
      <c r="L89" s="77">
        <f t="shared" si="25"/>
        <v>607048</v>
      </c>
      <c r="M89" s="204">
        <f t="shared" si="25"/>
        <v>0</v>
      </c>
      <c r="N89" s="137">
        <f t="shared" si="25"/>
        <v>6000</v>
      </c>
      <c r="O89" s="17"/>
    </row>
    <row r="90" spans="1:15" ht="12">
      <c r="A90" s="227"/>
      <c r="B90" s="237"/>
      <c r="C90" s="71">
        <v>801</v>
      </c>
      <c r="D90" s="72">
        <v>80104</v>
      </c>
      <c r="E90" s="20">
        <v>6000</v>
      </c>
      <c r="F90" s="21">
        <f>SUM(G90:H90)</f>
        <v>605848</v>
      </c>
      <c r="G90" s="49">
        <v>105848</v>
      </c>
      <c r="H90" s="1">
        <f>SUM(I90:K90)</f>
        <v>500000</v>
      </c>
      <c r="I90" s="1">
        <v>500000</v>
      </c>
      <c r="J90" s="1"/>
      <c r="K90" s="1"/>
      <c r="L90" s="120">
        <f>SUM(E90+F90-N90)</f>
        <v>605848</v>
      </c>
      <c r="M90" s="41"/>
      <c r="N90" s="23">
        <v>6000</v>
      </c>
      <c r="O90" s="17"/>
    </row>
    <row r="91" spans="1:15" ht="12.75" thickBot="1">
      <c r="A91" s="227"/>
      <c r="B91" s="240"/>
      <c r="C91" s="71">
        <v>801</v>
      </c>
      <c r="D91" s="74">
        <v>80146</v>
      </c>
      <c r="E91" s="131">
        <v>0</v>
      </c>
      <c r="F91" s="27">
        <f>SUM(G91:H91)</f>
        <v>1200</v>
      </c>
      <c r="G91" s="114"/>
      <c r="H91" s="2">
        <f>SUM(I91:K91)</f>
        <v>1200</v>
      </c>
      <c r="I91" s="2">
        <v>1200</v>
      </c>
      <c r="J91" s="2"/>
      <c r="K91" s="2"/>
      <c r="L91" s="126">
        <f>SUM(E91+F91-N91)</f>
        <v>1200</v>
      </c>
      <c r="M91" s="42"/>
      <c r="N91" s="88">
        <v>0</v>
      </c>
      <c r="O91" s="17"/>
    </row>
    <row r="92" spans="1:15" s="33" customFormat="1" ht="13.5" customHeight="1">
      <c r="A92" s="287"/>
      <c r="B92" s="181" t="s">
        <v>72</v>
      </c>
      <c r="C92" s="182"/>
      <c r="D92" s="177"/>
      <c r="E92" s="158">
        <f aca="true" t="shared" si="26" ref="E92:N95">SUM(E96,E100,E104,E108,E112)</f>
        <v>135000</v>
      </c>
      <c r="F92" s="158">
        <f t="shared" si="26"/>
        <v>8050914</v>
      </c>
      <c r="G92" s="166">
        <f t="shared" si="26"/>
        <v>29600</v>
      </c>
      <c r="H92" s="158">
        <f t="shared" si="26"/>
        <v>8021314</v>
      </c>
      <c r="I92" s="158">
        <f t="shared" si="26"/>
        <v>7951314</v>
      </c>
      <c r="J92" s="158">
        <f t="shared" si="26"/>
        <v>0</v>
      </c>
      <c r="K92" s="168">
        <f t="shared" si="26"/>
        <v>70000</v>
      </c>
      <c r="L92" s="169">
        <f t="shared" si="26"/>
        <v>8050914</v>
      </c>
      <c r="M92" s="205">
        <f t="shared" si="26"/>
        <v>0</v>
      </c>
      <c r="N92" s="170">
        <f t="shared" si="26"/>
        <v>135000</v>
      </c>
      <c r="O92" s="17"/>
    </row>
    <row r="93" spans="1:15" s="33" customFormat="1" ht="13.5" customHeight="1">
      <c r="A93" s="288"/>
      <c r="B93" s="289"/>
      <c r="C93" s="176">
        <v>801</v>
      </c>
      <c r="D93" s="177">
        <v>80110</v>
      </c>
      <c r="E93" s="158">
        <f t="shared" si="26"/>
        <v>135000</v>
      </c>
      <c r="F93" s="158">
        <f t="shared" si="26"/>
        <v>7968114</v>
      </c>
      <c r="G93" s="165">
        <f t="shared" si="26"/>
        <v>29600</v>
      </c>
      <c r="H93" s="160">
        <f t="shared" si="26"/>
        <v>7938514</v>
      </c>
      <c r="I93" s="160">
        <f t="shared" si="26"/>
        <v>7868514</v>
      </c>
      <c r="J93" s="160">
        <f t="shared" si="26"/>
        <v>0</v>
      </c>
      <c r="K93" s="161">
        <f t="shared" si="26"/>
        <v>70000</v>
      </c>
      <c r="L93" s="162">
        <f t="shared" si="26"/>
        <v>7968114</v>
      </c>
      <c r="M93" s="173">
        <f t="shared" si="26"/>
        <v>0</v>
      </c>
      <c r="N93" s="180">
        <f t="shared" si="26"/>
        <v>135000</v>
      </c>
      <c r="O93" s="17"/>
    </row>
    <row r="94" spans="1:15" s="33" customFormat="1" ht="13.5" customHeight="1">
      <c r="A94" s="288"/>
      <c r="B94" s="290"/>
      <c r="C94" s="176">
        <v>801</v>
      </c>
      <c r="D94" s="177">
        <v>80146</v>
      </c>
      <c r="E94" s="158">
        <f t="shared" si="26"/>
        <v>0</v>
      </c>
      <c r="F94" s="158">
        <f t="shared" si="26"/>
        <v>47500</v>
      </c>
      <c r="G94" s="165">
        <f t="shared" si="26"/>
        <v>0</v>
      </c>
      <c r="H94" s="160">
        <f t="shared" si="26"/>
        <v>47500</v>
      </c>
      <c r="I94" s="160">
        <f t="shared" si="26"/>
        <v>47500</v>
      </c>
      <c r="J94" s="160">
        <f t="shared" si="26"/>
        <v>0</v>
      </c>
      <c r="K94" s="161">
        <f t="shared" si="26"/>
        <v>0</v>
      </c>
      <c r="L94" s="162">
        <f t="shared" si="26"/>
        <v>47500</v>
      </c>
      <c r="M94" s="173">
        <f t="shared" si="26"/>
        <v>0</v>
      </c>
      <c r="N94" s="180">
        <f t="shared" si="26"/>
        <v>0</v>
      </c>
      <c r="O94" s="17"/>
    </row>
    <row r="95" spans="1:15" s="33" customFormat="1" ht="13.5" customHeight="1">
      <c r="A95" s="183"/>
      <c r="B95" s="184"/>
      <c r="C95" s="176">
        <v>854</v>
      </c>
      <c r="D95" s="177">
        <v>85415</v>
      </c>
      <c r="E95" s="158">
        <f t="shared" si="26"/>
        <v>0</v>
      </c>
      <c r="F95" s="158">
        <f t="shared" si="26"/>
        <v>35300</v>
      </c>
      <c r="G95" s="165">
        <f t="shared" si="26"/>
        <v>0</v>
      </c>
      <c r="H95" s="160">
        <f t="shared" si="26"/>
        <v>35300</v>
      </c>
      <c r="I95" s="160">
        <f t="shared" si="26"/>
        <v>35300</v>
      </c>
      <c r="J95" s="165">
        <f t="shared" si="26"/>
        <v>0</v>
      </c>
      <c r="K95" s="161">
        <f t="shared" si="26"/>
        <v>0</v>
      </c>
      <c r="L95" s="162">
        <f t="shared" si="26"/>
        <v>35300</v>
      </c>
      <c r="M95" s="173">
        <f t="shared" si="26"/>
        <v>0</v>
      </c>
      <c r="N95" s="180">
        <f t="shared" si="26"/>
        <v>0</v>
      </c>
      <c r="O95" s="17"/>
    </row>
    <row r="96" spans="1:15" ht="13.5" customHeight="1">
      <c r="A96" s="226" t="s">
        <v>67</v>
      </c>
      <c r="B96" s="6" t="s">
        <v>44</v>
      </c>
      <c r="C96" s="228" t="s">
        <v>10</v>
      </c>
      <c r="D96" s="229"/>
      <c r="E96" s="78">
        <f aca="true" t="shared" si="27" ref="E96:N96">SUM(E97:E99)</f>
        <v>56000</v>
      </c>
      <c r="F96" s="51">
        <f t="shared" si="27"/>
        <v>2836934</v>
      </c>
      <c r="G96" s="78">
        <f t="shared" si="27"/>
        <v>15330</v>
      </c>
      <c r="H96" s="51">
        <f t="shared" si="27"/>
        <v>2821604</v>
      </c>
      <c r="I96" s="51">
        <f t="shared" si="27"/>
        <v>2821604</v>
      </c>
      <c r="J96" s="76">
        <f t="shared" si="27"/>
        <v>0</v>
      </c>
      <c r="K96" s="78">
        <f t="shared" si="27"/>
        <v>0</v>
      </c>
      <c r="L96" s="79">
        <f t="shared" si="27"/>
        <v>2836934</v>
      </c>
      <c r="M96" s="204">
        <f t="shared" si="27"/>
        <v>0</v>
      </c>
      <c r="N96" s="68">
        <f t="shared" si="27"/>
        <v>56000</v>
      </c>
      <c r="O96" s="17"/>
    </row>
    <row r="97" spans="1:15" ht="13.5" customHeight="1">
      <c r="A97" s="227"/>
      <c r="B97" s="230"/>
      <c r="C97" s="71">
        <v>801</v>
      </c>
      <c r="D97" s="72">
        <v>80110</v>
      </c>
      <c r="E97" s="20">
        <v>56000</v>
      </c>
      <c r="F97" s="21">
        <f>SUM(G97:H97)</f>
        <v>2803844</v>
      </c>
      <c r="G97" s="46">
        <v>15330</v>
      </c>
      <c r="H97" s="1">
        <f>SUM(I97:K97)</f>
        <v>2788514</v>
      </c>
      <c r="I97" s="1">
        <v>2788514</v>
      </c>
      <c r="J97" s="49"/>
      <c r="K97" s="46"/>
      <c r="L97" s="120">
        <f>SUM(E97+F97-N97)</f>
        <v>2803844</v>
      </c>
      <c r="M97" s="41"/>
      <c r="N97" s="23">
        <v>56000</v>
      </c>
      <c r="O97" s="17"/>
    </row>
    <row r="98" spans="1:15" ht="13.5" customHeight="1">
      <c r="A98" s="227"/>
      <c r="B98" s="231"/>
      <c r="C98" s="71">
        <v>801</v>
      </c>
      <c r="D98" s="72">
        <v>80146</v>
      </c>
      <c r="E98" s="115">
        <v>0</v>
      </c>
      <c r="F98" s="21">
        <f>SUM(G98:H98)</f>
        <v>23370</v>
      </c>
      <c r="G98" s="121"/>
      <c r="H98" s="1">
        <f>SUM(I98:K98)</f>
        <v>23370</v>
      </c>
      <c r="I98" s="1">
        <v>23370</v>
      </c>
      <c r="J98" s="49"/>
      <c r="K98" s="46"/>
      <c r="L98" s="120">
        <f>SUM(E98+F98-N98)</f>
        <v>23370</v>
      </c>
      <c r="M98" s="41"/>
      <c r="N98" s="23">
        <v>0</v>
      </c>
      <c r="O98" s="17"/>
    </row>
    <row r="99" spans="1:15" ht="13.5" customHeight="1">
      <c r="A99" s="32"/>
      <c r="B99" s="236"/>
      <c r="C99" s="71">
        <v>854</v>
      </c>
      <c r="D99" s="72">
        <v>85415</v>
      </c>
      <c r="E99" s="116">
        <v>0</v>
      </c>
      <c r="F99" s="21">
        <f>SUM(G99:H99)</f>
        <v>9720</v>
      </c>
      <c r="G99" s="122"/>
      <c r="H99" s="1">
        <f>SUM(I99:K99)</f>
        <v>9720</v>
      </c>
      <c r="I99" s="1">
        <v>9720</v>
      </c>
      <c r="J99" s="49"/>
      <c r="K99" s="46"/>
      <c r="L99" s="120">
        <f>SUM(E99+F99-N99)</f>
        <v>9720</v>
      </c>
      <c r="M99" s="41"/>
      <c r="N99" s="23">
        <v>0</v>
      </c>
      <c r="O99" s="17"/>
    </row>
    <row r="100" spans="1:15" ht="13.5" customHeight="1">
      <c r="A100" s="226" t="s">
        <v>68</v>
      </c>
      <c r="B100" s="6" t="s">
        <v>45</v>
      </c>
      <c r="C100" s="228" t="s">
        <v>10</v>
      </c>
      <c r="D100" s="229"/>
      <c r="E100" s="75">
        <f aca="true" t="shared" si="28" ref="E100:N100">SUM(E101:E103)</f>
        <v>34000</v>
      </c>
      <c r="F100" s="51">
        <f t="shared" si="28"/>
        <v>2455660</v>
      </c>
      <c r="G100" s="75">
        <f t="shared" si="28"/>
        <v>3220</v>
      </c>
      <c r="H100" s="51">
        <f t="shared" si="28"/>
        <v>2452440</v>
      </c>
      <c r="I100" s="51">
        <f t="shared" si="28"/>
        <v>2422440</v>
      </c>
      <c r="J100" s="76">
        <f t="shared" si="28"/>
        <v>0</v>
      </c>
      <c r="K100" s="75">
        <f t="shared" si="28"/>
        <v>30000</v>
      </c>
      <c r="L100" s="77">
        <f t="shared" si="28"/>
        <v>2455660</v>
      </c>
      <c r="M100" s="204">
        <f t="shared" si="28"/>
        <v>0</v>
      </c>
      <c r="N100" s="70">
        <f t="shared" si="28"/>
        <v>34000</v>
      </c>
      <c r="O100" s="17"/>
    </row>
    <row r="101" spans="1:15" ht="13.5" customHeight="1">
      <c r="A101" s="227"/>
      <c r="B101" s="230"/>
      <c r="C101" s="71">
        <v>801</v>
      </c>
      <c r="D101" s="72">
        <v>80110</v>
      </c>
      <c r="E101" s="20">
        <v>34000</v>
      </c>
      <c r="F101" s="21">
        <f>SUM(G101:H101)</f>
        <v>2433220</v>
      </c>
      <c r="G101" s="46">
        <v>3220</v>
      </c>
      <c r="H101" s="1">
        <f>SUM(I101:K101)</f>
        <v>2430000</v>
      </c>
      <c r="I101" s="1">
        <v>2400000</v>
      </c>
      <c r="J101" s="49"/>
      <c r="K101" s="46">
        <v>30000</v>
      </c>
      <c r="L101" s="120">
        <f>SUM(E101+F101-N101)</f>
        <v>2433220</v>
      </c>
      <c r="M101" s="41"/>
      <c r="N101" s="23">
        <v>34000</v>
      </c>
      <c r="O101" s="17"/>
    </row>
    <row r="102" spans="1:15" ht="13.5" customHeight="1">
      <c r="A102" s="227"/>
      <c r="B102" s="231"/>
      <c r="C102" s="71">
        <v>801</v>
      </c>
      <c r="D102" s="72">
        <v>80146</v>
      </c>
      <c r="E102" s="115">
        <v>0</v>
      </c>
      <c r="F102" s="21">
        <f>SUM(G102:H102)</f>
        <v>13500</v>
      </c>
      <c r="G102" s="121"/>
      <c r="H102" s="1">
        <f>SUM(I102:K102)</f>
        <v>13500</v>
      </c>
      <c r="I102" s="1">
        <v>13500</v>
      </c>
      <c r="J102" s="49"/>
      <c r="K102" s="46"/>
      <c r="L102" s="120">
        <f>SUM(E102+F102-N102)</f>
        <v>13500</v>
      </c>
      <c r="M102" s="41"/>
      <c r="N102" s="23">
        <v>0</v>
      </c>
      <c r="O102" s="17"/>
    </row>
    <row r="103" spans="1:15" ht="13.5" customHeight="1">
      <c r="A103" s="32"/>
      <c r="B103" s="236"/>
      <c r="C103" s="71">
        <v>854</v>
      </c>
      <c r="D103" s="72">
        <v>85415</v>
      </c>
      <c r="E103" s="116">
        <v>0</v>
      </c>
      <c r="F103" s="21">
        <f>SUM(G103:H103)</f>
        <v>8940</v>
      </c>
      <c r="G103" s="122"/>
      <c r="H103" s="1">
        <f>SUM(I103:K103)</f>
        <v>8940</v>
      </c>
      <c r="I103" s="1">
        <v>8940</v>
      </c>
      <c r="J103" s="49"/>
      <c r="K103" s="46"/>
      <c r="L103" s="120">
        <f>SUM(E103+F103-N103)</f>
        <v>8940</v>
      </c>
      <c r="M103" s="41"/>
      <c r="N103" s="23">
        <v>0</v>
      </c>
      <c r="O103" s="17"/>
    </row>
    <row r="104" spans="1:15" ht="13.5" customHeight="1">
      <c r="A104" s="226" t="s">
        <v>69</v>
      </c>
      <c r="B104" s="6" t="s">
        <v>46</v>
      </c>
      <c r="C104" s="228" t="s">
        <v>10</v>
      </c>
      <c r="D104" s="229"/>
      <c r="E104" s="75">
        <f aca="true" t="shared" si="29" ref="E104:N104">SUM(E105:E107)</f>
        <v>34000</v>
      </c>
      <c r="F104" s="51">
        <f t="shared" si="29"/>
        <v>1915800</v>
      </c>
      <c r="G104" s="75">
        <f t="shared" si="29"/>
        <v>11050</v>
      </c>
      <c r="H104" s="51">
        <f t="shared" si="29"/>
        <v>1904750</v>
      </c>
      <c r="I104" s="51">
        <f t="shared" si="29"/>
        <v>1864750</v>
      </c>
      <c r="J104" s="76">
        <f t="shared" si="29"/>
        <v>0</v>
      </c>
      <c r="K104" s="75">
        <f t="shared" si="29"/>
        <v>40000</v>
      </c>
      <c r="L104" s="77">
        <f t="shared" si="29"/>
        <v>1915800</v>
      </c>
      <c r="M104" s="204">
        <f t="shared" si="29"/>
        <v>0</v>
      </c>
      <c r="N104" s="70">
        <f t="shared" si="29"/>
        <v>34000</v>
      </c>
      <c r="O104" s="17"/>
    </row>
    <row r="105" spans="1:15" ht="13.5" customHeight="1">
      <c r="A105" s="227"/>
      <c r="B105" s="230"/>
      <c r="C105" s="71">
        <v>801</v>
      </c>
      <c r="D105" s="72">
        <v>80110</v>
      </c>
      <c r="E105" s="20">
        <v>34000</v>
      </c>
      <c r="F105" s="21">
        <f>SUM(G105:H105)</f>
        <v>1901050</v>
      </c>
      <c r="G105" s="46">
        <v>11050</v>
      </c>
      <c r="H105" s="1">
        <f>SUM(I105:K105)</f>
        <v>1890000</v>
      </c>
      <c r="I105" s="1">
        <v>1850000</v>
      </c>
      <c r="J105" s="49"/>
      <c r="K105" s="46">
        <v>40000</v>
      </c>
      <c r="L105" s="120">
        <f>SUM(E105+F105-N105)</f>
        <v>1901050</v>
      </c>
      <c r="M105" s="41"/>
      <c r="N105" s="23">
        <v>34000</v>
      </c>
      <c r="O105" s="17"/>
    </row>
    <row r="106" spans="1:15" ht="13.5" customHeight="1">
      <c r="A106" s="227"/>
      <c r="B106" s="231"/>
      <c r="C106" s="71">
        <v>801</v>
      </c>
      <c r="D106" s="72">
        <v>80146</v>
      </c>
      <c r="E106" s="115">
        <v>0</v>
      </c>
      <c r="F106" s="21">
        <f>SUM(G106:H106)</f>
        <v>7100</v>
      </c>
      <c r="G106" s="121"/>
      <c r="H106" s="1">
        <f>SUM(I106:K106)</f>
        <v>7100</v>
      </c>
      <c r="I106" s="1">
        <v>7100</v>
      </c>
      <c r="J106" s="49"/>
      <c r="K106" s="46"/>
      <c r="L106" s="120">
        <f>SUM(E106+F106-N106)</f>
        <v>7100</v>
      </c>
      <c r="M106" s="41"/>
      <c r="N106" s="23">
        <v>0</v>
      </c>
      <c r="O106" s="17"/>
    </row>
    <row r="107" spans="1:15" ht="13.5" customHeight="1">
      <c r="A107" s="32"/>
      <c r="B107" s="236"/>
      <c r="C107" s="71">
        <v>854</v>
      </c>
      <c r="D107" s="72">
        <v>85415</v>
      </c>
      <c r="E107" s="116">
        <v>0</v>
      </c>
      <c r="F107" s="21">
        <f>SUM(G107:H107)</f>
        <v>7650</v>
      </c>
      <c r="G107" s="122"/>
      <c r="H107" s="1">
        <f>SUM(I107:K107)</f>
        <v>7650</v>
      </c>
      <c r="I107" s="1">
        <v>7650</v>
      </c>
      <c r="J107" s="49"/>
      <c r="K107" s="46"/>
      <c r="L107" s="120">
        <f>SUM(E107+F107-N107)</f>
        <v>7650</v>
      </c>
      <c r="M107" s="41"/>
      <c r="N107" s="23">
        <v>0</v>
      </c>
      <c r="O107" s="17"/>
    </row>
    <row r="108" spans="1:15" ht="13.5" customHeight="1">
      <c r="A108" s="226" t="s">
        <v>70</v>
      </c>
      <c r="B108" s="6" t="s">
        <v>5</v>
      </c>
      <c r="C108" s="228" t="s">
        <v>10</v>
      </c>
      <c r="D108" s="229"/>
      <c r="E108" s="75">
        <f aca="true" t="shared" si="30" ref="E108:N108">SUM(E109:E111)</f>
        <v>1000</v>
      </c>
      <c r="F108" s="51">
        <f t="shared" si="30"/>
        <v>273300</v>
      </c>
      <c r="G108" s="75">
        <f t="shared" si="30"/>
        <v>0</v>
      </c>
      <c r="H108" s="51">
        <f t="shared" si="30"/>
        <v>273300</v>
      </c>
      <c r="I108" s="51">
        <f t="shared" si="30"/>
        <v>273300</v>
      </c>
      <c r="J108" s="76">
        <f t="shared" si="30"/>
        <v>0</v>
      </c>
      <c r="K108" s="75">
        <f t="shared" si="30"/>
        <v>0</v>
      </c>
      <c r="L108" s="77">
        <f t="shared" si="30"/>
        <v>273300</v>
      </c>
      <c r="M108" s="204">
        <f t="shared" si="30"/>
        <v>0</v>
      </c>
      <c r="N108" s="70">
        <f t="shared" si="30"/>
        <v>1000</v>
      </c>
      <c r="O108" s="17"/>
    </row>
    <row r="109" spans="1:15" ht="13.5" customHeight="1">
      <c r="A109" s="227"/>
      <c r="B109" s="230"/>
      <c r="C109" s="71">
        <v>801</v>
      </c>
      <c r="D109" s="72">
        <v>80110</v>
      </c>
      <c r="E109" s="20">
        <v>1000</v>
      </c>
      <c r="F109" s="21">
        <f>SUM(G109:H109)</f>
        <v>270000</v>
      </c>
      <c r="G109" s="46">
        <f>0+0+0+0</f>
        <v>0</v>
      </c>
      <c r="H109" s="1">
        <f>SUM(I109:K109)</f>
        <v>270000</v>
      </c>
      <c r="I109" s="1">
        <v>270000</v>
      </c>
      <c r="J109" s="49"/>
      <c r="K109" s="46"/>
      <c r="L109" s="120">
        <f>SUM(E109+F109-N109)</f>
        <v>270000</v>
      </c>
      <c r="M109" s="41"/>
      <c r="N109" s="23">
        <v>1000</v>
      </c>
      <c r="O109" s="17"/>
    </row>
    <row r="110" spans="1:15" ht="13.5" customHeight="1">
      <c r="A110" s="227"/>
      <c r="B110" s="231"/>
      <c r="C110" s="71">
        <v>801</v>
      </c>
      <c r="D110" s="72">
        <v>80146</v>
      </c>
      <c r="E110" s="115">
        <v>0</v>
      </c>
      <c r="F110" s="21">
        <f>SUM(G110:H110)</f>
        <v>930</v>
      </c>
      <c r="G110" s="121"/>
      <c r="H110" s="1">
        <f>SUM(I110:K110)</f>
        <v>930</v>
      </c>
      <c r="I110" s="1">
        <v>930</v>
      </c>
      <c r="J110" s="49"/>
      <c r="K110" s="46"/>
      <c r="L110" s="120">
        <f>SUM(E110+F110-N110)</f>
        <v>930</v>
      </c>
      <c r="M110" s="41"/>
      <c r="N110" s="23">
        <v>0</v>
      </c>
      <c r="O110" s="17"/>
    </row>
    <row r="111" spans="1:15" ht="13.5" customHeight="1">
      <c r="A111" s="32"/>
      <c r="B111" s="236"/>
      <c r="C111" s="71">
        <v>854</v>
      </c>
      <c r="D111" s="72">
        <v>85415</v>
      </c>
      <c r="E111" s="116">
        <v>0</v>
      </c>
      <c r="F111" s="21">
        <f>SUM(G111:H111)</f>
        <v>2370</v>
      </c>
      <c r="G111" s="122"/>
      <c r="H111" s="1">
        <f>SUM(I111:K111)</f>
        <v>2370</v>
      </c>
      <c r="I111" s="1">
        <v>2370</v>
      </c>
      <c r="J111" s="49"/>
      <c r="K111" s="46"/>
      <c r="L111" s="120">
        <f>SUM(E111+F111-N111)</f>
        <v>2370</v>
      </c>
      <c r="M111" s="41"/>
      <c r="N111" s="23">
        <v>0</v>
      </c>
      <c r="O111" s="17"/>
    </row>
    <row r="112" spans="1:15" ht="13.5" customHeight="1">
      <c r="A112" s="226" t="s">
        <v>4</v>
      </c>
      <c r="B112" s="6" t="s">
        <v>47</v>
      </c>
      <c r="C112" s="228" t="s">
        <v>10</v>
      </c>
      <c r="D112" s="229"/>
      <c r="E112" s="75">
        <f aca="true" t="shared" si="31" ref="E112:N112">SUM(E113:E115)</f>
        <v>10000</v>
      </c>
      <c r="F112" s="51">
        <f t="shared" si="31"/>
        <v>569220</v>
      </c>
      <c r="G112" s="75">
        <f t="shared" si="31"/>
        <v>0</v>
      </c>
      <c r="H112" s="51">
        <f t="shared" si="31"/>
        <v>569220</v>
      </c>
      <c r="I112" s="51">
        <f t="shared" si="31"/>
        <v>569220</v>
      </c>
      <c r="J112" s="76">
        <f t="shared" si="31"/>
        <v>0</v>
      </c>
      <c r="K112" s="75">
        <f t="shared" si="31"/>
        <v>0</v>
      </c>
      <c r="L112" s="77">
        <f t="shared" si="31"/>
        <v>569220</v>
      </c>
      <c r="M112" s="204">
        <f t="shared" si="31"/>
        <v>0</v>
      </c>
      <c r="N112" s="70">
        <f t="shared" si="31"/>
        <v>10000</v>
      </c>
      <c r="O112" s="17"/>
    </row>
    <row r="113" spans="1:15" ht="13.5" customHeight="1">
      <c r="A113" s="227"/>
      <c r="B113" s="230"/>
      <c r="C113" s="71">
        <v>801</v>
      </c>
      <c r="D113" s="72">
        <v>80110</v>
      </c>
      <c r="E113" s="20">
        <v>10000</v>
      </c>
      <c r="F113" s="21">
        <f>SUM(G113:H113)</f>
        <v>560000</v>
      </c>
      <c r="G113" s="46">
        <v>0</v>
      </c>
      <c r="H113" s="1">
        <f>SUM(I113:K113)</f>
        <v>560000</v>
      </c>
      <c r="I113" s="1">
        <v>560000</v>
      </c>
      <c r="J113" s="49"/>
      <c r="K113" s="46"/>
      <c r="L113" s="120">
        <f>SUM(E113+F113-N113)</f>
        <v>560000</v>
      </c>
      <c r="M113" s="41"/>
      <c r="N113" s="23">
        <v>10000</v>
      </c>
      <c r="O113" s="17"/>
    </row>
    <row r="114" spans="1:15" ht="13.5" customHeight="1">
      <c r="A114" s="227"/>
      <c r="B114" s="231"/>
      <c r="C114" s="71">
        <v>801</v>
      </c>
      <c r="D114" s="72">
        <v>80146</v>
      </c>
      <c r="E114" s="121">
        <v>0</v>
      </c>
      <c r="F114" s="21">
        <f>SUM(G114:H114)</f>
        <v>2600</v>
      </c>
      <c r="G114" s="49"/>
      <c r="H114" s="1">
        <f>SUM(I114:K114)</f>
        <v>2600</v>
      </c>
      <c r="I114" s="1">
        <v>2600</v>
      </c>
      <c r="J114" s="49"/>
      <c r="K114" s="46"/>
      <c r="L114" s="120">
        <f>SUM(E114+F114-N114)</f>
        <v>2600</v>
      </c>
      <c r="M114" s="41"/>
      <c r="N114" s="23">
        <v>0</v>
      </c>
      <c r="O114" s="17"/>
    </row>
    <row r="115" spans="1:15" ht="13.5" customHeight="1" thickBot="1">
      <c r="A115" s="32"/>
      <c r="B115" s="232"/>
      <c r="C115" s="71">
        <v>854</v>
      </c>
      <c r="D115" s="72">
        <v>85415</v>
      </c>
      <c r="E115" s="132">
        <v>0</v>
      </c>
      <c r="F115" s="21">
        <f>SUM(G115:H115)</f>
        <v>6620</v>
      </c>
      <c r="G115" s="133"/>
      <c r="H115" s="1">
        <f>SUM(I115:K115)</f>
        <v>6620</v>
      </c>
      <c r="I115" s="52">
        <v>6620</v>
      </c>
      <c r="J115" s="52"/>
      <c r="K115" s="89"/>
      <c r="L115" s="126">
        <f>SUM(E115+F115-N115)</f>
        <v>6620</v>
      </c>
      <c r="M115" s="206"/>
      <c r="N115" s="87">
        <v>0</v>
      </c>
      <c r="O115" s="17"/>
    </row>
    <row r="116" spans="1:15" ht="13.5" customHeight="1" thickBot="1">
      <c r="A116" s="34" t="s">
        <v>6</v>
      </c>
      <c r="B116" s="10" t="s">
        <v>48</v>
      </c>
      <c r="C116" s="35">
        <v>853</v>
      </c>
      <c r="D116" s="36">
        <v>85305</v>
      </c>
      <c r="E116" s="37">
        <v>5000</v>
      </c>
      <c r="F116" s="38">
        <f>SUM(G116:H116)</f>
        <v>970100</v>
      </c>
      <c r="G116" s="134">
        <v>210100</v>
      </c>
      <c r="H116" s="31">
        <f>SUM(I116:K116)</f>
        <v>760000</v>
      </c>
      <c r="I116" s="39">
        <v>760000</v>
      </c>
      <c r="J116" s="39"/>
      <c r="K116" s="40"/>
      <c r="L116" s="207">
        <f>SUM(E116+F116-N116)</f>
        <v>970100</v>
      </c>
      <c r="M116" s="208"/>
      <c r="N116" s="196">
        <v>5000</v>
      </c>
      <c r="O116" s="17"/>
    </row>
    <row r="117" spans="1:15" ht="21.75" customHeight="1" thickBot="1">
      <c r="A117" s="233" t="s">
        <v>49</v>
      </c>
      <c r="B117" s="234"/>
      <c r="C117" s="234"/>
      <c r="D117" s="235"/>
      <c r="E117" s="5">
        <f aca="true" t="shared" si="32" ref="E117:N117">SUM(E10+E16+E22+E23+E61+E92+E116)</f>
        <v>1978962</v>
      </c>
      <c r="F117" s="5">
        <f t="shared" si="32"/>
        <v>77943990</v>
      </c>
      <c r="G117" s="135">
        <f t="shared" si="32"/>
        <v>39264776</v>
      </c>
      <c r="H117" s="5">
        <f t="shared" si="32"/>
        <v>38679214</v>
      </c>
      <c r="I117" s="5">
        <f t="shared" si="32"/>
        <v>31894514</v>
      </c>
      <c r="J117" s="5">
        <f t="shared" si="32"/>
        <v>2960000</v>
      </c>
      <c r="K117" s="5">
        <f t="shared" si="32"/>
        <v>3824700</v>
      </c>
      <c r="L117" s="5">
        <f t="shared" si="32"/>
        <v>77882555</v>
      </c>
      <c r="M117" s="197">
        <f t="shared" si="32"/>
        <v>0</v>
      </c>
      <c r="N117" s="197">
        <f t="shared" si="32"/>
        <v>2040397</v>
      </c>
      <c r="O117" s="17"/>
    </row>
    <row r="118" ht="12">
      <c r="O118" s="17"/>
    </row>
    <row r="119" spans="6:15" ht="12">
      <c r="F119" s="198"/>
      <c r="G119" s="199"/>
      <c r="H119" s="199"/>
      <c r="I119" s="199"/>
      <c r="J119" s="199"/>
      <c r="K119" s="199"/>
      <c r="L119" s="199"/>
      <c r="M119" s="198"/>
      <c r="O119" s="17"/>
    </row>
    <row r="120" ht="12">
      <c r="O120" s="17"/>
    </row>
    <row r="121" ht="12">
      <c r="O121" s="17"/>
    </row>
    <row r="122" spans="12:15" ht="12">
      <c r="L122" s="17"/>
      <c r="O122" s="17"/>
    </row>
    <row r="123" spans="5:15" ht="12">
      <c r="E123" s="17"/>
      <c r="O123" s="17"/>
    </row>
    <row r="124" ht="12">
      <c r="O124" s="17"/>
    </row>
    <row r="125" ht="12">
      <c r="O125" s="17"/>
    </row>
    <row r="126" spans="6:15" ht="12">
      <c r="F126" s="17"/>
      <c r="O126" s="17"/>
    </row>
    <row r="127" spans="6:15" ht="12">
      <c r="F127" s="17"/>
      <c r="O127" s="17"/>
    </row>
    <row r="128" spans="6:15" ht="12">
      <c r="F128" s="17"/>
      <c r="O128" s="17"/>
    </row>
    <row r="129" spans="6:15" ht="12">
      <c r="F129" s="17"/>
      <c r="O129" s="17"/>
    </row>
    <row r="130" spans="6:15" ht="12">
      <c r="F130" s="17"/>
      <c r="O130" s="17"/>
    </row>
    <row r="131" spans="6:15" ht="12">
      <c r="F131" s="17"/>
      <c r="O131" s="17"/>
    </row>
    <row r="132" spans="6:15" ht="12">
      <c r="F132" s="17"/>
      <c r="O132" s="17"/>
    </row>
    <row r="133" spans="6:15" ht="12">
      <c r="F133" s="17"/>
      <c r="O133" s="17"/>
    </row>
    <row r="134" spans="6:15" ht="12">
      <c r="F134" s="17"/>
      <c r="O134" s="17"/>
    </row>
    <row r="135" ht="12">
      <c r="O135" s="17"/>
    </row>
    <row r="136" ht="12">
      <c r="O136" s="17"/>
    </row>
    <row r="137" ht="12">
      <c r="O137" s="17"/>
    </row>
    <row r="138" ht="12">
      <c r="O138" s="17"/>
    </row>
    <row r="139" ht="12">
      <c r="O139" s="17"/>
    </row>
    <row r="140" ht="12">
      <c r="O140" s="17"/>
    </row>
    <row r="141" ht="12">
      <c r="O141" s="17"/>
    </row>
    <row r="142" ht="12">
      <c r="O142" s="17"/>
    </row>
    <row r="143" ht="12">
      <c r="O143" s="17"/>
    </row>
    <row r="144" ht="12">
      <c r="O144" s="17"/>
    </row>
    <row r="145" ht="12">
      <c r="O145" s="17"/>
    </row>
    <row r="146" ht="12">
      <c r="O146" s="17"/>
    </row>
    <row r="147" ht="12">
      <c r="O147" s="17"/>
    </row>
    <row r="148" ht="12">
      <c r="O148" s="17"/>
    </row>
    <row r="149" ht="12">
      <c r="O149" s="17"/>
    </row>
    <row r="150" ht="12">
      <c r="O150" s="17"/>
    </row>
    <row r="151" ht="12">
      <c r="O151" s="17"/>
    </row>
    <row r="152" ht="12">
      <c r="O152" s="17"/>
    </row>
    <row r="153" ht="12">
      <c r="O153" s="17"/>
    </row>
    <row r="154" ht="12">
      <c r="O154" s="17"/>
    </row>
    <row r="155" ht="12">
      <c r="O155" s="17"/>
    </row>
    <row r="156" ht="12">
      <c r="O156" s="17"/>
    </row>
    <row r="157" ht="12">
      <c r="O157" s="17"/>
    </row>
    <row r="158" ht="12">
      <c r="O158" s="17"/>
    </row>
    <row r="159" ht="12">
      <c r="O159" s="17"/>
    </row>
    <row r="160" ht="12">
      <c r="O160" s="17"/>
    </row>
    <row r="161" ht="12">
      <c r="O161" s="17"/>
    </row>
    <row r="162" ht="12">
      <c r="O162" s="17"/>
    </row>
    <row r="163" ht="12">
      <c r="O163" s="17"/>
    </row>
    <row r="164" ht="12">
      <c r="O164" s="17"/>
    </row>
    <row r="165" ht="12">
      <c r="O165" s="17"/>
    </row>
    <row r="166" ht="12">
      <c r="O166" s="17"/>
    </row>
    <row r="167" ht="12">
      <c r="O167" s="17"/>
    </row>
    <row r="168" ht="12">
      <c r="O168" s="17"/>
    </row>
    <row r="169" ht="12">
      <c r="O169" s="17"/>
    </row>
    <row r="170" ht="12">
      <c r="O170" s="17"/>
    </row>
    <row r="171" ht="12">
      <c r="O171" s="17"/>
    </row>
    <row r="172" ht="12">
      <c r="O172" s="17"/>
    </row>
    <row r="173" ht="12">
      <c r="O173" s="17"/>
    </row>
    <row r="174" ht="12">
      <c r="O174" s="17"/>
    </row>
    <row r="175" ht="12">
      <c r="O175" s="17"/>
    </row>
    <row r="176" ht="12">
      <c r="O176" s="17"/>
    </row>
    <row r="177" ht="12">
      <c r="O177" s="17"/>
    </row>
    <row r="178" ht="12">
      <c r="O178" s="17"/>
    </row>
    <row r="179" ht="12">
      <c r="O179" s="17"/>
    </row>
    <row r="180" ht="12">
      <c r="O180" s="17"/>
    </row>
    <row r="181" ht="12">
      <c r="O181" s="17"/>
    </row>
    <row r="182" ht="12">
      <c r="O182" s="17"/>
    </row>
    <row r="183" ht="12">
      <c r="O183" s="17"/>
    </row>
    <row r="184" ht="12">
      <c r="O184" s="17"/>
    </row>
    <row r="185" ht="12">
      <c r="O185" s="17"/>
    </row>
    <row r="186" ht="12">
      <c r="O186" s="17"/>
    </row>
    <row r="187" ht="12">
      <c r="O187" s="17"/>
    </row>
    <row r="188" ht="12">
      <c r="O188" s="17"/>
    </row>
    <row r="189" ht="12">
      <c r="O189" s="17"/>
    </row>
    <row r="190" ht="12">
      <c r="O190" s="17"/>
    </row>
    <row r="191" ht="12">
      <c r="O191" s="17"/>
    </row>
    <row r="192" ht="12">
      <c r="O192" s="17"/>
    </row>
    <row r="193" ht="12">
      <c r="O193" s="17"/>
    </row>
    <row r="194" ht="12">
      <c r="O194" s="17"/>
    </row>
    <row r="195" ht="12">
      <c r="O195" s="17"/>
    </row>
    <row r="196" ht="12">
      <c r="O196" s="17"/>
    </row>
    <row r="197" ht="12">
      <c r="O197" s="17"/>
    </row>
    <row r="198" ht="12">
      <c r="O198" s="17"/>
    </row>
    <row r="199" ht="12">
      <c r="O199" s="17"/>
    </row>
    <row r="200" ht="12">
      <c r="O200" s="17"/>
    </row>
    <row r="201" ht="12">
      <c r="O201" s="17"/>
    </row>
    <row r="202" ht="12">
      <c r="O202" s="17"/>
    </row>
    <row r="203" ht="12">
      <c r="O203" s="17"/>
    </row>
    <row r="204" ht="12">
      <c r="O204" s="17"/>
    </row>
    <row r="205" ht="12">
      <c r="O205" s="17"/>
    </row>
    <row r="206" ht="12">
      <c r="O206" s="17"/>
    </row>
    <row r="207" ht="12">
      <c r="O207" s="17"/>
    </row>
    <row r="208" ht="12">
      <c r="O208" s="17"/>
    </row>
    <row r="209" ht="12">
      <c r="O209" s="17"/>
    </row>
    <row r="210" ht="12">
      <c r="O210" s="17"/>
    </row>
    <row r="211" ht="12">
      <c r="O211" s="17"/>
    </row>
  </sheetData>
  <mergeCells count="91">
    <mergeCell ref="N6:N8"/>
    <mergeCell ref="M2:N2"/>
    <mergeCell ref="A4:N4"/>
    <mergeCell ref="G6:K6"/>
    <mergeCell ref="E6:E8"/>
    <mergeCell ref="F6:F8"/>
    <mergeCell ref="L6:L8"/>
    <mergeCell ref="M7:M8"/>
    <mergeCell ref="C86:D86"/>
    <mergeCell ref="C89:D89"/>
    <mergeCell ref="C47:D47"/>
    <mergeCell ref="C51:D51"/>
    <mergeCell ref="C73:D73"/>
    <mergeCell ref="C82:D82"/>
    <mergeCell ref="C56:D56"/>
    <mergeCell ref="A89:A91"/>
    <mergeCell ref="B90:B91"/>
    <mergeCell ref="A92:A94"/>
    <mergeCell ref="B93:B94"/>
    <mergeCell ref="A82:A84"/>
    <mergeCell ref="B83:B84"/>
    <mergeCell ref="A86:A88"/>
    <mergeCell ref="B87:B88"/>
    <mergeCell ref="A47:A50"/>
    <mergeCell ref="B48:B50"/>
    <mergeCell ref="A51:A54"/>
    <mergeCell ref="A73:A75"/>
    <mergeCell ref="B74:B75"/>
    <mergeCell ref="B52:B55"/>
    <mergeCell ref="A56:A59"/>
    <mergeCell ref="B57:B60"/>
    <mergeCell ref="A61:A63"/>
    <mergeCell ref="B62:B63"/>
    <mergeCell ref="A10:A15"/>
    <mergeCell ref="B10:B15"/>
    <mergeCell ref="C10:D10"/>
    <mergeCell ref="I7:K7"/>
    <mergeCell ref="H7:H8"/>
    <mergeCell ref="G7:G8"/>
    <mergeCell ref="A6:A8"/>
    <mergeCell ref="B6:B8"/>
    <mergeCell ref="C6:C8"/>
    <mergeCell ref="D6:D8"/>
    <mergeCell ref="A16:A21"/>
    <mergeCell ref="B16:B21"/>
    <mergeCell ref="C16:D16"/>
    <mergeCell ref="A23:A26"/>
    <mergeCell ref="B24:B26"/>
    <mergeCell ref="C28:D28"/>
    <mergeCell ref="B29:B30"/>
    <mergeCell ref="A32:A35"/>
    <mergeCell ref="C32:D32"/>
    <mergeCell ref="B33:B35"/>
    <mergeCell ref="A28:A30"/>
    <mergeCell ref="C37:D37"/>
    <mergeCell ref="B38:B40"/>
    <mergeCell ref="A42:A46"/>
    <mergeCell ref="C42:D42"/>
    <mergeCell ref="B43:B46"/>
    <mergeCell ref="A37:A40"/>
    <mergeCell ref="A64:A66"/>
    <mergeCell ref="C64:D64"/>
    <mergeCell ref="B65:B66"/>
    <mergeCell ref="A67:A69"/>
    <mergeCell ref="C67:D67"/>
    <mergeCell ref="B68:B69"/>
    <mergeCell ref="A70:A72"/>
    <mergeCell ref="C70:D70"/>
    <mergeCell ref="B71:B72"/>
    <mergeCell ref="C76:D76"/>
    <mergeCell ref="B77:B78"/>
    <mergeCell ref="A79:A81"/>
    <mergeCell ref="C79:D79"/>
    <mergeCell ref="B80:B81"/>
    <mergeCell ref="A76:A78"/>
    <mergeCell ref="C96:D96"/>
    <mergeCell ref="B97:B99"/>
    <mergeCell ref="A100:A102"/>
    <mergeCell ref="C100:D100"/>
    <mergeCell ref="B101:B103"/>
    <mergeCell ref="A96:A98"/>
    <mergeCell ref="C104:D104"/>
    <mergeCell ref="B105:B107"/>
    <mergeCell ref="A108:A110"/>
    <mergeCell ref="C108:D108"/>
    <mergeCell ref="B109:B111"/>
    <mergeCell ref="A104:A106"/>
    <mergeCell ref="A112:A114"/>
    <mergeCell ref="C112:D112"/>
    <mergeCell ref="B113:B115"/>
    <mergeCell ref="A117:D117"/>
  </mergeCells>
  <printOptions horizontalCentered="1"/>
  <pageMargins left="0.3937007874015748" right="0.1968503937007874" top="0.7874015748031497" bottom="0.3937007874015748" header="0.5118110236220472" footer="0.5118110236220472"/>
  <pageSetup horizontalDpi="300" verticalDpi="300" orientation="landscape" paperSize="9" scale="77" r:id="rId1"/>
  <rowBreaks count="2" manualBreakCount="2">
    <brk id="40" max="13" man="1"/>
    <brk id="8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2007-11-16T07:24:58Z</dcterms:modified>
  <cp:category/>
  <cp:version/>
  <cp:contentType/>
  <cp:contentStatus/>
</cp:coreProperties>
</file>