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 - dochody " sheetId="1" r:id="rId1"/>
    <sheet name="1-dochody układzie rodzajowym" sheetId="2" r:id="rId2"/>
  </sheets>
  <definedNames>
    <definedName name="_xlnm.Print_Area" localSheetId="0">'1 - dochody '!$A$1:$G$352</definedName>
    <definedName name="_xlnm.Print_Area" localSheetId="1">'1-dochody układzie rodzajowym'!$A$1:$D$60</definedName>
  </definedNames>
  <calcPr fullCalcOnLoad="1" fullPrecision="0"/>
</workbook>
</file>

<file path=xl/sharedStrings.xml><?xml version="1.0" encoding="utf-8"?>
<sst xmlns="http://schemas.openxmlformats.org/spreadsheetml/2006/main" count="389" uniqueCount="222">
  <si>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</si>
  <si>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</si>
  <si>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</si>
  <si>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</si>
  <si>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</si>
  <si>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</si>
  <si>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</si>
  <si>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</si>
  <si>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</si>
  <si>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Załącznik nr 1 
do Uchwały Nr ……...... 
Rady Miejskiej w Policach 
z dnia ………………</t>
  </si>
  <si>
    <t>0460</t>
  </si>
  <si>
    <t>2680</t>
  </si>
  <si>
    <t>Utrzymanie zieleni w miastach i gminach</t>
  </si>
  <si>
    <t>Dochody z najmu i dzierżawy składników majątkowych Skarbu Państwa, jednostek samorządu terytorialnego lub innych jednostek zaliczanych do sektora finansów publicznych oraz innych umów o podobnym charakterze.</t>
  </si>
  <si>
    <t xml:space="preserve">         alkoholowych</t>
  </si>
  <si>
    <t xml:space="preserve">        - dotacje, z tego:</t>
  </si>
  <si>
    <t xml:space="preserve">        - środki, z tego:</t>
  </si>
  <si>
    <t>za osoby pobierające niektóre świadczenia z pomocy społecznej</t>
  </si>
  <si>
    <t xml:space="preserve">   Dochody ogółem:</t>
  </si>
  <si>
    <t>Wpływy z podatku rolnego, podatku leśnego, podatku od czynności</t>
  </si>
  <si>
    <t>cywilnoprawnych, podatków i opłat lokalnych od osób prawnych</t>
  </si>
  <si>
    <t>Środki na dofinansowanie własnych zadań bieżących gmin (związków gmin), powiatów (związków powiatów), samorządów województw, pozyskane z innych źródeł</t>
  </si>
  <si>
    <t>Urzędy gmin (miast i miast na prawach powiatu)</t>
  </si>
  <si>
    <t>podatku od czynności cywilnoprawnych oraz podatków i opłat lokalnych</t>
  </si>
  <si>
    <t>od osób fizycznych</t>
  </si>
  <si>
    <t>Składki na ubezpieczenia zdrowotne opłacane</t>
  </si>
  <si>
    <t>Zakłady gospodarki mieszkaniowej</t>
  </si>
  <si>
    <t>Ośrodki pomocy społecznej</t>
  </si>
  <si>
    <t>oraz niektóre świadczenia rodzinne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</si>
  <si>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</si>
  <si>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</si>
  <si>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</si>
  <si>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</si>
  <si>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</si>
  <si>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</si>
  <si>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</si>
  <si>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</si>
  <si>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</si>
  <si>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</si>
  <si>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</si>
  <si>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</si>
  <si>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</si>
  <si>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</si>
  <si>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</si>
  <si>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</si>
  <si>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</si>
  <si>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</si>
  <si>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</si>
  <si>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</si>
  <si>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</si>
  <si>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</si>
  <si>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</si>
  <si>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</si>
  <si>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</si>
  <si>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</si>
  <si>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</si>
  <si>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</si>
  <si>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</si>
  <si>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</si>
  <si>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</si>
  <si>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</si>
  <si>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</si>
  <si>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</si>
  <si>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</si>
  <si>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</si>
  <si>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</si>
  <si>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</si>
  <si>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</si>
  <si>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</si>
  <si>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</si>
  <si>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</si>
  <si>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</si>
  <si>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</si>
  <si>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</si>
  <si>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</si>
  <si>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</si>
  <si>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</si>
  <si>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Subwencje ogólne z budżetu państwa</t>
  </si>
  <si>
    <t>Wyszczególnienie</t>
  </si>
  <si>
    <t>Plan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</si>
  <si>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</si>
  <si>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</si>
  <si>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</si>
  <si>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    dochód budżetu państwa:</t>
  </si>
  <si>
    <t xml:space="preserve">         - w podatku doch. od osób prawnych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</si>
  <si>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</si>
  <si>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</si>
  <si>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</si>
  <si>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c) sprzedaż mienia</t>
  </si>
  <si>
    <t xml:space="preserve">     d) pozostałe</t>
  </si>
  <si>
    <t xml:space="preserve">  3. Subwencje:</t>
  </si>
  <si>
    <t xml:space="preserve">         zlecone gminie oraz inne zlecone ustawami, z tego:</t>
  </si>
  <si>
    <t>Rekompensaty utraconych dochodów w podatkach i opłatach lokalnych</t>
  </si>
  <si>
    <t>(według działów, rozdziałów i paragrafów klasyfikacji budżetowej)</t>
  </si>
  <si>
    <t>2. DOCHODY ZWIĄZANE Z REALIZACJĄ ZADAŃ WŁASNYCH</t>
  </si>
  <si>
    <t>3. DOCHODY ZWIĄZANE Z REALIZACJĄ ZADAŃ Z ZAKRESU ADMINISTRACJI RZĄDOWEJ 
ORAZ INNYCH ZADAŃ ZLECONYCH USTAWAMI</t>
  </si>
  <si>
    <t>(zestawienie zbiorcze ogółem według działów klasyfikacji budżetowej)</t>
  </si>
  <si>
    <t>(w układzie rodzajowym)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</si>
  <si>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</si>
  <si>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</si>
  <si>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</si>
  <si>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</si>
  <si>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b) na zadania zlecone z zakresu administracji rządowej</t>
  </si>
  <si>
    <t xml:space="preserve">         - dotacje z budżetu państwa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</si>
  <si>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</si>
  <si>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</si>
  <si>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</si>
  <si>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>Dotacje celowe otrzymane z budżetu państwa na realizację własnych zadań bieżących gmin (związków gmin)</t>
  </si>
  <si>
    <t>2708</t>
  </si>
  <si>
    <t xml:space="preserve">  5. Pozostałe dochody</t>
  </si>
  <si>
    <t>Dział</t>
  </si>
  <si>
    <t xml:space="preserve">              Treść</t>
  </si>
  <si>
    <t>TRANSPORT I ŁĄCZNOŚĆ</t>
  </si>
  <si>
    <t>GOSPODARKA MIESZKANIOWA</t>
  </si>
  <si>
    <t>ADMINISTRACJA PUBLICZNA</t>
  </si>
  <si>
    <t>BEZPIECZEŃSTWO PUBLICZNE</t>
  </si>
  <si>
    <t>I OCHRONA PRZECIWPOŻAROWA</t>
  </si>
  <si>
    <t>DOCHODY OD OSÓB PRAWNYCH, OD OSÓB</t>
  </si>
  <si>
    <t>RÓŻNE ROZLICZENIA</t>
  </si>
  <si>
    <t>OŚWIATA I WYCHOWANIE</t>
  </si>
  <si>
    <t>OCHRONA ZDROWIA</t>
  </si>
  <si>
    <t>RAZEM</t>
  </si>
  <si>
    <t>Rozdział</t>
  </si>
  <si>
    <t>Treść</t>
  </si>
  <si>
    <t>Dostarczanie wody</t>
  </si>
  <si>
    <t>Drogi publiczne gminne</t>
  </si>
  <si>
    <t>Gospodarka gruntami i nieruchomościami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</si>
  <si>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</si>
  <si>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</si>
  <si>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</si>
  <si>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</si>
  <si>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</si>
  <si>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</si>
  <si>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</si>
  <si>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</si>
  <si>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</si>
  <si>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</si>
  <si>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</si>
  <si>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</si>
  <si>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</si>
  <si>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</si>
  <si>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</si>
  <si>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</si>
  <si>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</si>
  <si>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</si>
  <si>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</si>
  <si>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</si>
  <si>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realizację zadań bieżących jednostek sektora finansów publicznych</t>
  </si>
  <si>
    <t>KULTURA I OCHRONA DZIEDZICTWA NARODOWEGO</t>
  </si>
  <si>
    <t>2440</t>
  </si>
  <si>
    <t>Wpływy z podatku rolnego, podatku leśnego, podatku od spadków i darowizn,</t>
  </si>
  <si>
    <t xml:space="preserve">Świadczenia rodzinne, zaliczka alimentacyjna oraz składki </t>
  </si>
  <si>
    <t>na ubezpieczenia emerytalne i rentowe z ubezpieczenia społecznego</t>
  </si>
  <si>
    <t>Promocja jednostek samorządu terytorialnego</t>
  </si>
  <si>
    <t>Drogi publiczne wojewódzkie</t>
  </si>
  <si>
    <t xml:space="preserve">1. PROGNOZOWANE DOCHODY BUDŻETU GMINY POLICE W 2008 ROKU  </t>
  </si>
  <si>
    <t>dochody bieżące</t>
  </si>
  <si>
    <t>dochody majątkowe</t>
  </si>
  <si>
    <t>WYTWARZANIE I ZAOPATRYWANIE 
W ENERGIĘ ELEKTRYCZNĄ, GAZ I WODĘ</t>
  </si>
  <si>
    <t xml:space="preserve">URZĘDY NACZELNYCH ORGANÓW WŁADZY PAŃSTWOWEJ, </t>
  </si>
  <si>
    <t xml:space="preserve">DOCHODY OD OSÓB PRAWNYCH, OD OSÓB FIZYCZNYCH </t>
  </si>
  <si>
    <t>I OD INNYCH JEDNOSTEK NIEPOSIADAJĄCYCH OSOBOWOŚCI PRAWNEJ</t>
  </si>
  <si>
    <t>POZOSTAŁE ZADANIA W ZAKRESIE POLITYKI SPOŁECZNEJ</t>
  </si>
  <si>
    <t>0770</t>
  </si>
  <si>
    <t>Wpłaty z tytułu odpłatnego nabycia prawa własności oraz prawa użytkowania wieczystego nieruchomości</t>
  </si>
  <si>
    <t>0370</t>
  </si>
  <si>
    <t>Opłata od posiadania psów</t>
  </si>
  <si>
    <t>6260</t>
  </si>
  <si>
    <t>Pozostałe zadania w zakresie polityki społecznej</t>
  </si>
  <si>
    <t>4. DOCHODY ZWIĄZANE Z REALIZACJĄ ZADAŃ WYKONYWANYCH NA PODSTAWIE POROZUMIEŃ (UMÓW) 
MIĘDZY JEDNOSTKAMI SAMORZĄDU TERYTORIALNEGO</t>
  </si>
  <si>
    <t xml:space="preserve">5. DOCHODY BUDŻETU GMINY  POLICE W  2008 ROKU </t>
  </si>
  <si>
    <t xml:space="preserve">     c) opłata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</si>
  <si>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</si>
  <si>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</si>
  <si>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</si>
  <si>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</si>
  <si>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</si>
  <si>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 ) udziały w podatkach stanowiących</t>
  </si>
  <si>
    <t xml:space="preserve">     j ) podatek rolny</t>
  </si>
  <si>
    <t xml:space="preserve">     k) podatek leśny</t>
  </si>
  <si>
    <t xml:space="preserve">     l ) opłata za korzystanie z zezwoleń na sprzedaż napojów 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</si>
  <si>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</si>
  <si>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</si>
  <si>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</si>
  <si>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</si>
  <si>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</si>
  <si>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      - dzierżawa na targowisku</t>
  </si>
  <si>
    <t xml:space="preserve">          - z budżetu państwa</t>
  </si>
  <si>
    <t xml:space="preserve">          - z funduszy celowych, z tego:</t>
  </si>
  <si>
    <t xml:space="preserve">            ∙ z Gminnego Funduszu Ochrony Środowiska i Gospodarki Wodnej</t>
  </si>
  <si>
    <t xml:space="preserve">            ∙ z Wojewódzkiego Funduszu Ochrony Środowiska i Gospodarki Wodnej</t>
  </si>
  <si>
    <t xml:space="preserve">            ∙ z Państwowego Funduszu Rehabilitacji Osób Niepełnosprawnych</t>
  </si>
  <si>
    <t xml:space="preserve">          - z funduszy strukturalnych INTERREG III</t>
  </si>
  <si>
    <t xml:space="preserve">          - z funduszy pomocowych</t>
  </si>
  <si>
    <t xml:space="preserve">         - środki z funduszy pomocowych</t>
  </si>
  <si>
    <t xml:space="preserve">         - środki z PEC S.A.</t>
  </si>
  <si>
    <t>Zaległości z podatków zniesionych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</si>
  <si>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</si>
  <si>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</si>
  <si>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</si>
  <si>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</si>
  <si>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</si>
  <si>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</si>
  <si>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z tego:</t>
  </si>
  <si>
    <t>KULTURA FIZYCZNA I SPORT</t>
  </si>
  <si>
    <t>Różne rozliczenia finansowe</t>
  </si>
  <si>
    <t>Przedszkola</t>
  </si>
  <si>
    <t>Gospodarka ściekowa i ochrona wód</t>
  </si>
  <si>
    <t>Domy i ośrodki kultury, świetlice i kluby</t>
  </si>
  <si>
    <t>Urzędy wojewódzkie</t>
  </si>
  <si>
    <t>w zł</t>
  </si>
  <si>
    <t>Środki na dofinansowanie własnych inwestycji gmin (związków gmin), powiatów (związków powiatów), samorządów województw, pozyskane z innych źródeł</t>
  </si>
  <si>
    <t>Grzywny, mandaty i inne kary pieniężne od osób fizycznych</t>
  </si>
  <si>
    <t>Wpływy z opłaty eksploatacyjnej</t>
  </si>
  <si>
    <t>Wpływy z opłat za wydawanie zezwoleń na sprzedaż alkoholu</t>
  </si>
  <si>
    <t xml:space="preserve">Udziały gmin w podatkach stanowiących </t>
  </si>
  <si>
    <t>jednostek samorządu terytorialnego na podstawie ustaw</t>
  </si>
  <si>
    <t>i innych jednostek organizacyjnych</t>
  </si>
  <si>
    <t>Instytucje kultury fizycznej</t>
  </si>
  <si>
    <t>Część oświatowa subwencji ogólnej dla jednostek samorządu terytorialnego</t>
  </si>
  <si>
    <t>Część równoważąca subwencji ogólnej dla gmin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</si>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</sst>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167" fontId="0" fillId="0" borderId="0" xfId="15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6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8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2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1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6" xfId="0" applyFont="1" applyBorder="1" applyAlignment="1">
      <alignment vertical="center"/>
    </xf>
    <xf numFmtId="49" fontId="4" fillId="2" borderId="25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3" borderId="36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3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3" fontId="4" fillId="0" borderId="2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3" fontId="4" fillId="0" borderId="2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3" fontId="4" fillId="0" borderId="1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0" fontId="4" fillId="0" borderId="45" xfId="0" applyFont="1" applyBorder="1" applyAlignment="1">
      <alignment/>
    </xf>
    <xf numFmtId="3" fontId="1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3" borderId="3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/>
    </xf>
    <xf numFmtId="0" fontId="4" fillId="0" borderId="19" xfId="0" applyFont="1" applyBorder="1" applyAlignment="1">
      <alignment wrapText="1"/>
    </xf>
    <xf numFmtId="3" fontId="4" fillId="0" borderId="48" xfId="0" applyNumberFormat="1" applyFont="1" applyFill="1" applyBorder="1" applyAlignment="1">
      <alignment horizontal="right"/>
    </xf>
    <xf numFmtId="3" fontId="4" fillId="0" borderId="36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9" fontId="13" fillId="0" borderId="9" xfId="0" applyNumberFormat="1" applyFont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4" fillId="0" borderId="38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7" fillId="3" borderId="49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3" fontId="4" fillId="0" borderId="40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4" fillId="0" borderId="37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right"/>
    </xf>
    <xf numFmtId="0" fontId="7" fillId="3" borderId="55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3" fontId="4" fillId="0" borderId="4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3" fontId="4" fillId="0" borderId="29" xfId="15" applyNumberFormat="1" applyFont="1" applyBorder="1" applyAlignment="1">
      <alignment horizontal="right" wrapText="1"/>
    </xf>
    <xf numFmtId="3" fontId="4" fillId="0" borderId="58" xfId="15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centerContinuous"/>
    </xf>
    <xf numFmtId="3" fontId="4" fillId="0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3" fontId="13" fillId="0" borderId="19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60" xfId="0" applyNumberFormat="1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3" fontId="4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5" fillId="0" borderId="0" xfId="0" applyFont="1" applyFill="1" applyAlignment="1">
      <alignment/>
    </xf>
    <xf numFmtId="0" fontId="7" fillId="3" borderId="57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" fontId="4" fillId="0" borderId="9" xfId="0" applyNumberFormat="1" applyFont="1" applyBorder="1" applyAlignment="1">
      <alignment horizontal="centerContinuous"/>
    </xf>
    <xf numFmtId="3" fontId="4" fillId="0" borderId="29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3" fontId="4" fillId="0" borderId="53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62" xfId="0" applyFont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3" fontId="4" fillId="0" borderId="64" xfId="0" applyNumberFormat="1" applyFont="1" applyBorder="1" applyAlignment="1">
      <alignment/>
    </xf>
    <xf numFmtId="3" fontId="4" fillId="0" borderId="29" xfId="0" applyNumberFormat="1" applyFont="1" applyFill="1" applyBorder="1" applyAlignment="1">
      <alignment horizontal="right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3" borderId="4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29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35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5.625" style="16" customWidth="1"/>
    <col min="2" max="2" width="10.625" style="16" customWidth="1"/>
    <col min="3" max="3" width="9.125" style="149" customWidth="1"/>
    <col min="4" max="4" width="70.25390625" style="16" customWidth="1"/>
    <col min="5" max="6" width="20.75390625" style="147" customWidth="1"/>
    <col min="7" max="7" width="20.75390625" style="16" customWidth="1"/>
    <col min="8" max="8" width="9.125" style="16" customWidth="1"/>
    <col min="9" max="9" width="10.875" style="16" bestFit="1" customWidth="1"/>
    <col min="10" max="10" width="12.00390625" style="16" bestFit="1" customWidth="1"/>
    <col min="11" max="16384" width="9.125" style="16" customWidth="1"/>
  </cols>
  <sheetData>
    <row r="1" spans="1:7" ht="45">
      <c r="A1" s="144"/>
      <c r="B1" s="145"/>
      <c r="C1" s="146"/>
      <c r="D1" s="147"/>
      <c r="G1" s="148" t="s">
        <v>9</v>
      </c>
    </row>
    <row r="2" spans="1:7" ht="12">
      <c r="A2" s="144"/>
      <c r="B2" s="145"/>
      <c r="C2" s="146"/>
      <c r="D2" s="148"/>
      <c r="G2" s="147"/>
    </row>
    <row r="3" spans="1:7" ht="12">
      <c r="A3" s="144"/>
      <c r="B3" s="145"/>
      <c r="C3" s="146"/>
      <c r="D3" s="147"/>
      <c r="G3" s="147"/>
    </row>
    <row r="4" spans="1:7" ht="14.25" customHeight="1">
      <c r="A4" s="361" t="s">
        <v>155</v>
      </c>
      <c r="B4" s="361"/>
      <c r="C4" s="361"/>
      <c r="D4" s="361"/>
      <c r="E4" s="361"/>
      <c r="F4" s="361"/>
      <c r="G4" s="361"/>
    </row>
    <row r="5" spans="1:7" ht="15" customHeight="1">
      <c r="A5" s="350" t="s">
        <v>96</v>
      </c>
      <c r="B5" s="350"/>
      <c r="C5" s="350"/>
      <c r="D5" s="350"/>
      <c r="E5" s="350"/>
      <c r="F5" s="350"/>
      <c r="G5" s="350"/>
    </row>
    <row r="6" spans="5:7" ht="12.75" thickBot="1">
      <c r="E6" s="32"/>
      <c r="F6" s="34"/>
      <c r="G6" s="24" t="s">
        <v>210</v>
      </c>
    </row>
    <row r="7" spans="2:7" s="150" customFormat="1" ht="14.25" customHeight="1">
      <c r="B7" s="346" t="s">
        <v>110</v>
      </c>
      <c r="C7" s="359" t="s">
        <v>111</v>
      </c>
      <c r="D7" s="348"/>
      <c r="E7" s="355" t="s">
        <v>79</v>
      </c>
      <c r="F7" s="357" t="s">
        <v>203</v>
      </c>
      <c r="G7" s="358"/>
    </row>
    <row r="8" spans="1:7" s="150" customFormat="1" ht="12.75">
      <c r="A8" s="151"/>
      <c r="B8" s="347"/>
      <c r="C8" s="360"/>
      <c r="D8" s="342"/>
      <c r="E8" s="356"/>
      <c r="F8" s="152" t="s">
        <v>156</v>
      </c>
      <c r="G8" s="153" t="s">
        <v>157</v>
      </c>
    </row>
    <row r="9" spans="1:8" s="160" customFormat="1" ht="12" thickBot="1">
      <c r="A9" s="154"/>
      <c r="B9" s="155">
        <v>1</v>
      </c>
      <c r="C9" s="344">
        <v>2</v>
      </c>
      <c r="D9" s="345"/>
      <c r="E9" s="156">
        <v>3</v>
      </c>
      <c r="F9" s="157">
        <v>4</v>
      </c>
      <c r="G9" s="158">
        <v>5</v>
      </c>
      <c r="H9" s="159"/>
    </row>
    <row r="10" spans="1:7" ht="14.25" customHeight="1">
      <c r="A10" s="147"/>
      <c r="B10" s="35"/>
      <c r="C10" s="87"/>
      <c r="D10" s="67"/>
      <c r="E10" s="161"/>
      <c r="F10" s="162"/>
      <c r="G10" s="163"/>
    </row>
    <row r="11" spans="1:7" ht="31.5" customHeight="1">
      <c r="A11" s="147"/>
      <c r="B11" s="39">
        <v>400</v>
      </c>
      <c r="C11" s="362" t="s">
        <v>158</v>
      </c>
      <c r="D11" s="343"/>
      <c r="E11" s="164">
        <f>SUM(F11:G11)</f>
        <v>900000</v>
      </c>
      <c r="F11" s="165">
        <f>SUM(F55)</f>
        <v>0</v>
      </c>
      <c r="G11" s="166">
        <f>SUM(G55)</f>
        <v>900000</v>
      </c>
    </row>
    <row r="12" spans="1:7" ht="14.25" customHeight="1">
      <c r="A12" s="147"/>
      <c r="B12" s="35"/>
      <c r="C12" s="87"/>
      <c r="D12" s="67"/>
      <c r="E12" s="161"/>
      <c r="F12" s="162"/>
      <c r="G12" s="167"/>
    </row>
    <row r="13" spans="1:7" ht="14.25" customHeight="1">
      <c r="A13" s="147"/>
      <c r="B13" s="39">
        <v>600</v>
      </c>
      <c r="C13" s="86" t="s">
        <v>112</v>
      </c>
      <c r="D13" s="68"/>
      <c r="E13" s="164">
        <f>SUM(F13:G13)</f>
        <v>6525000</v>
      </c>
      <c r="F13" s="165">
        <f>SUM(F60+F340)</f>
        <v>300000</v>
      </c>
      <c r="G13" s="166">
        <f>SUM(G60+G340)</f>
        <v>6225000</v>
      </c>
    </row>
    <row r="14" spans="1:7" ht="14.25" customHeight="1">
      <c r="A14" s="147"/>
      <c r="B14" s="35"/>
      <c r="C14" s="87"/>
      <c r="D14" s="67"/>
      <c r="E14" s="161"/>
      <c r="F14" s="162"/>
      <c r="G14" s="167"/>
    </row>
    <row r="15" spans="1:7" ht="14.25" customHeight="1">
      <c r="A15" s="147"/>
      <c r="B15" s="35">
        <v>700</v>
      </c>
      <c r="C15" s="87" t="s">
        <v>113</v>
      </c>
      <c r="D15" s="67"/>
      <c r="E15" s="164">
        <f>SUM(F15:G15)</f>
        <v>7939415</v>
      </c>
      <c r="F15" s="143">
        <f>SUM(F65)</f>
        <v>122415</v>
      </c>
      <c r="G15" s="168">
        <f>SUM(G65)</f>
        <v>7817000</v>
      </c>
    </row>
    <row r="16" spans="1:7" ht="14.25" customHeight="1">
      <c r="A16" s="147"/>
      <c r="B16" s="40"/>
      <c r="C16" s="88"/>
      <c r="D16" s="89"/>
      <c r="E16" s="169"/>
      <c r="F16" s="170"/>
      <c r="G16" s="171"/>
    </row>
    <row r="17" spans="1:7" ht="14.25" customHeight="1">
      <c r="A17" s="147"/>
      <c r="B17" s="39">
        <v>750</v>
      </c>
      <c r="C17" s="86" t="s">
        <v>114</v>
      </c>
      <c r="D17" s="68"/>
      <c r="E17" s="164">
        <f>SUM(F17:G17)</f>
        <v>1157618</v>
      </c>
      <c r="F17" s="172">
        <f>SUM(F78+F269)</f>
        <v>857618</v>
      </c>
      <c r="G17" s="139">
        <f>SUM(G78+G269)</f>
        <v>300000</v>
      </c>
    </row>
    <row r="18" spans="1:7" ht="14.25" customHeight="1">
      <c r="A18" s="147"/>
      <c r="B18" s="35"/>
      <c r="C18" s="87"/>
      <c r="D18" s="67"/>
      <c r="E18" s="173"/>
      <c r="F18" s="174"/>
      <c r="G18" s="138"/>
    </row>
    <row r="19" spans="1:7" ht="14.25" customHeight="1">
      <c r="A19" s="147"/>
      <c r="B19" s="35">
        <v>751</v>
      </c>
      <c r="C19" s="87" t="s">
        <v>159</v>
      </c>
      <c r="D19" s="67"/>
      <c r="E19" s="173"/>
      <c r="F19" s="174"/>
      <c r="G19" s="138"/>
    </row>
    <row r="20" spans="1:7" ht="14.25" customHeight="1">
      <c r="A20" s="147"/>
      <c r="B20" s="35"/>
      <c r="C20" s="87" t="s">
        <v>201</v>
      </c>
      <c r="D20" s="67"/>
      <c r="E20" s="164">
        <f>SUM(F20:G20)</f>
        <v>6732</v>
      </c>
      <c r="F20" s="174">
        <f>SUM(F278)</f>
        <v>6732</v>
      </c>
      <c r="G20" s="138">
        <f>SUM(G278)</f>
        <v>0</v>
      </c>
    </row>
    <row r="21" spans="1:7" ht="14.25" customHeight="1">
      <c r="A21" s="147"/>
      <c r="B21" s="41"/>
      <c r="C21" s="88"/>
      <c r="D21" s="89"/>
      <c r="E21" s="175"/>
      <c r="F21" s="176"/>
      <c r="G21" s="177"/>
    </row>
    <row r="22" spans="1:7" ht="14.25" customHeight="1">
      <c r="A22" s="147"/>
      <c r="B22" s="35">
        <v>754</v>
      </c>
      <c r="C22" s="87" t="s">
        <v>115</v>
      </c>
      <c r="D22" s="67"/>
      <c r="E22" s="173"/>
      <c r="F22" s="174"/>
      <c r="G22" s="138"/>
    </row>
    <row r="23" spans="1:7" ht="14.25" customHeight="1">
      <c r="A23" s="147"/>
      <c r="B23" s="33"/>
      <c r="C23" s="86" t="s">
        <v>116</v>
      </c>
      <c r="D23" s="68"/>
      <c r="E23" s="164">
        <f>SUM(F23:G23)</f>
        <v>1018700</v>
      </c>
      <c r="F23" s="172">
        <f>SUM(F94)</f>
        <v>35000</v>
      </c>
      <c r="G23" s="139">
        <f>SUM(G94)</f>
        <v>983700</v>
      </c>
    </row>
    <row r="24" spans="1:7" ht="14.25" customHeight="1">
      <c r="A24" s="147"/>
      <c r="B24" s="35"/>
      <c r="C24" s="87"/>
      <c r="D24" s="67"/>
      <c r="E24" s="173"/>
      <c r="F24" s="174"/>
      <c r="G24" s="138"/>
    </row>
    <row r="25" spans="1:7" ht="14.25" customHeight="1">
      <c r="A25" s="147"/>
      <c r="B25" s="35">
        <v>756</v>
      </c>
      <c r="C25" s="87" t="s">
        <v>160</v>
      </c>
      <c r="D25" s="67"/>
      <c r="E25" s="173"/>
      <c r="F25" s="174"/>
      <c r="G25" s="138"/>
    </row>
    <row r="26" spans="1:7" ht="14.25" customHeight="1">
      <c r="A26" s="147"/>
      <c r="B26" s="35"/>
      <c r="C26" s="87" t="s">
        <v>161</v>
      </c>
      <c r="D26" s="67"/>
      <c r="E26" s="178"/>
      <c r="F26" s="179"/>
      <c r="G26" s="180"/>
    </row>
    <row r="27" spans="1:7" ht="14.25" customHeight="1">
      <c r="A27" s="147"/>
      <c r="B27" s="35"/>
      <c r="C27" s="87" t="s">
        <v>3</v>
      </c>
      <c r="D27" s="67"/>
      <c r="E27" s="164">
        <f>SUM(F27:G27)</f>
        <v>59481149</v>
      </c>
      <c r="F27" s="174">
        <f>SUM(F105)</f>
        <v>59481149</v>
      </c>
      <c r="G27" s="138">
        <f>SUM(G105)</f>
        <v>0</v>
      </c>
    </row>
    <row r="28" spans="1:7" ht="14.25" customHeight="1">
      <c r="A28" s="147"/>
      <c r="B28" s="40"/>
      <c r="C28" s="88"/>
      <c r="D28" s="89"/>
      <c r="E28" s="181"/>
      <c r="F28" s="182"/>
      <c r="G28" s="183"/>
    </row>
    <row r="29" spans="1:7" ht="14.25" customHeight="1">
      <c r="A29" s="147"/>
      <c r="B29" s="43">
        <v>758</v>
      </c>
      <c r="C29" s="86" t="s">
        <v>118</v>
      </c>
      <c r="D29" s="68"/>
      <c r="E29" s="164">
        <f>SUM(F29:G29)</f>
        <v>16021335</v>
      </c>
      <c r="F29" s="172">
        <f>SUM(F156,)</f>
        <v>16021335</v>
      </c>
      <c r="G29" s="139">
        <f>SUM(G156,)</f>
        <v>0</v>
      </c>
    </row>
    <row r="30" spans="1:7" ht="14.25" customHeight="1">
      <c r="A30" s="147"/>
      <c r="B30" s="38"/>
      <c r="C30" s="87"/>
      <c r="D30" s="67"/>
      <c r="E30" s="173"/>
      <c r="F30" s="174"/>
      <c r="G30" s="138"/>
    </row>
    <row r="31" spans="1:7" ht="14.25" customHeight="1">
      <c r="A31" s="147"/>
      <c r="B31" s="38">
        <v>801</v>
      </c>
      <c r="C31" s="87" t="s">
        <v>119</v>
      </c>
      <c r="D31" s="67"/>
      <c r="E31" s="164">
        <f>SUM(F31:G31)</f>
        <v>1090796</v>
      </c>
      <c r="F31" s="174">
        <f>SUM(F167)</f>
        <v>115796</v>
      </c>
      <c r="G31" s="138">
        <f>SUM(G167)</f>
        <v>975000</v>
      </c>
    </row>
    <row r="32" spans="1:7" ht="14.25" customHeight="1">
      <c r="A32" s="147"/>
      <c r="B32" s="44"/>
      <c r="C32" s="88"/>
      <c r="D32" s="89"/>
      <c r="E32" s="181"/>
      <c r="F32" s="182"/>
      <c r="G32" s="183"/>
    </row>
    <row r="33" spans="1:7" ht="14.25" customHeight="1">
      <c r="A33" s="147"/>
      <c r="B33" s="43">
        <v>851</v>
      </c>
      <c r="C33" s="86" t="s">
        <v>120</v>
      </c>
      <c r="D33" s="68"/>
      <c r="E33" s="164">
        <f>SUM(F33:G33)</f>
        <v>3508</v>
      </c>
      <c r="F33" s="172">
        <f>SUM(F184+F287)</f>
        <v>3508</v>
      </c>
      <c r="G33" s="139">
        <f>SUM(G184+G287)</f>
        <v>0</v>
      </c>
    </row>
    <row r="34" spans="1:7" ht="14.25" customHeight="1">
      <c r="A34" s="147"/>
      <c r="B34" s="38"/>
      <c r="C34" s="87"/>
      <c r="D34" s="67"/>
      <c r="E34" s="173"/>
      <c r="F34" s="174"/>
      <c r="G34" s="138"/>
    </row>
    <row r="35" spans="1:7" ht="14.25" customHeight="1">
      <c r="A35" s="147"/>
      <c r="B35" s="184">
        <v>852</v>
      </c>
      <c r="C35" s="185" t="s">
        <v>1</v>
      </c>
      <c r="D35" s="186"/>
      <c r="E35" s="164">
        <f>SUM(F35:G35)</f>
        <v>11261350</v>
      </c>
      <c r="F35" s="187">
        <f>SUM(F189+F294)</f>
        <v>11261350</v>
      </c>
      <c r="G35" s="188">
        <f>SUM(G189+G294)</f>
        <v>0</v>
      </c>
    </row>
    <row r="36" spans="1:7" ht="14.25" customHeight="1">
      <c r="A36" s="147"/>
      <c r="B36" s="38"/>
      <c r="C36" s="87"/>
      <c r="D36" s="67"/>
      <c r="E36" s="189"/>
      <c r="F36" s="174"/>
      <c r="G36" s="138"/>
    </row>
    <row r="37" spans="1:7" ht="14.25" customHeight="1">
      <c r="A37" s="147"/>
      <c r="B37" s="38">
        <v>853</v>
      </c>
      <c r="C37" s="87" t="s">
        <v>162</v>
      </c>
      <c r="D37" s="67"/>
      <c r="E37" s="164">
        <f>SUM(F37:G37)</f>
        <v>18208</v>
      </c>
      <c r="F37" s="174">
        <f>SUM(F211)</f>
        <v>18208</v>
      </c>
      <c r="G37" s="138">
        <f>SUM(G211)</f>
        <v>0</v>
      </c>
    </row>
    <row r="38" spans="1:7" ht="14.25" customHeight="1">
      <c r="A38" s="147"/>
      <c r="B38" s="44"/>
      <c r="C38" s="88"/>
      <c r="D38" s="89"/>
      <c r="E38" s="181"/>
      <c r="F38" s="182"/>
      <c r="G38" s="183"/>
    </row>
    <row r="39" spans="1:7" ht="14.25" customHeight="1">
      <c r="A39" s="147"/>
      <c r="B39" s="43">
        <v>900</v>
      </c>
      <c r="C39" s="86" t="s">
        <v>55</v>
      </c>
      <c r="D39" s="68"/>
      <c r="E39" s="164">
        <f>SUM(F39:G39)</f>
        <v>11655223</v>
      </c>
      <c r="F39" s="172">
        <f>SUM(F216,)</f>
        <v>3016223</v>
      </c>
      <c r="G39" s="139">
        <f>SUM(G216,)</f>
        <v>8639000</v>
      </c>
    </row>
    <row r="40" spans="1:7" ht="14.25" customHeight="1">
      <c r="A40" s="147"/>
      <c r="B40" s="35"/>
      <c r="C40" s="87"/>
      <c r="D40" s="67"/>
      <c r="E40" s="173"/>
      <c r="F40" s="174"/>
      <c r="G40" s="138"/>
    </row>
    <row r="41" spans="1:7" ht="14.25" customHeight="1">
      <c r="A41" s="147"/>
      <c r="B41" s="39">
        <v>921</v>
      </c>
      <c r="C41" s="86" t="s">
        <v>148</v>
      </c>
      <c r="D41" s="68"/>
      <c r="E41" s="164">
        <f>SUM(F41:G41)</f>
        <v>625000</v>
      </c>
      <c r="F41" s="172">
        <f>SUM(F250)</f>
        <v>0</v>
      </c>
      <c r="G41" s="139">
        <f>SUM(G250)</f>
        <v>625000</v>
      </c>
    </row>
    <row r="42" spans="1:7" ht="14.25" customHeight="1">
      <c r="A42" s="147"/>
      <c r="B42" s="35"/>
      <c r="C42" s="87"/>
      <c r="D42" s="67"/>
      <c r="E42" s="173"/>
      <c r="F42" s="174"/>
      <c r="G42" s="138"/>
    </row>
    <row r="43" spans="1:7" ht="14.25" customHeight="1" thickBot="1">
      <c r="A43" s="147"/>
      <c r="B43" s="36">
        <v>926</v>
      </c>
      <c r="C43" s="90" t="s">
        <v>204</v>
      </c>
      <c r="D43" s="91"/>
      <c r="E43" s="164">
        <f>SUM(F43:G43)</f>
        <v>1860000</v>
      </c>
      <c r="F43" s="190">
        <f>SUM(F255)</f>
        <v>0</v>
      </c>
      <c r="G43" s="191">
        <f>SUM(G255)</f>
        <v>1860000</v>
      </c>
    </row>
    <row r="44" spans="1:7" ht="14.25" customHeight="1">
      <c r="A44" s="147"/>
      <c r="B44" s="192"/>
      <c r="C44" s="80"/>
      <c r="D44" s="69"/>
      <c r="E44" s="193"/>
      <c r="F44" s="194"/>
      <c r="G44" s="195"/>
    </row>
    <row r="45" spans="1:9" ht="14.25" customHeight="1" thickBot="1">
      <c r="A45" s="147"/>
      <c r="B45" s="196"/>
      <c r="C45" s="197" t="s">
        <v>121</v>
      </c>
      <c r="D45" s="198"/>
      <c r="E45" s="199">
        <f>SUM(E11:E43)</f>
        <v>119564034</v>
      </c>
      <c r="F45" s="200">
        <f>SUM(F11:F43)</f>
        <v>91239334</v>
      </c>
      <c r="G45" s="201">
        <f>SUM(G11:G43)</f>
        <v>28324700</v>
      </c>
      <c r="I45" s="202"/>
    </row>
    <row r="46" spans="1:7" ht="14.25" customHeight="1">
      <c r="A46" s="147"/>
      <c r="B46" s="93"/>
      <c r="C46" s="203"/>
      <c r="D46" s="204"/>
      <c r="E46" s="205"/>
      <c r="F46" s="205"/>
      <c r="G46" s="147"/>
    </row>
    <row r="47" spans="1:7" ht="14.25" customHeight="1">
      <c r="A47" s="339" t="s">
        <v>94</v>
      </c>
      <c r="B47" s="339"/>
      <c r="C47" s="339"/>
      <c r="D47" s="339"/>
      <c r="E47" s="339"/>
      <c r="F47" s="339"/>
      <c r="G47" s="339"/>
    </row>
    <row r="48" spans="1:7" ht="14.25" customHeight="1">
      <c r="A48" s="350" t="s">
        <v>93</v>
      </c>
      <c r="B48" s="350"/>
      <c r="C48" s="350"/>
      <c r="D48" s="350"/>
      <c r="E48" s="350"/>
      <c r="F48" s="350"/>
      <c r="G48" s="350"/>
    </row>
    <row r="49" spans="1:7" ht="14.25" customHeight="1">
      <c r="A49" s="204"/>
      <c r="B49" s="206"/>
      <c r="C49" s="207"/>
      <c r="D49" s="206"/>
      <c r="E49" s="93"/>
      <c r="G49" s="147"/>
    </row>
    <row r="50" spans="1:7" ht="14.25" customHeight="1" thickBot="1">
      <c r="A50" s="204"/>
      <c r="B50" s="206"/>
      <c r="C50" s="207"/>
      <c r="D50" s="206"/>
      <c r="F50" s="208"/>
      <c r="G50" s="32" t="s">
        <v>210</v>
      </c>
    </row>
    <row r="51" spans="1:7" s="209" customFormat="1" ht="14.25" customHeight="1">
      <c r="A51" s="351" t="s">
        <v>110</v>
      </c>
      <c r="B51" s="353" t="s">
        <v>122</v>
      </c>
      <c r="C51" s="353" t="s">
        <v>136</v>
      </c>
      <c r="D51" s="353" t="s">
        <v>123</v>
      </c>
      <c r="E51" s="355" t="s">
        <v>79</v>
      </c>
      <c r="F51" s="357" t="s">
        <v>203</v>
      </c>
      <c r="G51" s="358"/>
    </row>
    <row r="52" spans="1:7" s="210" customFormat="1" ht="12.75">
      <c r="A52" s="352"/>
      <c r="B52" s="354"/>
      <c r="C52" s="354"/>
      <c r="D52" s="354"/>
      <c r="E52" s="356"/>
      <c r="F52" s="152" t="s">
        <v>156</v>
      </c>
      <c r="G52" s="153" t="s">
        <v>157</v>
      </c>
    </row>
    <row r="53" spans="1:7" s="160" customFormat="1" ht="14.25" customHeight="1" thickBot="1">
      <c r="A53" s="155">
        <v>1</v>
      </c>
      <c r="B53" s="211">
        <v>2</v>
      </c>
      <c r="C53" s="212">
        <v>3</v>
      </c>
      <c r="D53" s="211">
        <v>4</v>
      </c>
      <c r="E53" s="156">
        <v>5</v>
      </c>
      <c r="F53" s="157">
        <v>6</v>
      </c>
      <c r="G53" s="213">
        <v>7</v>
      </c>
    </row>
    <row r="54" spans="1:7" s="77" customFormat="1" ht="14.25" customHeight="1">
      <c r="A54" s="55"/>
      <c r="B54" s="71"/>
      <c r="C54" s="100"/>
      <c r="D54" s="114"/>
      <c r="E54" s="142"/>
      <c r="F54" s="143"/>
      <c r="G54" s="138"/>
    </row>
    <row r="55" spans="1:7" s="77" customFormat="1" ht="25.5">
      <c r="A55" s="35">
        <v>400</v>
      </c>
      <c r="B55" s="53"/>
      <c r="C55" s="99"/>
      <c r="D55" s="214" t="s">
        <v>158</v>
      </c>
      <c r="E55" s="164">
        <f>SUM(E57)</f>
        <v>900000</v>
      </c>
      <c r="F55" s="164">
        <f>SUM(F57)</f>
        <v>0</v>
      </c>
      <c r="G55" s="166">
        <f>SUM(G57)</f>
        <v>900000</v>
      </c>
    </row>
    <row r="56" spans="1:7" s="77" customFormat="1" ht="14.25" customHeight="1">
      <c r="A56" s="35"/>
      <c r="B56" s="71"/>
      <c r="C56" s="100"/>
      <c r="D56" s="114"/>
      <c r="E56" s="142"/>
      <c r="F56" s="182"/>
      <c r="G56" s="183"/>
    </row>
    <row r="57" spans="1:7" s="77" customFormat="1" ht="14.25" customHeight="1">
      <c r="A57" s="35"/>
      <c r="B57" s="71">
        <v>40002</v>
      </c>
      <c r="C57" s="99"/>
      <c r="D57" s="115" t="s">
        <v>124</v>
      </c>
      <c r="E57" s="164">
        <f>SUM(E58)</f>
        <v>900000</v>
      </c>
      <c r="F57" s="165">
        <f>SUM(F58)</f>
        <v>0</v>
      </c>
      <c r="G57" s="166">
        <f>SUM(G58)</f>
        <v>900000</v>
      </c>
    </row>
    <row r="58" spans="1:7" s="77" customFormat="1" ht="43.5" customHeight="1">
      <c r="A58" s="39"/>
      <c r="B58" s="54"/>
      <c r="C58" s="99">
        <v>6298</v>
      </c>
      <c r="D58" s="72" t="s">
        <v>211</v>
      </c>
      <c r="E58" s="215">
        <f>SUM(F58:G58)</f>
        <v>900000</v>
      </c>
      <c r="F58" s="172"/>
      <c r="G58" s="139">
        <v>900000</v>
      </c>
    </row>
    <row r="59" spans="1:7" s="77" customFormat="1" ht="14.25" customHeight="1">
      <c r="A59" s="55"/>
      <c r="B59" s="71"/>
      <c r="C59" s="100"/>
      <c r="D59" s="114"/>
      <c r="E59" s="142"/>
      <c r="F59" s="143"/>
      <c r="G59" s="138"/>
    </row>
    <row r="60" spans="1:7" s="77" customFormat="1" ht="14.25" customHeight="1">
      <c r="A60" s="35">
        <v>600</v>
      </c>
      <c r="B60" s="53"/>
      <c r="C60" s="99"/>
      <c r="D60" s="115" t="s">
        <v>112</v>
      </c>
      <c r="E60" s="164">
        <f>SUM(E62)</f>
        <v>2625000</v>
      </c>
      <c r="F60" s="165">
        <f>SUM(F62)</f>
        <v>0</v>
      </c>
      <c r="G60" s="166">
        <f>SUM(G62)</f>
        <v>2625000</v>
      </c>
    </row>
    <row r="61" spans="1:7" s="77" customFormat="1" ht="14.25" customHeight="1">
      <c r="A61" s="35"/>
      <c r="B61" s="71"/>
      <c r="C61" s="100"/>
      <c r="D61" s="114"/>
      <c r="E61" s="142"/>
      <c r="F61" s="182"/>
      <c r="G61" s="183"/>
    </row>
    <row r="62" spans="1:7" s="77" customFormat="1" ht="14.25" customHeight="1">
      <c r="A62" s="35"/>
      <c r="B62" s="71">
        <v>60016</v>
      </c>
      <c r="C62" s="99"/>
      <c r="D62" s="115" t="s">
        <v>125</v>
      </c>
      <c r="E62" s="164">
        <f>SUM(E63)</f>
        <v>2625000</v>
      </c>
      <c r="F62" s="165">
        <f>SUM(F63)</f>
        <v>0</v>
      </c>
      <c r="G62" s="166">
        <f>SUM(G63)</f>
        <v>2625000</v>
      </c>
    </row>
    <row r="63" spans="1:7" s="94" customFormat="1" ht="43.5" customHeight="1">
      <c r="A63" s="39"/>
      <c r="B63" s="54"/>
      <c r="C63" s="99">
        <v>6298</v>
      </c>
      <c r="D63" s="72" t="s">
        <v>211</v>
      </c>
      <c r="E63" s="215">
        <f>SUM(F63:G63)</f>
        <v>2625000</v>
      </c>
      <c r="F63" s="172"/>
      <c r="G63" s="139">
        <v>2625000</v>
      </c>
    </row>
    <row r="64" spans="1:7" s="94" customFormat="1" ht="14.25" customHeight="1">
      <c r="A64" s="55"/>
      <c r="B64" s="71"/>
      <c r="C64" s="100"/>
      <c r="D64" s="114"/>
      <c r="E64" s="142"/>
      <c r="F64" s="143"/>
      <c r="G64" s="138"/>
    </row>
    <row r="65" spans="1:7" s="94" customFormat="1" ht="14.25" customHeight="1">
      <c r="A65" s="35">
        <v>700</v>
      </c>
      <c r="B65" s="53"/>
      <c r="C65" s="99"/>
      <c r="D65" s="115" t="s">
        <v>113</v>
      </c>
      <c r="E65" s="164">
        <f>SUM(E67+E70)</f>
        <v>7939415</v>
      </c>
      <c r="F65" s="165">
        <f>SUM(F67+F70)</f>
        <v>122415</v>
      </c>
      <c r="G65" s="166">
        <f>SUM(G67+G70)</f>
        <v>7817000</v>
      </c>
    </row>
    <row r="66" spans="1:7" s="94" customFormat="1" ht="14.25" customHeight="1">
      <c r="A66" s="35"/>
      <c r="B66" s="71"/>
      <c r="C66" s="100"/>
      <c r="D66" s="114"/>
      <c r="E66" s="142"/>
      <c r="F66" s="182"/>
      <c r="G66" s="183"/>
    </row>
    <row r="67" spans="1:7" s="94" customFormat="1" ht="14.25" customHeight="1">
      <c r="A67" s="35"/>
      <c r="B67" s="71">
        <v>70001</v>
      </c>
      <c r="C67" s="99"/>
      <c r="D67" s="115" t="s">
        <v>26</v>
      </c>
      <c r="E67" s="164">
        <f>SUM(E68)</f>
        <v>1980000</v>
      </c>
      <c r="F67" s="165">
        <f>SUM(F68)</f>
        <v>0</v>
      </c>
      <c r="G67" s="166">
        <f>SUM(G68)</f>
        <v>1980000</v>
      </c>
    </row>
    <row r="68" spans="1:7" s="94" customFormat="1" ht="43.5" customHeight="1">
      <c r="A68" s="35"/>
      <c r="B68" s="54"/>
      <c r="C68" s="99">
        <v>6260</v>
      </c>
      <c r="D68" s="72" t="s">
        <v>54</v>
      </c>
      <c r="E68" s="215">
        <f>SUM(F68:G68)</f>
        <v>1980000</v>
      </c>
      <c r="F68" s="174"/>
      <c r="G68" s="138">
        <v>1980000</v>
      </c>
    </row>
    <row r="69" spans="1:7" s="94" customFormat="1" ht="14.25" customHeight="1">
      <c r="A69" s="35"/>
      <c r="B69" s="71"/>
      <c r="C69" s="100"/>
      <c r="D69" s="114"/>
      <c r="E69" s="142"/>
      <c r="F69" s="182"/>
      <c r="G69" s="183"/>
    </row>
    <row r="70" spans="1:7" s="94" customFormat="1" ht="14.25" customHeight="1">
      <c r="A70" s="35"/>
      <c r="B70" s="71">
        <v>70005</v>
      </c>
      <c r="C70" s="99"/>
      <c r="D70" s="115" t="s">
        <v>126</v>
      </c>
      <c r="E70" s="164">
        <f>SUM(E71:E75)</f>
        <v>5959415</v>
      </c>
      <c r="F70" s="165">
        <f>SUM(F71:F75)</f>
        <v>122415</v>
      </c>
      <c r="G70" s="166">
        <f>SUM(G71:G75)</f>
        <v>5837000</v>
      </c>
    </row>
    <row r="71" spans="1:7" s="94" customFormat="1" ht="30" customHeight="1">
      <c r="A71" s="35"/>
      <c r="B71" s="71"/>
      <c r="C71" s="70" t="s">
        <v>29</v>
      </c>
      <c r="D71" s="72" t="s">
        <v>57</v>
      </c>
      <c r="E71" s="215">
        <f>SUM(F71:G71)</f>
        <v>117000</v>
      </c>
      <c r="F71" s="174">
        <v>117000</v>
      </c>
      <c r="G71" s="138"/>
    </row>
    <row r="72" spans="1:7" s="94" customFormat="1" ht="34.5" customHeight="1">
      <c r="A72" s="35"/>
      <c r="B72" s="71"/>
      <c r="C72" s="70" t="s">
        <v>142</v>
      </c>
      <c r="D72" s="72" t="s">
        <v>143</v>
      </c>
      <c r="E72" s="215">
        <f>SUM(F72:G72)</f>
        <v>70000</v>
      </c>
      <c r="F72" s="216"/>
      <c r="G72" s="217">
        <v>70000</v>
      </c>
    </row>
    <row r="73" spans="1:7" s="77" customFormat="1" ht="25.5" customHeight="1">
      <c r="A73" s="76"/>
      <c r="B73" s="218"/>
      <c r="C73" s="75" t="s">
        <v>163</v>
      </c>
      <c r="D73" s="116" t="s">
        <v>164</v>
      </c>
      <c r="E73" s="215">
        <f>SUM(F73:G73)</f>
        <v>5767000</v>
      </c>
      <c r="F73" s="174"/>
      <c r="G73" s="138">
        <v>5767000</v>
      </c>
    </row>
    <row r="74" spans="1:7" s="94" customFormat="1" ht="25.5" customHeight="1">
      <c r="A74" s="35"/>
      <c r="B74" s="71"/>
      <c r="C74" s="75" t="s">
        <v>30</v>
      </c>
      <c r="D74" s="116" t="s">
        <v>65</v>
      </c>
      <c r="E74" s="215">
        <f>SUM(F74:G74)</f>
        <v>2365</v>
      </c>
      <c r="F74" s="216">
        <v>2365</v>
      </c>
      <c r="G74" s="217"/>
    </row>
    <row r="75" spans="1:7" s="94" customFormat="1" ht="25.5" customHeight="1" thickBot="1">
      <c r="A75" s="36"/>
      <c r="B75" s="104"/>
      <c r="C75" s="105" t="s">
        <v>31</v>
      </c>
      <c r="D75" s="119" t="s">
        <v>58</v>
      </c>
      <c r="E75" s="219">
        <f>SUM(F75:G75)</f>
        <v>3050</v>
      </c>
      <c r="F75" s="220">
        <v>3050</v>
      </c>
      <c r="G75" s="221"/>
    </row>
    <row r="76" spans="1:7" s="160" customFormat="1" ht="14.25" customHeight="1">
      <c r="A76" s="222">
        <v>1</v>
      </c>
      <c r="B76" s="223">
        <v>2</v>
      </c>
      <c r="C76" s="224">
        <v>3</v>
      </c>
      <c r="D76" s="223">
        <v>4</v>
      </c>
      <c r="E76" s="225">
        <v>5</v>
      </c>
      <c r="F76" s="223">
        <v>6</v>
      </c>
      <c r="G76" s="226">
        <v>7</v>
      </c>
    </row>
    <row r="77" spans="1:7" s="94" customFormat="1" ht="14.25" customHeight="1">
      <c r="A77" s="35"/>
      <c r="B77" s="71"/>
      <c r="C77" s="22"/>
      <c r="D77" s="118"/>
      <c r="E77" s="142"/>
      <c r="F77" s="174"/>
      <c r="G77" s="138"/>
    </row>
    <row r="78" spans="1:7" s="94" customFormat="1" ht="14.25" customHeight="1">
      <c r="A78" s="35">
        <v>750</v>
      </c>
      <c r="B78" s="53"/>
      <c r="C78" s="99"/>
      <c r="D78" s="115" t="s">
        <v>114</v>
      </c>
      <c r="E78" s="164">
        <f>SUM(E80+E83+E87+E90)</f>
        <v>860618</v>
      </c>
      <c r="F78" s="165">
        <f>SUM(F80+F83+F87+F90)</f>
        <v>560618</v>
      </c>
      <c r="G78" s="166">
        <f>SUM(G80+G83+G87+G90)</f>
        <v>300000</v>
      </c>
    </row>
    <row r="79" spans="1:7" s="94" customFormat="1" ht="14.25" customHeight="1">
      <c r="A79" s="35"/>
      <c r="B79" s="71"/>
      <c r="C79" s="100"/>
      <c r="D79" s="114"/>
      <c r="E79" s="142"/>
      <c r="F79" s="174"/>
      <c r="G79" s="138"/>
    </row>
    <row r="80" spans="1:7" s="94" customFormat="1" ht="14.25" customHeight="1">
      <c r="A80" s="35"/>
      <c r="B80" s="71">
        <v>75011</v>
      </c>
      <c r="C80" s="99"/>
      <c r="D80" s="115" t="s">
        <v>209</v>
      </c>
      <c r="E80" s="164">
        <f>SUM(E81:E81)</f>
        <v>12500</v>
      </c>
      <c r="F80" s="165">
        <f>SUM(F81:F81)</f>
        <v>12500</v>
      </c>
      <c r="G80" s="166">
        <f>SUM(G81:G81)</f>
        <v>0</v>
      </c>
    </row>
    <row r="81" spans="1:7" s="94" customFormat="1" ht="46.5" customHeight="1">
      <c r="A81" s="35"/>
      <c r="B81" s="54"/>
      <c r="C81" s="98" t="s">
        <v>144</v>
      </c>
      <c r="D81" s="116" t="s">
        <v>145</v>
      </c>
      <c r="E81" s="215">
        <f>SUM(F81:G81)</f>
        <v>12500</v>
      </c>
      <c r="F81" s="216">
        <v>12500</v>
      </c>
      <c r="G81" s="217"/>
    </row>
    <row r="82" spans="1:7" s="94" customFormat="1" ht="12.75">
      <c r="A82" s="35"/>
      <c r="B82" s="71"/>
      <c r="C82" s="106"/>
      <c r="D82" s="118"/>
      <c r="E82" s="142"/>
      <c r="F82" s="174"/>
      <c r="G82" s="138"/>
    </row>
    <row r="83" spans="1:7" s="94" customFormat="1" ht="12.75">
      <c r="A83" s="35"/>
      <c r="B83" s="71">
        <v>75023</v>
      </c>
      <c r="C83" s="78"/>
      <c r="D83" s="72" t="s">
        <v>22</v>
      </c>
      <c r="E83" s="164">
        <f>SUM(E84:E85)</f>
        <v>314000</v>
      </c>
      <c r="F83" s="164">
        <f>SUM(F84:F85)</f>
        <v>14000</v>
      </c>
      <c r="G83" s="166">
        <f>SUM(G84:G85)</f>
        <v>300000</v>
      </c>
    </row>
    <row r="84" spans="1:7" s="94" customFormat="1" ht="25.5" customHeight="1">
      <c r="A84" s="35"/>
      <c r="B84" s="71"/>
      <c r="C84" s="103" t="s">
        <v>31</v>
      </c>
      <c r="D84" s="72" t="s">
        <v>58</v>
      </c>
      <c r="E84" s="215">
        <f>SUM(F84:G84)</f>
        <v>14000</v>
      </c>
      <c r="F84" s="216">
        <v>14000</v>
      </c>
      <c r="G84" s="217"/>
    </row>
    <row r="85" spans="1:7" s="94" customFormat="1" ht="34.5" customHeight="1">
      <c r="A85" s="35"/>
      <c r="B85" s="54"/>
      <c r="C85" s="99">
        <v>6298</v>
      </c>
      <c r="D85" s="72" t="s">
        <v>211</v>
      </c>
      <c r="E85" s="215">
        <f>SUM(F85:G85)</f>
        <v>300000</v>
      </c>
      <c r="F85" s="174"/>
      <c r="G85" s="138">
        <v>300000</v>
      </c>
    </row>
    <row r="86" spans="1:7" s="94" customFormat="1" ht="12.75">
      <c r="A86" s="35"/>
      <c r="B86" s="71"/>
      <c r="C86" s="141"/>
      <c r="D86" s="123"/>
      <c r="E86" s="142"/>
      <c r="F86" s="182"/>
      <c r="G86" s="183"/>
    </row>
    <row r="87" spans="1:7" s="94" customFormat="1" ht="14.25" customHeight="1">
      <c r="A87" s="35"/>
      <c r="B87" s="71">
        <v>75075</v>
      </c>
      <c r="C87" s="99"/>
      <c r="D87" s="115" t="s">
        <v>153</v>
      </c>
      <c r="E87" s="164">
        <f>SUM(E88)</f>
        <v>192979</v>
      </c>
      <c r="F87" s="165">
        <f>SUM(F88)</f>
        <v>192979</v>
      </c>
      <c r="G87" s="166">
        <f>SUM(G88)</f>
        <v>0</v>
      </c>
    </row>
    <row r="88" spans="1:7" s="94" customFormat="1" ht="52.5" customHeight="1">
      <c r="A88" s="35"/>
      <c r="B88" s="54"/>
      <c r="C88" s="75" t="s">
        <v>108</v>
      </c>
      <c r="D88" s="116" t="s">
        <v>21</v>
      </c>
      <c r="E88" s="227">
        <f>SUM(F88:G88)</f>
        <v>192979</v>
      </c>
      <c r="F88" s="174">
        <v>192979</v>
      </c>
      <c r="G88" s="138"/>
    </row>
    <row r="89" spans="1:7" s="94" customFormat="1" ht="14.25" customHeight="1">
      <c r="A89" s="35"/>
      <c r="B89" s="71"/>
      <c r="C89" s="100"/>
      <c r="D89" s="114"/>
      <c r="E89" s="189"/>
      <c r="F89" s="182"/>
      <c r="G89" s="183"/>
    </row>
    <row r="90" spans="1:7" s="94" customFormat="1" ht="14.25" customHeight="1">
      <c r="A90" s="35"/>
      <c r="B90" s="71">
        <v>75095</v>
      </c>
      <c r="C90" s="99"/>
      <c r="D90" s="115" t="s">
        <v>127</v>
      </c>
      <c r="E90" s="164">
        <f>SUM(E91:E91)</f>
        <v>341139</v>
      </c>
      <c r="F90" s="165">
        <f>SUM(F91:F91)</f>
        <v>341139</v>
      </c>
      <c r="G90" s="166">
        <f>SUM(G91:G91)</f>
        <v>0</v>
      </c>
    </row>
    <row r="91" spans="1:7" s="94" customFormat="1" ht="57.75" customHeight="1" thickBot="1">
      <c r="A91" s="56"/>
      <c r="B91" s="95"/>
      <c r="C91" s="96" t="s">
        <v>108</v>
      </c>
      <c r="D91" s="117" t="s">
        <v>21</v>
      </c>
      <c r="E91" s="228">
        <f>SUM(F91:G91)</f>
        <v>341139</v>
      </c>
      <c r="F91" s="229">
        <v>341139</v>
      </c>
      <c r="G91" s="230"/>
    </row>
    <row r="92" spans="1:7" s="94" customFormat="1" ht="14.25" customHeight="1" thickTop="1">
      <c r="A92" s="35"/>
      <c r="B92" s="71"/>
      <c r="C92" s="100"/>
      <c r="D92" s="114"/>
      <c r="E92" s="231"/>
      <c r="F92" s="174"/>
      <c r="G92" s="138"/>
    </row>
    <row r="93" spans="1:7" s="94" customFormat="1" ht="14.25" customHeight="1">
      <c r="A93" s="35">
        <v>754</v>
      </c>
      <c r="B93" s="52"/>
      <c r="C93" s="100"/>
      <c r="D93" s="114" t="s">
        <v>128</v>
      </c>
      <c r="E93" s="232"/>
      <c r="F93" s="174"/>
      <c r="G93" s="138"/>
    </row>
    <row r="94" spans="1:7" s="94" customFormat="1" ht="14.25" customHeight="1">
      <c r="A94" s="35"/>
      <c r="B94" s="53"/>
      <c r="C94" s="99"/>
      <c r="D94" s="115" t="s">
        <v>129</v>
      </c>
      <c r="E94" s="164">
        <f>SUM(E96+E99)</f>
        <v>1018700</v>
      </c>
      <c r="F94" s="165">
        <f>SUM(F96+F99)</f>
        <v>35000</v>
      </c>
      <c r="G94" s="166">
        <f>SUM(G96+G99)</f>
        <v>983700</v>
      </c>
    </row>
    <row r="95" spans="1:7" s="94" customFormat="1" ht="14.25" customHeight="1">
      <c r="A95" s="35"/>
      <c r="B95" s="71"/>
      <c r="C95" s="100"/>
      <c r="D95" s="114"/>
      <c r="E95" s="142"/>
      <c r="F95" s="143"/>
      <c r="G95" s="168"/>
    </row>
    <row r="96" spans="1:7" s="94" customFormat="1" ht="14.25" customHeight="1">
      <c r="A96" s="35"/>
      <c r="B96" s="71">
        <v>75412</v>
      </c>
      <c r="C96" s="99"/>
      <c r="D96" s="115" t="s">
        <v>139</v>
      </c>
      <c r="E96" s="164">
        <f>SUM(E97)</f>
        <v>983700</v>
      </c>
      <c r="F96" s="165">
        <f>SUM(F97)</f>
        <v>0</v>
      </c>
      <c r="G96" s="166">
        <f>SUM(G97)</f>
        <v>983700</v>
      </c>
    </row>
    <row r="97" spans="1:7" s="94" customFormat="1" ht="25.5" customHeight="1">
      <c r="A97" s="35"/>
      <c r="B97" s="54"/>
      <c r="C97" s="99">
        <v>6298</v>
      </c>
      <c r="D97" s="72" t="s">
        <v>211</v>
      </c>
      <c r="E97" s="164">
        <f>SUM(F97:G97)</f>
        <v>983700</v>
      </c>
      <c r="F97" s="216"/>
      <c r="G97" s="217">
        <v>983700</v>
      </c>
    </row>
    <row r="98" spans="1:7" s="94" customFormat="1" ht="14.25" customHeight="1">
      <c r="A98" s="35"/>
      <c r="B98" s="71"/>
      <c r="C98" s="100"/>
      <c r="D98" s="114"/>
      <c r="E98" s="142"/>
      <c r="F98" s="143"/>
      <c r="G98" s="168"/>
    </row>
    <row r="99" spans="1:7" s="94" customFormat="1" ht="14.25" customHeight="1">
      <c r="A99" s="35"/>
      <c r="B99" s="71">
        <v>75416</v>
      </c>
      <c r="C99" s="99"/>
      <c r="D99" s="115" t="s">
        <v>130</v>
      </c>
      <c r="E99" s="164">
        <f>SUM(E100)</f>
        <v>35000</v>
      </c>
      <c r="F99" s="165">
        <f>SUM(F100)</f>
        <v>35000</v>
      </c>
      <c r="G99" s="166">
        <f>SUM(G100)</f>
        <v>0</v>
      </c>
    </row>
    <row r="100" spans="1:7" s="94" customFormat="1" ht="25.5" customHeight="1" thickBot="1">
      <c r="A100" s="56"/>
      <c r="B100" s="95"/>
      <c r="C100" s="82" t="s">
        <v>34</v>
      </c>
      <c r="D100" s="73" t="s">
        <v>212</v>
      </c>
      <c r="E100" s="233">
        <f>SUM(F100:G100)</f>
        <v>35000</v>
      </c>
      <c r="F100" s="229">
        <v>35000</v>
      </c>
      <c r="G100" s="230"/>
    </row>
    <row r="101" spans="1:7" s="94" customFormat="1" ht="14.25" customHeight="1" thickTop="1">
      <c r="A101" s="35"/>
      <c r="B101" s="71"/>
      <c r="C101" s="100"/>
      <c r="D101" s="114"/>
      <c r="E101" s="142"/>
      <c r="F101" s="174"/>
      <c r="G101" s="138"/>
    </row>
    <row r="102" spans="1:7" s="94" customFormat="1" ht="14.25" customHeight="1">
      <c r="A102" s="35">
        <v>756</v>
      </c>
      <c r="B102" s="52"/>
      <c r="C102" s="100"/>
      <c r="D102" s="114" t="s">
        <v>117</v>
      </c>
      <c r="E102" s="142"/>
      <c r="F102" s="174"/>
      <c r="G102" s="138"/>
    </row>
    <row r="103" spans="1:7" s="94" customFormat="1" ht="14.25" customHeight="1">
      <c r="A103" s="35"/>
      <c r="B103" s="52"/>
      <c r="C103" s="100"/>
      <c r="D103" s="114" t="s">
        <v>2</v>
      </c>
      <c r="E103" s="142"/>
      <c r="F103" s="174"/>
      <c r="G103" s="138"/>
    </row>
    <row r="104" spans="1:7" s="94" customFormat="1" ht="14.25" customHeight="1">
      <c r="A104" s="35"/>
      <c r="B104" s="52"/>
      <c r="C104" s="100"/>
      <c r="D104" s="114" t="s">
        <v>4</v>
      </c>
      <c r="E104" s="234"/>
      <c r="F104" s="174"/>
      <c r="G104" s="138"/>
    </row>
    <row r="105" spans="1:7" s="94" customFormat="1" ht="14.25" customHeight="1">
      <c r="A105" s="35"/>
      <c r="B105" s="53"/>
      <c r="C105" s="99"/>
      <c r="D105" s="115" t="s">
        <v>3</v>
      </c>
      <c r="E105" s="164">
        <f>SUM(E107+E113+E126+E142+E152)</f>
        <v>59481149</v>
      </c>
      <c r="F105" s="165">
        <f>SUM(F107+F113+F126+F142+F152)</f>
        <v>59481149</v>
      </c>
      <c r="G105" s="166">
        <f>SUM(G107+G113+G126+G142+G152)</f>
        <v>0</v>
      </c>
    </row>
    <row r="106" spans="1:7" s="94" customFormat="1" ht="14.25" customHeight="1">
      <c r="A106" s="35"/>
      <c r="B106" s="71"/>
      <c r="C106" s="100"/>
      <c r="D106" s="114"/>
      <c r="E106" s="142"/>
      <c r="F106" s="143"/>
      <c r="G106" s="168"/>
    </row>
    <row r="107" spans="1:7" s="94" customFormat="1" ht="14.25" customHeight="1">
      <c r="A107" s="35"/>
      <c r="B107" s="71">
        <v>75601</v>
      </c>
      <c r="C107" s="99"/>
      <c r="D107" s="115" t="s">
        <v>6</v>
      </c>
      <c r="E107" s="164">
        <f>SUM(E108)</f>
        <v>150000</v>
      </c>
      <c r="F107" s="165">
        <f>SUM(F108)</f>
        <v>150000</v>
      </c>
      <c r="G107" s="166">
        <f>SUM(G108)</f>
        <v>0</v>
      </c>
    </row>
    <row r="108" spans="1:14" s="94" customFormat="1" ht="27.75" customHeight="1" thickBot="1">
      <c r="A108" s="36"/>
      <c r="B108" s="104"/>
      <c r="C108" s="235" t="s">
        <v>39</v>
      </c>
      <c r="D108" s="124" t="s">
        <v>70</v>
      </c>
      <c r="E108" s="236">
        <f>SUM(F108:G108)</f>
        <v>150000</v>
      </c>
      <c r="F108" s="190">
        <v>150000</v>
      </c>
      <c r="G108" s="191"/>
      <c r="H108" s="93"/>
      <c r="I108" s="92"/>
      <c r="J108" s="92"/>
      <c r="K108" s="93"/>
      <c r="L108" s="93"/>
      <c r="M108" s="93"/>
      <c r="N108" s="93"/>
    </row>
    <row r="109" spans="1:7" s="160" customFormat="1" ht="14.25" customHeight="1">
      <c r="A109" s="222">
        <v>1</v>
      </c>
      <c r="B109" s="223">
        <v>2</v>
      </c>
      <c r="C109" s="224">
        <v>3</v>
      </c>
      <c r="D109" s="223">
        <v>4</v>
      </c>
      <c r="E109" s="237">
        <v>5</v>
      </c>
      <c r="F109" s="223">
        <v>6</v>
      </c>
      <c r="G109" s="238">
        <v>7</v>
      </c>
    </row>
    <row r="110" spans="1:14" s="94" customFormat="1" ht="14.25" customHeight="1">
      <c r="A110" s="35"/>
      <c r="B110" s="71"/>
      <c r="C110" s="108"/>
      <c r="D110" s="114"/>
      <c r="E110" s="142"/>
      <c r="F110" s="174"/>
      <c r="G110" s="138"/>
      <c r="H110" s="110"/>
      <c r="I110" s="92"/>
      <c r="J110" s="112"/>
      <c r="K110" s="93"/>
      <c r="L110" s="93"/>
      <c r="M110" s="93"/>
      <c r="N110" s="93"/>
    </row>
    <row r="111" spans="1:14" s="94" customFormat="1" ht="14.25" customHeight="1">
      <c r="A111" s="35"/>
      <c r="B111" s="71">
        <v>75615</v>
      </c>
      <c r="C111" s="108"/>
      <c r="D111" s="114" t="s">
        <v>19</v>
      </c>
      <c r="E111" s="142"/>
      <c r="F111" s="174"/>
      <c r="G111" s="138"/>
      <c r="H111" s="110"/>
      <c r="I111" s="92"/>
      <c r="J111" s="112"/>
      <c r="K111" s="93"/>
      <c r="L111" s="93"/>
      <c r="M111" s="93"/>
      <c r="N111" s="93"/>
    </row>
    <row r="112" spans="1:14" s="94" customFormat="1" ht="14.25" customHeight="1">
      <c r="A112" s="35"/>
      <c r="B112" s="71"/>
      <c r="C112" s="108"/>
      <c r="D112" s="114" t="s">
        <v>20</v>
      </c>
      <c r="E112" s="142"/>
      <c r="F112" s="174"/>
      <c r="G112" s="138"/>
      <c r="H112" s="110"/>
      <c r="I112" s="92"/>
      <c r="J112" s="112"/>
      <c r="K112" s="93"/>
      <c r="L112" s="93"/>
      <c r="M112" s="93"/>
      <c r="N112" s="93"/>
    </row>
    <row r="113" spans="1:14" s="94" customFormat="1" ht="14.25" customHeight="1">
      <c r="A113" s="35"/>
      <c r="B113" s="71"/>
      <c r="C113" s="109"/>
      <c r="D113" s="115" t="s">
        <v>217</v>
      </c>
      <c r="E113" s="164">
        <f>SUM(E114:E122)</f>
        <v>33307605</v>
      </c>
      <c r="F113" s="165">
        <f>SUM(F114:F122)</f>
        <v>33307605</v>
      </c>
      <c r="G113" s="166">
        <f>SUM(G114:G122)</f>
        <v>0</v>
      </c>
      <c r="H113" s="110"/>
      <c r="I113" s="92"/>
      <c r="J113" s="112"/>
      <c r="K113" s="93"/>
      <c r="L113" s="93"/>
      <c r="M113" s="93"/>
      <c r="N113" s="93"/>
    </row>
    <row r="114" spans="1:14" s="94" customFormat="1" ht="25.5" customHeight="1">
      <c r="A114" s="35"/>
      <c r="B114" s="71"/>
      <c r="C114" s="111" t="s">
        <v>35</v>
      </c>
      <c r="D114" s="116" t="s">
        <v>66</v>
      </c>
      <c r="E114" s="239">
        <f>SUM(F114:G114)</f>
        <v>32800000</v>
      </c>
      <c r="F114" s="174">
        <v>32800000</v>
      </c>
      <c r="G114" s="138"/>
      <c r="H114" s="110"/>
      <c r="I114" s="92"/>
      <c r="J114" s="112"/>
      <c r="K114" s="93"/>
      <c r="L114" s="93"/>
      <c r="M114" s="93"/>
      <c r="N114" s="93"/>
    </row>
    <row r="115" spans="1:14" s="94" customFormat="1" ht="25.5" customHeight="1">
      <c r="A115" s="35"/>
      <c r="B115" s="71"/>
      <c r="C115" s="109" t="s">
        <v>36</v>
      </c>
      <c r="D115" s="72" t="s">
        <v>67</v>
      </c>
      <c r="E115" s="239">
        <f aca="true" t="shared" si="0" ref="E115:E122">SUM(F115:G115)</f>
        <v>48000</v>
      </c>
      <c r="F115" s="216">
        <v>48000</v>
      </c>
      <c r="G115" s="217"/>
      <c r="H115" s="110"/>
      <c r="I115" s="92"/>
      <c r="J115" s="112"/>
      <c r="K115" s="93"/>
      <c r="L115" s="93"/>
      <c r="M115" s="93"/>
      <c r="N115" s="93"/>
    </row>
    <row r="116" spans="1:14" s="94" customFormat="1" ht="25.5" customHeight="1">
      <c r="A116" s="35"/>
      <c r="B116" s="71"/>
      <c r="C116" s="111" t="s">
        <v>37</v>
      </c>
      <c r="D116" s="116" t="s">
        <v>68</v>
      </c>
      <c r="E116" s="239">
        <f t="shared" si="0"/>
        <v>190000</v>
      </c>
      <c r="F116" s="174">
        <v>190000</v>
      </c>
      <c r="G116" s="138"/>
      <c r="H116" s="110"/>
      <c r="I116" s="92"/>
      <c r="J116" s="112"/>
      <c r="K116" s="93"/>
      <c r="L116" s="93"/>
      <c r="M116" s="93"/>
      <c r="N116" s="93"/>
    </row>
    <row r="117" spans="1:14" s="94" customFormat="1" ht="25.5" customHeight="1">
      <c r="A117" s="35"/>
      <c r="B117" s="71"/>
      <c r="C117" s="111" t="s">
        <v>38</v>
      </c>
      <c r="D117" s="116" t="s">
        <v>69</v>
      </c>
      <c r="E117" s="239">
        <f t="shared" si="0"/>
        <v>170000</v>
      </c>
      <c r="F117" s="216">
        <v>170000</v>
      </c>
      <c r="G117" s="217"/>
      <c r="H117" s="110"/>
      <c r="I117" s="92"/>
      <c r="J117" s="112"/>
      <c r="K117" s="93"/>
      <c r="L117" s="93"/>
      <c r="M117" s="93"/>
      <c r="N117" s="93"/>
    </row>
    <row r="118" spans="1:14" s="94" customFormat="1" ht="25.5" customHeight="1">
      <c r="A118" s="35"/>
      <c r="B118" s="71"/>
      <c r="C118" s="111" t="s">
        <v>47</v>
      </c>
      <c r="D118" s="116" t="s">
        <v>75</v>
      </c>
      <c r="E118" s="239">
        <f t="shared" si="0"/>
        <v>16937</v>
      </c>
      <c r="F118" s="174">
        <v>16937</v>
      </c>
      <c r="G118" s="138"/>
      <c r="H118" s="110"/>
      <c r="I118" s="92"/>
      <c r="J118" s="112"/>
      <c r="K118" s="93"/>
      <c r="L118" s="93"/>
      <c r="M118" s="93"/>
      <c r="N118" s="93"/>
    </row>
    <row r="119" spans="1:14" s="94" customFormat="1" ht="25.5" customHeight="1">
      <c r="A119" s="35"/>
      <c r="B119" s="71"/>
      <c r="C119" s="111" t="s">
        <v>33</v>
      </c>
      <c r="D119" s="116" t="s">
        <v>60</v>
      </c>
      <c r="E119" s="239">
        <f t="shared" si="0"/>
        <v>1000</v>
      </c>
      <c r="F119" s="216">
        <v>1000</v>
      </c>
      <c r="G119" s="217"/>
      <c r="H119" s="110"/>
      <c r="I119" s="92"/>
      <c r="J119" s="93"/>
      <c r="K119" s="93"/>
      <c r="L119" s="93"/>
      <c r="M119" s="93"/>
      <c r="N119" s="93"/>
    </row>
    <row r="120" spans="1:14" s="94" customFormat="1" ht="25.5" customHeight="1">
      <c r="A120" s="35"/>
      <c r="B120" s="71"/>
      <c r="C120" s="111" t="s">
        <v>49</v>
      </c>
      <c r="D120" s="116" t="s">
        <v>76</v>
      </c>
      <c r="E120" s="239">
        <f t="shared" si="0"/>
        <v>80000</v>
      </c>
      <c r="F120" s="174">
        <v>80000</v>
      </c>
      <c r="G120" s="138"/>
      <c r="H120" s="110"/>
      <c r="I120" s="92"/>
      <c r="J120" s="112"/>
      <c r="K120" s="93"/>
      <c r="L120" s="93"/>
      <c r="M120" s="93"/>
      <c r="N120" s="93"/>
    </row>
    <row r="121" spans="1:14" s="94" customFormat="1" ht="25.5" customHeight="1">
      <c r="A121" s="35"/>
      <c r="B121" s="71"/>
      <c r="C121" s="111" t="s">
        <v>31</v>
      </c>
      <c r="D121" s="116" t="s">
        <v>58</v>
      </c>
      <c r="E121" s="239">
        <f t="shared" si="0"/>
        <v>1000</v>
      </c>
      <c r="F121" s="216">
        <v>1000</v>
      </c>
      <c r="G121" s="217"/>
      <c r="H121" s="110"/>
      <c r="I121" s="92"/>
      <c r="J121" s="112"/>
      <c r="K121" s="93"/>
      <c r="L121" s="93"/>
      <c r="M121" s="93"/>
      <c r="N121" s="93"/>
    </row>
    <row r="122" spans="1:14" s="94" customFormat="1" ht="25.5" customHeight="1">
      <c r="A122" s="35"/>
      <c r="B122" s="54"/>
      <c r="C122" s="109" t="s">
        <v>11</v>
      </c>
      <c r="D122" s="72" t="s">
        <v>92</v>
      </c>
      <c r="E122" s="239">
        <f t="shared" si="0"/>
        <v>668</v>
      </c>
      <c r="F122" s="172">
        <v>668</v>
      </c>
      <c r="G122" s="139"/>
      <c r="H122" s="110"/>
      <c r="I122" s="92"/>
      <c r="J122" s="112"/>
      <c r="K122" s="93"/>
      <c r="L122" s="93"/>
      <c r="M122" s="93"/>
      <c r="N122" s="93"/>
    </row>
    <row r="123" spans="1:14" s="94" customFormat="1" ht="14.25" customHeight="1">
      <c r="A123" s="35"/>
      <c r="B123" s="71"/>
      <c r="C123" s="108"/>
      <c r="D123" s="114"/>
      <c r="E123" s="142"/>
      <c r="F123" s="174"/>
      <c r="G123" s="138"/>
      <c r="H123" s="110"/>
      <c r="I123" s="92"/>
      <c r="J123" s="112"/>
      <c r="K123" s="93"/>
      <c r="L123" s="93"/>
      <c r="M123" s="93"/>
      <c r="N123" s="93"/>
    </row>
    <row r="124" spans="1:14" s="94" customFormat="1" ht="14.25" customHeight="1">
      <c r="A124" s="35"/>
      <c r="B124" s="71">
        <v>75616</v>
      </c>
      <c r="C124" s="108"/>
      <c r="D124" s="114" t="s">
        <v>150</v>
      </c>
      <c r="E124" s="142"/>
      <c r="F124" s="174"/>
      <c r="G124" s="138"/>
      <c r="H124" s="110"/>
      <c r="I124" s="92"/>
      <c r="J124" s="112"/>
      <c r="K124" s="93"/>
      <c r="L124" s="93"/>
      <c r="M124" s="93"/>
      <c r="N124" s="93"/>
    </row>
    <row r="125" spans="1:14" s="94" customFormat="1" ht="14.25" customHeight="1">
      <c r="A125" s="35"/>
      <c r="B125" s="71"/>
      <c r="C125" s="108"/>
      <c r="D125" s="114" t="s">
        <v>23</v>
      </c>
      <c r="E125" s="142"/>
      <c r="F125" s="174"/>
      <c r="G125" s="138"/>
      <c r="H125" s="110"/>
      <c r="I125" s="92"/>
      <c r="J125" s="112"/>
      <c r="K125" s="93"/>
      <c r="L125" s="93"/>
      <c r="M125" s="93"/>
      <c r="N125" s="93"/>
    </row>
    <row r="126" spans="1:14" s="94" customFormat="1" ht="12.75">
      <c r="A126" s="35"/>
      <c r="B126" s="71"/>
      <c r="C126" s="109"/>
      <c r="D126" s="115" t="s">
        <v>24</v>
      </c>
      <c r="E126" s="164">
        <f>SUM(E127:E138)</f>
        <v>3858340</v>
      </c>
      <c r="F126" s="165">
        <f>SUM(F127:F138)</f>
        <v>3858340</v>
      </c>
      <c r="G126" s="166">
        <f>SUM(G127:G138)</f>
        <v>0</v>
      </c>
      <c r="H126" s="110"/>
      <c r="I126" s="92"/>
      <c r="J126" s="112"/>
      <c r="K126" s="93"/>
      <c r="L126" s="93"/>
      <c r="M126" s="93"/>
      <c r="N126" s="93"/>
    </row>
    <row r="127" spans="1:14" s="94" customFormat="1" ht="25.5" customHeight="1">
      <c r="A127" s="35"/>
      <c r="B127" s="71"/>
      <c r="C127" s="111" t="s">
        <v>35</v>
      </c>
      <c r="D127" s="116" t="s">
        <v>66</v>
      </c>
      <c r="E127" s="239">
        <f>SUM(F127:G127)</f>
        <v>2100000</v>
      </c>
      <c r="F127" s="174">
        <v>2100000</v>
      </c>
      <c r="G127" s="138"/>
      <c r="H127" s="110"/>
      <c r="I127" s="92"/>
      <c r="J127" s="112"/>
      <c r="K127" s="93"/>
      <c r="L127" s="93"/>
      <c r="M127" s="93"/>
      <c r="N127" s="93"/>
    </row>
    <row r="128" spans="1:14" s="94" customFormat="1" ht="25.5" customHeight="1">
      <c r="A128" s="35"/>
      <c r="B128" s="71"/>
      <c r="C128" s="111" t="s">
        <v>36</v>
      </c>
      <c r="D128" s="116" t="s">
        <v>67</v>
      </c>
      <c r="E128" s="239">
        <f aca="true" t="shared" si="1" ref="E128:E138">SUM(F128:G128)</f>
        <v>226000</v>
      </c>
      <c r="F128" s="216">
        <v>226000</v>
      </c>
      <c r="G128" s="217"/>
      <c r="H128" s="110"/>
      <c r="I128" s="92"/>
      <c r="J128" s="112"/>
      <c r="K128" s="93"/>
      <c r="L128" s="93"/>
      <c r="M128" s="93"/>
      <c r="N128" s="93"/>
    </row>
    <row r="129" spans="1:14" s="94" customFormat="1" ht="25.5" customHeight="1">
      <c r="A129" s="35"/>
      <c r="B129" s="71"/>
      <c r="C129" s="111" t="s">
        <v>37</v>
      </c>
      <c r="D129" s="116" t="s">
        <v>68</v>
      </c>
      <c r="E129" s="239">
        <f t="shared" si="1"/>
        <v>700</v>
      </c>
      <c r="F129" s="174">
        <v>700</v>
      </c>
      <c r="G129" s="138"/>
      <c r="H129" s="93"/>
      <c r="I129" s="93"/>
      <c r="J129" s="93"/>
      <c r="K129" s="93"/>
      <c r="L129" s="93"/>
      <c r="M129" s="93"/>
      <c r="N129" s="93"/>
    </row>
    <row r="130" spans="1:14" s="94" customFormat="1" ht="25.5" customHeight="1">
      <c r="A130" s="35"/>
      <c r="B130" s="71"/>
      <c r="C130" s="111" t="s">
        <v>38</v>
      </c>
      <c r="D130" s="116" t="s">
        <v>69</v>
      </c>
      <c r="E130" s="239">
        <f t="shared" si="1"/>
        <v>160000</v>
      </c>
      <c r="F130" s="216">
        <v>160000</v>
      </c>
      <c r="G130" s="217"/>
      <c r="H130" s="93"/>
      <c r="I130" s="93"/>
      <c r="J130" s="93"/>
      <c r="K130" s="93"/>
      <c r="L130" s="93"/>
      <c r="M130" s="93"/>
      <c r="N130" s="93"/>
    </row>
    <row r="131" spans="1:14" s="94" customFormat="1" ht="25.5" customHeight="1">
      <c r="A131" s="35"/>
      <c r="B131" s="71"/>
      <c r="C131" s="111" t="s">
        <v>40</v>
      </c>
      <c r="D131" s="140" t="s">
        <v>71</v>
      </c>
      <c r="E131" s="239">
        <f t="shared" si="1"/>
        <v>150000</v>
      </c>
      <c r="F131" s="174">
        <v>150000</v>
      </c>
      <c r="G131" s="138"/>
      <c r="H131" s="93"/>
      <c r="I131" s="93"/>
      <c r="J131" s="93"/>
      <c r="K131" s="93"/>
      <c r="L131" s="93"/>
      <c r="M131" s="93"/>
      <c r="N131" s="93"/>
    </row>
    <row r="132" spans="1:14" s="94" customFormat="1" ht="25.5" customHeight="1">
      <c r="A132" s="35"/>
      <c r="B132" s="71"/>
      <c r="C132" s="111" t="s">
        <v>165</v>
      </c>
      <c r="D132" s="116" t="s">
        <v>166</v>
      </c>
      <c r="E132" s="239">
        <f t="shared" si="1"/>
        <v>67000</v>
      </c>
      <c r="F132" s="216">
        <v>67000</v>
      </c>
      <c r="G132" s="217"/>
      <c r="H132" s="110"/>
      <c r="I132" s="92"/>
      <c r="J132" s="112"/>
      <c r="K132" s="93"/>
      <c r="L132" s="93"/>
      <c r="M132" s="93"/>
      <c r="N132" s="93"/>
    </row>
    <row r="133" spans="1:14" s="94" customFormat="1" ht="25.5" customHeight="1">
      <c r="A133" s="35"/>
      <c r="B133" s="71"/>
      <c r="C133" s="111" t="s">
        <v>44</v>
      </c>
      <c r="D133" s="140" t="s">
        <v>73</v>
      </c>
      <c r="E133" s="239">
        <f t="shared" si="1"/>
        <v>92440</v>
      </c>
      <c r="F133" s="174">
        <v>92440</v>
      </c>
      <c r="G133" s="138"/>
      <c r="H133" s="93"/>
      <c r="I133" s="93"/>
      <c r="J133" s="93"/>
      <c r="K133" s="93"/>
      <c r="L133" s="93"/>
      <c r="M133" s="93"/>
      <c r="N133" s="93"/>
    </row>
    <row r="134" spans="1:14" s="94" customFormat="1" ht="25.5" customHeight="1">
      <c r="A134" s="35"/>
      <c r="B134" s="71"/>
      <c r="C134" s="111" t="s">
        <v>47</v>
      </c>
      <c r="D134" s="116" t="s">
        <v>75</v>
      </c>
      <c r="E134" s="239">
        <f t="shared" si="1"/>
        <v>1000000</v>
      </c>
      <c r="F134" s="216">
        <v>1000000</v>
      </c>
      <c r="G134" s="217"/>
      <c r="H134" s="93"/>
      <c r="I134" s="93"/>
      <c r="J134" s="93"/>
      <c r="K134" s="93"/>
      <c r="L134" s="93"/>
      <c r="M134" s="93"/>
      <c r="N134" s="93"/>
    </row>
    <row r="135" spans="1:14" s="94" customFormat="1" ht="25.5" customHeight="1">
      <c r="A135" s="35"/>
      <c r="B135" s="71"/>
      <c r="C135" s="111" t="s">
        <v>48</v>
      </c>
      <c r="D135" s="116" t="s">
        <v>196</v>
      </c>
      <c r="E135" s="239">
        <f t="shared" si="1"/>
        <v>6200</v>
      </c>
      <c r="F135" s="174">
        <v>6200</v>
      </c>
      <c r="G135" s="138"/>
      <c r="H135" s="93"/>
      <c r="I135" s="93"/>
      <c r="J135" s="93"/>
      <c r="K135" s="93"/>
      <c r="L135" s="93"/>
      <c r="M135" s="93"/>
      <c r="N135" s="93"/>
    </row>
    <row r="136" spans="1:14" s="94" customFormat="1" ht="25.5" customHeight="1">
      <c r="A136" s="35"/>
      <c r="B136" s="71"/>
      <c r="C136" s="111" t="s">
        <v>33</v>
      </c>
      <c r="D136" s="116" t="s">
        <v>60</v>
      </c>
      <c r="E136" s="239">
        <f t="shared" si="1"/>
        <v>12000</v>
      </c>
      <c r="F136" s="216">
        <v>12000</v>
      </c>
      <c r="G136" s="217"/>
      <c r="H136" s="93"/>
      <c r="I136" s="93"/>
      <c r="J136" s="93"/>
      <c r="K136" s="93"/>
      <c r="L136" s="93"/>
      <c r="M136" s="93"/>
      <c r="N136" s="93"/>
    </row>
    <row r="137" spans="1:14" s="94" customFormat="1" ht="25.5" customHeight="1">
      <c r="A137" s="35"/>
      <c r="B137" s="71"/>
      <c r="C137" s="111" t="s">
        <v>49</v>
      </c>
      <c r="D137" s="116" t="s">
        <v>76</v>
      </c>
      <c r="E137" s="239">
        <f t="shared" si="1"/>
        <v>42000</v>
      </c>
      <c r="F137" s="174">
        <v>42000</v>
      </c>
      <c r="G137" s="138"/>
      <c r="H137" s="93"/>
      <c r="I137" s="93"/>
      <c r="J137" s="93"/>
      <c r="K137" s="93"/>
      <c r="L137" s="93"/>
      <c r="M137" s="93"/>
      <c r="N137" s="93"/>
    </row>
    <row r="138" spans="1:14" s="94" customFormat="1" ht="25.5" customHeight="1" thickBot="1">
      <c r="A138" s="36"/>
      <c r="B138" s="104"/>
      <c r="C138" s="235" t="s">
        <v>31</v>
      </c>
      <c r="D138" s="119" t="s">
        <v>58</v>
      </c>
      <c r="E138" s="240">
        <f t="shared" si="1"/>
        <v>2000</v>
      </c>
      <c r="F138" s="220">
        <v>2000</v>
      </c>
      <c r="G138" s="221"/>
      <c r="H138" s="93"/>
      <c r="I138" s="93"/>
      <c r="J138" s="93"/>
      <c r="K138" s="93"/>
      <c r="L138" s="93"/>
      <c r="M138" s="93"/>
      <c r="N138" s="93"/>
    </row>
    <row r="139" spans="1:7" s="160" customFormat="1" ht="14.25" customHeight="1">
      <c r="A139" s="222">
        <v>1</v>
      </c>
      <c r="B139" s="223">
        <v>2</v>
      </c>
      <c r="C139" s="224">
        <v>3</v>
      </c>
      <c r="D139" s="223">
        <v>4</v>
      </c>
      <c r="E139" s="237">
        <v>5</v>
      </c>
      <c r="F139" s="223">
        <v>6</v>
      </c>
      <c r="G139" s="238">
        <v>7</v>
      </c>
    </row>
    <row r="140" spans="1:14" s="94" customFormat="1" ht="14.25" customHeight="1">
      <c r="A140" s="35"/>
      <c r="B140" s="71"/>
      <c r="C140" s="108"/>
      <c r="D140" s="114"/>
      <c r="E140" s="142"/>
      <c r="F140" s="174"/>
      <c r="G140" s="138"/>
      <c r="H140" s="93"/>
      <c r="I140" s="93"/>
      <c r="J140" s="93"/>
      <c r="K140" s="93"/>
      <c r="L140" s="93"/>
      <c r="M140" s="93"/>
      <c r="N140" s="93"/>
    </row>
    <row r="141" spans="1:14" s="94" customFormat="1" ht="14.25" customHeight="1">
      <c r="A141" s="35"/>
      <c r="B141" s="71">
        <v>75618</v>
      </c>
      <c r="C141" s="108"/>
      <c r="D141" s="114" t="s">
        <v>131</v>
      </c>
      <c r="E141" s="142"/>
      <c r="F141" s="174"/>
      <c r="G141" s="138"/>
      <c r="H141" s="93"/>
      <c r="I141" s="93"/>
      <c r="J141" s="93"/>
      <c r="K141" s="93"/>
      <c r="L141" s="93"/>
      <c r="M141" s="93"/>
      <c r="N141" s="93"/>
    </row>
    <row r="142" spans="1:14" s="94" customFormat="1" ht="14.25" customHeight="1">
      <c r="A142" s="35"/>
      <c r="B142" s="71"/>
      <c r="C142" s="109"/>
      <c r="D142" s="115" t="s">
        <v>216</v>
      </c>
      <c r="E142" s="164">
        <f>SUM(E143:E149)</f>
        <v>1017381</v>
      </c>
      <c r="F142" s="165">
        <f>SUM(F143:F149)</f>
        <v>1017381</v>
      </c>
      <c r="G142" s="166">
        <f>SUM(G143:G149)</f>
        <v>0</v>
      </c>
      <c r="H142" s="93"/>
      <c r="I142" s="93"/>
      <c r="J142" s="93"/>
      <c r="K142" s="93"/>
      <c r="L142" s="93"/>
      <c r="M142" s="93"/>
      <c r="N142" s="93"/>
    </row>
    <row r="143" spans="1:14" s="94" customFormat="1" ht="25.5" customHeight="1">
      <c r="A143" s="35"/>
      <c r="B143" s="71"/>
      <c r="C143" s="111" t="s">
        <v>43</v>
      </c>
      <c r="D143" s="140" t="s">
        <v>72</v>
      </c>
      <c r="E143" s="239">
        <f aca="true" t="shared" si="2" ref="E143:E149">SUM(F143:G143)</f>
        <v>350000</v>
      </c>
      <c r="F143" s="216">
        <v>350000</v>
      </c>
      <c r="G143" s="217"/>
      <c r="H143" s="93"/>
      <c r="I143" s="93"/>
      <c r="J143" s="93"/>
      <c r="K143" s="93"/>
      <c r="L143" s="93"/>
      <c r="M143" s="93"/>
      <c r="N143" s="93"/>
    </row>
    <row r="144" spans="1:14" s="94" customFormat="1" ht="25.5" customHeight="1">
      <c r="A144" s="35"/>
      <c r="B144" s="71"/>
      <c r="C144" s="111" t="s">
        <v>10</v>
      </c>
      <c r="D144" s="140" t="s">
        <v>213</v>
      </c>
      <c r="E144" s="239">
        <f t="shared" si="2"/>
        <v>1700</v>
      </c>
      <c r="F144" s="174">
        <v>1700</v>
      </c>
      <c r="G144" s="138"/>
      <c r="H144" s="93"/>
      <c r="I144" s="93"/>
      <c r="J144" s="93"/>
      <c r="K144" s="93"/>
      <c r="L144" s="93"/>
      <c r="M144" s="93"/>
      <c r="N144" s="93"/>
    </row>
    <row r="145" spans="1:14" s="94" customFormat="1" ht="25.5" customHeight="1">
      <c r="A145" s="35"/>
      <c r="B145" s="71"/>
      <c r="C145" s="111" t="s">
        <v>45</v>
      </c>
      <c r="D145" s="140" t="s">
        <v>214</v>
      </c>
      <c r="E145" s="239">
        <f t="shared" si="2"/>
        <v>566881</v>
      </c>
      <c r="F145" s="216">
        <v>566881</v>
      </c>
      <c r="G145" s="217"/>
      <c r="H145" s="93"/>
      <c r="I145" s="93"/>
      <c r="J145" s="93"/>
      <c r="K145" s="93"/>
      <c r="L145" s="93"/>
      <c r="M145" s="93"/>
      <c r="N145" s="93"/>
    </row>
    <row r="146" spans="1:14" s="94" customFormat="1" ht="30" customHeight="1">
      <c r="A146" s="35"/>
      <c r="B146" s="71"/>
      <c r="C146" s="111" t="s">
        <v>46</v>
      </c>
      <c r="D146" s="116" t="s">
        <v>74</v>
      </c>
      <c r="E146" s="239">
        <f t="shared" si="2"/>
        <v>25000</v>
      </c>
      <c r="F146" s="216">
        <v>25000</v>
      </c>
      <c r="G146" s="217"/>
      <c r="H146" s="93"/>
      <c r="I146" s="93"/>
      <c r="J146" s="93"/>
      <c r="K146" s="93"/>
      <c r="L146" s="93"/>
      <c r="M146" s="93"/>
      <c r="N146" s="93"/>
    </row>
    <row r="147" spans="1:14" s="94" customFormat="1" ht="25.5" customHeight="1">
      <c r="A147" s="35"/>
      <c r="B147" s="71"/>
      <c r="C147" s="111" t="s">
        <v>32</v>
      </c>
      <c r="D147" s="140" t="s">
        <v>59</v>
      </c>
      <c r="E147" s="239">
        <f t="shared" si="2"/>
        <v>1300</v>
      </c>
      <c r="F147" s="174">
        <v>1300</v>
      </c>
      <c r="G147" s="138"/>
      <c r="H147" s="93"/>
      <c r="I147" s="93"/>
      <c r="J147" s="93"/>
      <c r="K147" s="93"/>
      <c r="L147" s="93"/>
      <c r="M147" s="93"/>
      <c r="N147" s="93"/>
    </row>
    <row r="148" spans="1:7" s="94" customFormat="1" ht="25.5" customHeight="1">
      <c r="A148" s="35"/>
      <c r="B148" s="71"/>
      <c r="C148" s="111" t="s">
        <v>33</v>
      </c>
      <c r="D148" s="116" t="s">
        <v>60</v>
      </c>
      <c r="E148" s="239">
        <f t="shared" si="2"/>
        <v>72000</v>
      </c>
      <c r="F148" s="216">
        <v>72000</v>
      </c>
      <c r="G148" s="217"/>
    </row>
    <row r="149" spans="1:7" s="94" customFormat="1" ht="25.5" customHeight="1">
      <c r="A149" s="35"/>
      <c r="B149" s="54"/>
      <c r="C149" s="109" t="s">
        <v>31</v>
      </c>
      <c r="D149" s="116" t="s">
        <v>58</v>
      </c>
      <c r="E149" s="164">
        <f t="shared" si="2"/>
        <v>500</v>
      </c>
      <c r="F149" s="216">
        <v>500</v>
      </c>
      <c r="G149" s="217"/>
    </row>
    <row r="150" spans="1:7" s="94" customFormat="1" ht="14.25" customHeight="1">
      <c r="A150" s="35"/>
      <c r="B150" s="71"/>
      <c r="C150" s="100"/>
      <c r="D150" s="114"/>
      <c r="E150" s="232"/>
      <c r="F150" s="174"/>
      <c r="G150" s="138"/>
    </row>
    <row r="151" spans="1:7" s="94" customFormat="1" ht="14.25" customHeight="1">
      <c r="A151" s="35"/>
      <c r="B151" s="71">
        <v>75621</v>
      </c>
      <c r="C151" s="100"/>
      <c r="D151" s="114" t="s">
        <v>215</v>
      </c>
      <c r="E151" s="232"/>
      <c r="F151" s="174"/>
      <c r="G151" s="138"/>
    </row>
    <row r="152" spans="1:7" s="94" customFormat="1" ht="14.25" customHeight="1">
      <c r="A152" s="35"/>
      <c r="B152" s="71"/>
      <c r="C152" s="99"/>
      <c r="D152" s="115" t="s">
        <v>132</v>
      </c>
      <c r="E152" s="164">
        <f>SUM(E153:E154)</f>
        <v>21147823</v>
      </c>
      <c r="F152" s="165">
        <f>SUM(F153:F154)</f>
        <v>21147823</v>
      </c>
      <c r="G152" s="166">
        <f>SUM(G153:G154)</f>
        <v>0</v>
      </c>
    </row>
    <row r="153" spans="1:7" s="94" customFormat="1" ht="25.5" customHeight="1">
      <c r="A153" s="35"/>
      <c r="B153" s="71"/>
      <c r="C153" s="70" t="s">
        <v>41</v>
      </c>
      <c r="D153" s="72" t="s">
        <v>61</v>
      </c>
      <c r="E153" s="241">
        <f>SUM(F153:G153)</f>
        <v>20000000</v>
      </c>
      <c r="F153" s="216">
        <v>20000000</v>
      </c>
      <c r="G153" s="217"/>
    </row>
    <row r="154" spans="1:7" s="94" customFormat="1" ht="25.5" customHeight="1" thickBot="1">
      <c r="A154" s="56"/>
      <c r="B154" s="95"/>
      <c r="C154" s="96" t="s">
        <v>42</v>
      </c>
      <c r="D154" s="117" t="s">
        <v>62</v>
      </c>
      <c r="E154" s="242">
        <f>SUM(F154:G154)</f>
        <v>1147823</v>
      </c>
      <c r="F154" s="229">
        <v>1147823</v>
      </c>
      <c r="G154" s="230"/>
    </row>
    <row r="155" spans="1:7" s="94" customFormat="1" ht="14.25" customHeight="1" thickTop="1">
      <c r="A155" s="35"/>
      <c r="B155" s="52"/>
      <c r="C155" s="100"/>
      <c r="D155" s="114"/>
      <c r="E155" s="142"/>
      <c r="F155" s="174"/>
      <c r="G155" s="138"/>
    </row>
    <row r="156" spans="1:7" s="94" customFormat="1" ht="14.25" customHeight="1">
      <c r="A156" s="35">
        <v>758</v>
      </c>
      <c r="B156" s="53"/>
      <c r="C156" s="99"/>
      <c r="D156" s="115" t="s">
        <v>118</v>
      </c>
      <c r="E156" s="164">
        <f>SUM(E158+E161+E164)</f>
        <v>16021335</v>
      </c>
      <c r="F156" s="165">
        <f>SUM(F158+F161+F164)</f>
        <v>16021335</v>
      </c>
      <c r="G156" s="166">
        <f>SUM(G158+G161+G164)</f>
        <v>0</v>
      </c>
    </row>
    <row r="157" spans="1:7" s="94" customFormat="1" ht="14.25" customHeight="1">
      <c r="A157" s="35"/>
      <c r="B157" s="71"/>
      <c r="C157" s="100"/>
      <c r="D157" s="114"/>
      <c r="E157" s="142"/>
      <c r="F157" s="143"/>
      <c r="G157" s="168"/>
    </row>
    <row r="158" spans="1:7" s="94" customFormat="1" ht="14.25" customHeight="1">
      <c r="A158" s="35"/>
      <c r="B158" s="71">
        <v>75801</v>
      </c>
      <c r="C158" s="99"/>
      <c r="D158" s="115" t="s">
        <v>219</v>
      </c>
      <c r="E158" s="164">
        <f>SUM(E159)</f>
        <v>14862350</v>
      </c>
      <c r="F158" s="165">
        <f>SUM(F159)</f>
        <v>14862350</v>
      </c>
      <c r="G158" s="166">
        <f>SUM(G159)</f>
        <v>0</v>
      </c>
    </row>
    <row r="159" spans="1:7" s="94" customFormat="1" ht="25.5" customHeight="1">
      <c r="A159" s="35"/>
      <c r="B159" s="54"/>
      <c r="C159" s="98" t="s">
        <v>50</v>
      </c>
      <c r="D159" s="116" t="s">
        <v>77</v>
      </c>
      <c r="E159" s="239">
        <f>SUM(F159:G159)</f>
        <v>14862350</v>
      </c>
      <c r="F159" s="216">
        <v>14862350</v>
      </c>
      <c r="G159" s="217"/>
    </row>
    <row r="160" spans="1:7" s="94" customFormat="1" ht="14.25" customHeight="1">
      <c r="A160" s="35"/>
      <c r="B160" s="71"/>
      <c r="C160" s="100"/>
      <c r="D160" s="114"/>
      <c r="E160" s="142"/>
      <c r="F160" s="174"/>
      <c r="G160" s="138"/>
    </row>
    <row r="161" spans="1:7" s="94" customFormat="1" ht="14.25" customHeight="1">
      <c r="A161" s="35"/>
      <c r="B161" s="71">
        <v>75814</v>
      </c>
      <c r="C161" s="99"/>
      <c r="D161" s="115" t="s">
        <v>205</v>
      </c>
      <c r="E161" s="164">
        <f>SUM(E162)</f>
        <v>200000</v>
      </c>
      <c r="F161" s="165">
        <f>SUM(F162)</f>
        <v>200000</v>
      </c>
      <c r="G161" s="166">
        <f>SUM(G162)</f>
        <v>0</v>
      </c>
    </row>
    <row r="162" spans="1:7" s="94" customFormat="1" ht="25.5" customHeight="1">
      <c r="A162" s="35"/>
      <c r="B162" s="54"/>
      <c r="C162" s="97" t="s">
        <v>30</v>
      </c>
      <c r="D162" s="72" t="s">
        <v>65</v>
      </c>
      <c r="E162" s="164">
        <f>SUM(F162:G162)</f>
        <v>200000</v>
      </c>
      <c r="F162" s="165">
        <v>200000</v>
      </c>
      <c r="G162" s="166"/>
    </row>
    <row r="163" spans="1:7" s="94" customFormat="1" ht="14.25" customHeight="1">
      <c r="A163" s="35"/>
      <c r="B163" s="71"/>
      <c r="C163" s="100"/>
      <c r="D163" s="114"/>
      <c r="E163" s="142"/>
      <c r="F163" s="143"/>
      <c r="G163" s="168"/>
    </row>
    <row r="164" spans="1:7" s="94" customFormat="1" ht="14.25" customHeight="1">
      <c r="A164" s="35"/>
      <c r="B164" s="71">
        <v>75831</v>
      </c>
      <c r="C164" s="99"/>
      <c r="D164" s="115" t="s">
        <v>220</v>
      </c>
      <c r="E164" s="164">
        <f>SUM(E165)</f>
        <v>958985</v>
      </c>
      <c r="F164" s="165">
        <f>SUM(F165)</f>
        <v>958985</v>
      </c>
      <c r="G164" s="166">
        <f>SUM(G165)</f>
        <v>0</v>
      </c>
    </row>
    <row r="165" spans="1:7" s="94" customFormat="1" ht="25.5" customHeight="1" thickBot="1">
      <c r="A165" s="56"/>
      <c r="B165" s="95"/>
      <c r="C165" s="79" t="s">
        <v>50</v>
      </c>
      <c r="D165" s="73" t="s">
        <v>77</v>
      </c>
      <c r="E165" s="233">
        <f>SUM(F165:G165)</f>
        <v>958985</v>
      </c>
      <c r="F165" s="229">
        <v>958985</v>
      </c>
      <c r="G165" s="230"/>
    </row>
    <row r="166" spans="1:7" s="94" customFormat="1" ht="14.25" customHeight="1" thickTop="1">
      <c r="A166" s="35"/>
      <c r="B166" s="71"/>
      <c r="C166" s="21"/>
      <c r="D166" s="120"/>
      <c r="E166" s="142"/>
      <c r="F166" s="174"/>
      <c r="G166" s="138"/>
    </row>
    <row r="167" spans="1:7" s="94" customFormat="1" ht="14.25" customHeight="1">
      <c r="A167" s="35">
        <v>801</v>
      </c>
      <c r="B167" s="53"/>
      <c r="C167" s="99"/>
      <c r="D167" s="115" t="s">
        <v>119</v>
      </c>
      <c r="E167" s="164">
        <f>SUM(E169+E173+E177+E181)</f>
        <v>1090796</v>
      </c>
      <c r="F167" s="165">
        <f>SUM(F169+F173+F177+F181)</f>
        <v>115796</v>
      </c>
      <c r="G167" s="166">
        <f>SUM(G169+G173+G177+G181)</f>
        <v>975000</v>
      </c>
    </row>
    <row r="168" spans="1:7" s="94" customFormat="1" ht="14.25" customHeight="1">
      <c r="A168" s="35"/>
      <c r="B168" s="52"/>
      <c r="C168" s="100"/>
      <c r="D168" s="114"/>
      <c r="E168" s="142"/>
      <c r="F168" s="143"/>
      <c r="G168" s="168"/>
    </row>
    <row r="169" spans="1:7" s="94" customFormat="1" ht="14.25" customHeight="1">
      <c r="A169" s="35"/>
      <c r="B169" s="71">
        <v>80101</v>
      </c>
      <c r="C169" s="99"/>
      <c r="D169" s="115" t="s">
        <v>133</v>
      </c>
      <c r="E169" s="164">
        <f>SUM(E170:E171)</f>
        <v>785000</v>
      </c>
      <c r="F169" s="164">
        <f>SUM(F170:F171)</f>
        <v>0</v>
      </c>
      <c r="G169" s="166">
        <f>SUM(G170:G171)</f>
        <v>785000</v>
      </c>
    </row>
    <row r="170" spans="1:7" s="94" customFormat="1" ht="48.75" customHeight="1">
      <c r="A170" s="35"/>
      <c r="B170" s="71"/>
      <c r="C170" s="99">
        <v>6260</v>
      </c>
      <c r="D170" s="72" t="s">
        <v>54</v>
      </c>
      <c r="E170" s="164">
        <f>SUM(F170:G170)</f>
        <v>185000</v>
      </c>
      <c r="F170" s="216"/>
      <c r="G170" s="217">
        <v>185000</v>
      </c>
    </row>
    <row r="171" spans="1:7" s="94" customFormat="1" ht="48.75" customHeight="1">
      <c r="A171" s="35"/>
      <c r="B171" s="54"/>
      <c r="C171" s="99">
        <v>6298</v>
      </c>
      <c r="D171" s="72" t="s">
        <v>211</v>
      </c>
      <c r="E171" s="239">
        <f>SUM(F171:G171)</f>
        <v>600000</v>
      </c>
      <c r="F171" s="216"/>
      <c r="G171" s="217">
        <v>600000</v>
      </c>
    </row>
    <row r="172" spans="1:7" s="94" customFormat="1" ht="14.25" customHeight="1">
      <c r="A172" s="35"/>
      <c r="B172" s="52"/>
      <c r="C172" s="100"/>
      <c r="D172" s="114"/>
      <c r="E172" s="142"/>
      <c r="F172" s="174"/>
      <c r="G172" s="138"/>
    </row>
    <row r="173" spans="1:7" s="94" customFormat="1" ht="14.25" customHeight="1">
      <c r="A173" s="35"/>
      <c r="B173" s="71">
        <v>80104</v>
      </c>
      <c r="C173" s="99"/>
      <c r="D173" s="115" t="s">
        <v>206</v>
      </c>
      <c r="E173" s="164">
        <f>SUM(E174:E174)</f>
        <v>120000</v>
      </c>
      <c r="F173" s="165">
        <f>SUM(F174:F174)</f>
        <v>0</v>
      </c>
      <c r="G173" s="166">
        <f>SUM(G174:G174)</f>
        <v>120000</v>
      </c>
    </row>
    <row r="174" spans="1:7" s="94" customFormat="1" ht="53.25" customHeight="1" thickBot="1">
      <c r="A174" s="36"/>
      <c r="B174" s="104"/>
      <c r="C174" s="235" t="s">
        <v>167</v>
      </c>
      <c r="D174" s="124" t="s">
        <v>54</v>
      </c>
      <c r="E174" s="240">
        <f>SUM(F174:G174)</f>
        <v>120000</v>
      </c>
      <c r="F174" s="220"/>
      <c r="G174" s="221">
        <v>120000</v>
      </c>
    </row>
    <row r="175" spans="1:7" s="160" customFormat="1" ht="14.25" customHeight="1">
      <c r="A175" s="222">
        <v>1</v>
      </c>
      <c r="B175" s="223">
        <v>2</v>
      </c>
      <c r="C175" s="224">
        <v>3</v>
      </c>
      <c r="D175" s="223">
        <v>4</v>
      </c>
      <c r="E175" s="237">
        <v>5</v>
      </c>
      <c r="F175" s="223">
        <v>6</v>
      </c>
      <c r="G175" s="238">
        <v>7</v>
      </c>
    </row>
    <row r="176" spans="1:7" s="94" customFormat="1" ht="14.25" customHeight="1">
      <c r="A176" s="35"/>
      <c r="B176" s="71"/>
      <c r="C176" s="100"/>
      <c r="D176" s="114"/>
      <c r="E176" s="142"/>
      <c r="F176" s="174"/>
      <c r="G176" s="138"/>
    </row>
    <row r="177" spans="1:7" s="94" customFormat="1" ht="14.25" customHeight="1">
      <c r="A177" s="35"/>
      <c r="B177" s="71">
        <v>80110</v>
      </c>
      <c r="C177" s="99"/>
      <c r="D177" s="115" t="s">
        <v>134</v>
      </c>
      <c r="E177" s="164">
        <f>SUM(E178:E179)</f>
        <v>153796</v>
      </c>
      <c r="F177" s="165">
        <f>SUM(F178:F179)</f>
        <v>83796</v>
      </c>
      <c r="G177" s="166">
        <f>SUM(G178:G179)</f>
        <v>70000</v>
      </c>
    </row>
    <row r="178" spans="1:7" s="94" customFormat="1" ht="49.5" customHeight="1">
      <c r="A178" s="38"/>
      <c r="B178" s="71"/>
      <c r="C178" s="109" t="s">
        <v>108</v>
      </c>
      <c r="D178" s="72" t="s">
        <v>21</v>
      </c>
      <c r="E178" s="164">
        <f>SUM(F178:G178)</f>
        <v>83796</v>
      </c>
      <c r="F178" s="172">
        <v>83796</v>
      </c>
      <c r="G178" s="139"/>
    </row>
    <row r="179" spans="1:7" s="94" customFormat="1" ht="53.25" customHeight="1">
      <c r="A179" s="35"/>
      <c r="B179" s="54"/>
      <c r="C179" s="109" t="s">
        <v>167</v>
      </c>
      <c r="D179" s="72" t="s">
        <v>54</v>
      </c>
      <c r="E179" s="239">
        <f>SUM(F179:G179)</f>
        <v>70000</v>
      </c>
      <c r="F179" s="216"/>
      <c r="G179" s="217">
        <v>70000</v>
      </c>
    </row>
    <row r="180" spans="1:7" s="94" customFormat="1" ht="12.75">
      <c r="A180" s="35"/>
      <c r="B180" s="71"/>
      <c r="C180" s="108"/>
      <c r="D180" s="118"/>
      <c r="E180" s="142"/>
      <c r="F180" s="174"/>
      <c r="G180" s="138"/>
    </row>
    <row r="181" spans="1:7" s="94" customFormat="1" ht="12.75">
      <c r="A181" s="35"/>
      <c r="B181" s="71">
        <v>80195</v>
      </c>
      <c r="C181" s="109"/>
      <c r="D181" s="72" t="s">
        <v>127</v>
      </c>
      <c r="E181" s="164">
        <f>SUM(E182)</f>
        <v>32000</v>
      </c>
      <c r="F181" s="172">
        <f>SUM(F182)</f>
        <v>32000</v>
      </c>
      <c r="G181" s="139">
        <f>SUM(G182)</f>
        <v>0</v>
      </c>
    </row>
    <row r="182" spans="1:7" s="94" customFormat="1" ht="35.25" customHeight="1" thickBot="1">
      <c r="A182" s="107"/>
      <c r="B182" s="95"/>
      <c r="C182" s="243" t="s">
        <v>0</v>
      </c>
      <c r="D182" s="73" t="s">
        <v>107</v>
      </c>
      <c r="E182" s="233">
        <f>SUM(F182:G182)</f>
        <v>32000</v>
      </c>
      <c r="F182" s="244">
        <v>32000</v>
      </c>
      <c r="G182" s="245"/>
    </row>
    <row r="183" spans="1:7" s="94" customFormat="1" ht="14.25" customHeight="1" thickTop="1">
      <c r="A183" s="35"/>
      <c r="B183" s="52"/>
      <c r="C183" s="100"/>
      <c r="D183" s="114"/>
      <c r="E183" s="232"/>
      <c r="F183" s="174"/>
      <c r="G183" s="246"/>
    </row>
    <row r="184" spans="1:7" s="94" customFormat="1" ht="14.25" customHeight="1">
      <c r="A184" s="35">
        <v>851</v>
      </c>
      <c r="B184" s="53"/>
      <c r="C184" s="99"/>
      <c r="D184" s="115" t="s">
        <v>120</v>
      </c>
      <c r="E184" s="164">
        <f>SUM(E186)</f>
        <v>1508</v>
      </c>
      <c r="F184" s="165">
        <f>SUM(F186)</f>
        <v>1508</v>
      </c>
      <c r="G184" s="166">
        <f>SUM(G186)</f>
        <v>0</v>
      </c>
    </row>
    <row r="185" spans="1:7" s="94" customFormat="1" ht="14.25" customHeight="1">
      <c r="A185" s="35"/>
      <c r="B185" s="71"/>
      <c r="C185" s="100"/>
      <c r="D185" s="114"/>
      <c r="E185" s="142"/>
      <c r="F185" s="143"/>
      <c r="G185" s="168"/>
    </row>
    <row r="186" spans="1:7" s="94" customFormat="1" ht="14.25" customHeight="1">
      <c r="A186" s="35"/>
      <c r="B186" s="71">
        <v>85195</v>
      </c>
      <c r="C186" s="99"/>
      <c r="D186" s="115" t="s">
        <v>127</v>
      </c>
      <c r="E186" s="164">
        <f>SUM(E187:E187)</f>
        <v>1508</v>
      </c>
      <c r="F186" s="165">
        <f>SUM(F187:F187)</f>
        <v>1508</v>
      </c>
      <c r="G186" s="166">
        <f>SUM(G187:G187)</f>
        <v>0</v>
      </c>
    </row>
    <row r="187" spans="1:7" s="94" customFormat="1" ht="52.5" customHeight="1">
      <c r="A187" s="39"/>
      <c r="B187" s="54"/>
      <c r="C187" s="78" t="s">
        <v>53</v>
      </c>
      <c r="D187" s="116" t="s">
        <v>13</v>
      </c>
      <c r="E187" s="239">
        <f>SUM(F187:G187)</f>
        <v>1508</v>
      </c>
      <c r="F187" s="172">
        <v>1508</v>
      </c>
      <c r="G187" s="139"/>
    </row>
    <row r="188" spans="1:7" s="94" customFormat="1" ht="14.25" customHeight="1">
      <c r="A188" s="35"/>
      <c r="B188" s="52"/>
      <c r="C188" s="22"/>
      <c r="D188" s="120"/>
      <c r="E188" s="142"/>
      <c r="F188" s="174"/>
      <c r="G188" s="138"/>
    </row>
    <row r="189" spans="1:7" s="94" customFormat="1" ht="14.25" customHeight="1">
      <c r="A189" s="35">
        <v>852</v>
      </c>
      <c r="B189" s="53"/>
      <c r="C189" s="99"/>
      <c r="D189" s="115" t="s">
        <v>1</v>
      </c>
      <c r="E189" s="164">
        <f>SUM(E192+E195+E199+E202+E206)</f>
        <v>1806350</v>
      </c>
      <c r="F189" s="165">
        <f>SUM(F192+F195+F199+F202+F206)</f>
        <v>1806350</v>
      </c>
      <c r="G189" s="166">
        <f>SUM(G192+G195+G199+G202+G206)</f>
        <v>0</v>
      </c>
    </row>
    <row r="190" spans="1:7" s="94" customFormat="1" ht="14.25" customHeight="1">
      <c r="A190" s="35"/>
      <c r="B190" s="71"/>
      <c r="C190" s="100"/>
      <c r="D190" s="114"/>
      <c r="E190" s="189"/>
      <c r="F190" s="247"/>
      <c r="G190" s="248"/>
    </row>
    <row r="191" spans="1:7" s="94" customFormat="1" ht="14.25" customHeight="1">
      <c r="A191" s="35"/>
      <c r="B191" s="71">
        <v>85212</v>
      </c>
      <c r="C191" s="100"/>
      <c r="D191" s="114" t="s">
        <v>151</v>
      </c>
      <c r="E191" s="142"/>
      <c r="F191" s="143"/>
      <c r="G191" s="168"/>
    </row>
    <row r="192" spans="1:7" s="94" customFormat="1" ht="14.25" customHeight="1">
      <c r="A192" s="35"/>
      <c r="B192" s="71"/>
      <c r="C192" s="99"/>
      <c r="D192" s="115" t="s">
        <v>152</v>
      </c>
      <c r="E192" s="164">
        <f>SUM(E193)</f>
        <v>15000</v>
      </c>
      <c r="F192" s="165">
        <f>SUM(F193)</f>
        <v>15000</v>
      </c>
      <c r="G192" s="166">
        <f>SUM(G193)</f>
        <v>0</v>
      </c>
    </row>
    <row r="193" spans="1:7" s="94" customFormat="1" ht="33" customHeight="1">
      <c r="A193" s="35"/>
      <c r="B193" s="54"/>
      <c r="C193" s="70" t="s">
        <v>144</v>
      </c>
      <c r="D193" s="116" t="s">
        <v>145</v>
      </c>
      <c r="E193" s="164">
        <f>SUM(F193:G193)</f>
        <v>15000</v>
      </c>
      <c r="F193" s="216">
        <v>15000</v>
      </c>
      <c r="G193" s="217"/>
    </row>
    <row r="194" spans="1:7" s="94" customFormat="1" ht="14.25" customHeight="1">
      <c r="A194" s="35"/>
      <c r="B194" s="71"/>
      <c r="C194" s="74"/>
      <c r="D194" s="121"/>
      <c r="E194" s="189"/>
      <c r="F194" s="174"/>
      <c r="G194" s="138"/>
    </row>
    <row r="195" spans="1:7" s="94" customFormat="1" ht="14.25" customHeight="1">
      <c r="A195" s="35"/>
      <c r="B195" s="71">
        <v>85214</v>
      </c>
      <c r="C195" s="99"/>
      <c r="D195" s="115" t="s">
        <v>221</v>
      </c>
      <c r="E195" s="164">
        <f>SUM(E196:E197)</f>
        <v>691000</v>
      </c>
      <c r="F195" s="165">
        <f>SUM(F196:F197)</f>
        <v>691000</v>
      </c>
      <c r="G195" s="166">
        <f>SUM(G196:G197)</f>
        <v>0</v>
      </c>
    </row>
    <row r="196" spans="1:7" s="94" customFormat="1" ht="25.5" customHeight="1">
      <c r="A196" s="35"/>
      <c r="B196" s="71"/>
      <c r="C196" s="70" t="s">
        <v>31</v>
      </c>
      <c r="D196" s="118" t="s">
        <v>58</v>
      </c>
      <c r="E196" s="164">
        <f>SUM(F196:G196)</f>
        <v>5000</v>
      </c>
      <c r="F196" s="216">
        <v>5000</v>
      </c>
      <c r="G196" s="217"/>
    </row>
    <row r="197" spans="1:7" s="94" customFormat="1" ht="34.5" customHeight="1">
      <c r="A197" s="35"/>
      <c r="B197" s="54"/>
      <c r="C197" s="98" t="s">
        <v>0</v>
      </c>
      <c r="D197" s="116" t="s">
        <v>107</v>
      </c>
      <c r="E197" s="164">
        <f>SUM(F197:G197)</f>
        <v>686000</v>
      </c>
      <c r="F197" s="174">
        <v>686000</v>
      </c>
      <c r="G197" s="138"/>
    </row>
    <row r="198" spans="1:7" s="94" customFormat="1" ht="14.25" customHeight="1">
      <c r="A198" s="35"/>
      <c r="B198" s="71"/>
      <c r="C198" s="100"/>
      <c r="D198" s="114"/>
      <c r="E198" s="142"/>
      <c r="F198" s="182"/>
      <c r="G198" s="183"/>
    </row>
    <row r="199" spans="1:7" s="94" customFormat="1" ht="14.25" customHeight="1">
      <c r="A199" s="35"/>
      <c r="B199" s="71">
        <v>85219</v>
      </c>
      <c r="C199" s="99"/>
      <c r="D199" s="115" t="s">
        <v>27</v>
      </c>
      <c r="E199" s="164">
        <f>SUM(E200)</f>
        <v>537000</v>
      </c>
      <c r="F199" s="165">
        <f>SUM(F200)</f>
        <v>537000</v>
      </c>
      <c r="G199" s="166">
        <f>SUM(G200)</f>
        <v>0</v>
      </c>
    </row>
    <row r="200" spans="1:7" s="94" customFormat="1" ht="33.75" customHeight="1">
      <c r="A200" s="35"/>
      <c r="B200" s="54"/>
      <c r="C200" s="98" t="s">
        <v>0</v>
      </c>
      <c r="D200" s="116" t="s">
        <v>107</v>
      </c>
      <c r="E200" s="164">
        <f>SUM(F200:G200)</f>
        <v>537000</v>
      </c>
      <c r="F200" s="174">
        <v>537000</v>
      </c>
      <c r="G200" s="138"/>
    </row>
    <row r="201" spans="1:7" s="94" customFormat="1" ht="14.25" customHeight="1">
      <c r="A201" s="35"/>
      <c r="B201" s="71"/>
      <c r="C201" s="22"/>
      <c r="D201" s="120"/>
      <c r="E201" s="142"/>
      <c r="F201" s="182"/>
      <c r="G201" s="183"/>
    </row>
    <row r="202" spans="1:7" s="94" customFormat="1" ht="14.25" customHeight="1">
      <c r="A202" s="35"/>
      <c r="B202" s="71">
        <v>85228</v>
      </c>
      <c r="C202" s="99"/>
      <c r="D202" s="115" t="s">
        <v>5</v>
      </c>
      <c r="E202" s="164">
        <f>SUM(E203:E204)</f>
        <v>36350</v>
      </c>
      <c r="F202" s="165">
        <f>SUM(F203:F204)</f>
        <v>36350</v>
      </c>
      <c r="G202" s="166">
        <f>SUM(G203:G204)</f>
        <v>0</v>
      </c>
    </row>
    <row r="203" spans="1:7" s="94" customFormat="1" ht="25.5" customHeight="1">
      <c r="A203" s="35"/>
      <c r="B203" s="71"/>
      <c r="C203" s="70" t="s">
        <v>51</v>
      </c>
      <c r="D203" s="72" t="s">
        <v>63</v>
      </c>
      <c r="E203" s="164">
        <f>SUM(F203:G203)</f>
        <v>36000</v>
      </c>
      <c r="F203" s="174">
        <v>36000</v>
      </c>
      <c r="G203" s="138"/>
    </row>
    <row r="204" spans="1:7" s="94" customFormat="1" ht="34.5" customHeight="1">
      <c r="A204" s="35"/>
      <c r="B204" s="54"/>
      <c r="C204" s="70" t="s">
        <v>144</v>
      </c>
      <c r="D204" s="116" t="s">
        <v>145</v>
      </c>
      <c r="E204" s="164">
        <f>SUM(F204:G204)</f>
        <v>350</v>
      </c>
      <c r="F204" s="216">
        <v>350</v>
      </c>
      <c r="G204" s="217"/>
    </row>
    <row r="205" spans="1:7" s="94" customFormat="1" ht="14.25" customHeight="1">
      <c r="A205" s="35"/>
      <c r="B205" s="71"/>
      <c r="C205" s="100"/>
      <c r="D205" s="114"/>
      <c r="E205" s="142"/>
      <c r="F205" s="174"/>
      <c r="G205" s="138"/>
    </row>
    <row r="206" spans="1:7" s="94" customFormat="1" ht="14.25" customHeight="1">
      <c r="A206" s="35"/>
      <c r="B206" s="71">
        <v>85295</v>
      </c>
      <c r="C206" s="99"/>
      <c r="D206" s="115" t="s">
        <v>127</v>
      </c>
      <c r="E206" s="164">
        <f>SUM(E207:E208)</f>
        <v>527000</v>
      </c>
      <c r="F206" s="164">
        <f>SUM(F207:F208)</f>
        <v>527000</v>
      </c>
      <c r="G206" s="166">
        <f>SUM(G207:G208)</f>
        <v>0</v>
      </c>
    </row>
    <row r="207" spans="1:7" s="94" customFormat="1" ht="36.75" customHeight="1">
      <c r="A207" s="35"/>
      <c r="B207" s="71"/>
      <c r="C207" s="98" t="s">
        <v>0</v>
      </c>
      <c r="D207" s="116" t="s">
        <v>107</v>
      </c>
      <c r="E207" s="239">
        <f>SUM(F207:G207)</f>
        <v>282000</v>
      </c>
      <c r="F207" s="216">
        <v>282000</v>
      </c>
      <c r="G207" s="217"/>
    </row>
    <row r="208" spans="1:7" s="94" customFormat="1" ht="36.75" customHeight="1" thickBot="1">
      <c r="A208" s="36"/>
      <c r="B208" s="104"/>
      <c r="C208" s="235" t="s">
        <v>108</v>
      </c>
      <c r="D208" s="124" t="s">
        <v>21</v>
      </c>
      <c r="E208" s="240">
        <f>SUM(F208:G208)</f>
        <v>245000</v>
      </c>
      <c r="F208" s="190">
        <v>245000</v>
      </c>
      <c r="G208" s="191"/>
    </row>
    <row r="209" spans="1:7" s="160" customFormat="1" ht="14.25" customHeight="1">
      <c r="A209" s="222">
        <v>1</v>
      </c>
      <c r="B209" s="223">
        <v>2</v>
      </c>
      <c r="C209" s="224">
        <v>3</v>
      </c>
      <c r="D209" s="223">
        <v>4</v>
      </c>
      <c r="E209" s="237">
        <v>5</v>
      </c>
      <c r="F209" s="223">
        <v>6</v>
      </c>
      <c r="G209" s="238">
        <v>7</v>
      </c>
    </row>
    <row r="210" spans="1:7" s="255" customFormat="1" ht="14.25" customHeight="1">
      <c r="A210" s="249"/>
      <c r="B210" s="250"/>
      <c r="C210" s="251"/>
      <c r="D210" s="250"/>
      <c r="E210" s="252"/>
      <c r="F210" s="253"/>
      <c r="G210" s="254"/>
    </row>
    <row r="211" spans="1:7" s="94" customFormat="1" ht="14.25" customHeight="1">
      <c r="A211" s="35">
        <v>853</v>
      </c>
      <c r="B211" s="53"/>
      <c r="C211" s="99"/>
      <c r="D211" s="115" t="s">
        <v>168</v>
      </c>
      <c r="E211" s="164">
        <f>SUM(E213)</f>
        <v>18208</v>
      </c>
      <c r="F211" s="164">
        <f>SUM(F213)</f>
        <v>18208</v>
      </c>
      <c r="G211" s="166">
        <f>SUM(G213)</f>
        <v>0</v>
      </c>
    </row>
    <row r="212" spans="1:7" s="94" customFormat="1" ht="12.75">
      <c r="A212" s="35"/>
      <c r="B212" s="71"/>
      <c r="C212" s="100"/>
      <c r="D212" s="118"/>
      <c r="E212" s="142"/>
      <c r="F212" s="174"/>
      <c r="G212" s="138"/>
    </row>
    <row r="213" spans="1:7" s="94" customFormat="1" ht="12.75">
      <c r="A213" s="35"/>
      <c r="B213" s="54">
        <v>85395</v>
      </c>
      <c r="C213" s="99"/>
      <c r="D213" s="72" t="s">
        <v>127</v>
      </c>
      <c r="E213" s="164">
        <f>SUM(E214)</f>
        <v>18208</v>
      </c>
      <c r="F213" s="172">
        <f>SUM(F214)</f>
        <v>18208</v>
      </c>
      <c r="G213" s="138">
        <f>SUM(G214)</f>
        <v>0</v>
      </c>
    </row>
    <row r="214" spans="1:7" s="94" customFormat="1" ht="47.25" customHeight="1" thickBot="1">
      <c r="A214" s="56"/>
      <c r="B214" s="95"/>
      <c r="C214" s="256">
        <v>2708</v>
      </c>
      <c r="D214" s="73" t="s">
        <v>21</v>
      </c>
      <c r="E214" s="233">
        <f>SUM(F214:G214)</f>
        <v>18208</v>
      </c>
      <c r="F214" s="244">
        <v>18208</v>
      </c>
      <c r="G214" s="230"/>
    </row>
    <row r="215" spans="1:7" s="94" customFormat="1" ht="14.25" customHeight="1" thickTop="1">
      <c r="A215" s="35"/>
      <c r="B215" s="71"/>
      <c r="C215" s="100"/>
      <c r="D215" s="114"/>
      <c r="E215" s="142"/>
      <c r="F215" s="174"/>
      <c r="G215" s="138"/>
    </row>
    <row r="216" spans="1:7" s="94" customFormat="1" ht="14.25" customHeight="1">
      <c r="A216" s="35">
        <v>900</v>
      </c>
      <c r="B216" s="53"/>
      <c r="C216" s="99"/>
      <c r="D216" s="115" t="s">
        <v>55</v>
      </c>
      <c r="E216" s="164">
        <f>SUM(E218+E222+E228+E232+E236)</f>
        <v>11655223</v>
      </c>
      <c r="F216" s="165">
        <f>SUM(F218+F222+F228+F232+F236)</f>
        <v>3016223</v>
      </c>
      <c r="G216" s="166">
        <f>SUM(G218+G222+G228+G232+G236)</f>
        <v>8639000</v>
      </c>
    </row>
    <row r="217" spans="1:7" s="94" customFormat="1" ht="14.25" customHeight="1">
      <c r="A217" s="35"/>
      <c r="B217" s="71"/>
      <c r="C217" s="100"/>
      <c r="D217" s="114"/>
      <c r="E217" s="142"/>
      <c r="F217" s="143"/>
      <c r="G217" s="168"/>
    </row>
    <row r="218" spans="1:7" s="94" customFormat="1" ht="14.25" customHeight="1">
      <c r="A218" s="35"/>
      <c r="B218" s="71">
        <v>90001</v>
      </c>
      <c r="C218" s="99"/>
      <c r="D218" s="115" t="s">
        <v>207</v>
      </c>
      <c r="E218" s="164">
        <f>SUM(E219:E220)</f>
        <v>5225000</v>
      </c>
      <c r="F218" s="164">
        <f>SUM(F219:F220)</f>
        <v>0</v>
      </c>
      <c r="G218" s="166">
        <f>SUM(G219:G220)</f>
        <v>5225000</v>
      </c>
    </row>
    <row r="219" spans="1:7" s="94" customFormat="1" ht="46.5" customHeight="1">
      <c r="A219" s="35"/>
      <c r="B219" s="71"/>
      <c r="C219" s="257">
        <v>6260</v>
      </c>
      <c r="D219" s="116" t="s">
        <v>54</v>
      </c>
      <c r="E219" s="239">
        <f>SUM(F219:G219)</f>
        <v>4400000</v>
      </c>
      <c r="F219" s="216"/>
      <c r="G219" s="217">
        <v>4400000</v>
      </c>
    </row>
    <row r="220" spans="1:7" s="77" customFormat="1" ht="46.5" customHeight="1">
      <c r="A220" s="76"/>
      <c r="B220" s="258"/>
      <c r="C220" s="99">
        <v>6298</v>
      </c>
      <c r="D220" s="72" t="s">
        <v>211</v>
      </c>
      <c r="E220" s="239">
        <f>SUM(F220:G220)</f>
        <v>825000</v>
      </c>
      <c r="F220" s="259"/>
      <c r="G220" s="139">
        <v>825000</v>
      </c>
    </row>
    <row r="221" spans="1:7" s="94" customFormat="1" ht="14.25" customHeight="1">
      <c r="A221" s="35"/>
      <c r="B221" s="71"/>
      <c r="C221" s="100"/>
      <c r="D221" s="114"/>
      <c r="E221" s="142"/>
      <c r="F221" s="174"/>
      <c r="G221" s="138"/>
    </row>
    <row r="222" spans="1:7" s="94" customFormat="1" ht="14.25" customHeight="1">
      <c r="A222" s="35"/>
      <c r="B222" s="71">
        <v>90002</v>
      </c>
      <c r="C222" s="99"/>
      <c r="D222" s="115" t="s">
        <v>135</v>
      </c>
      <c r="E222" s="164">
        <f>SUM(E223:E226)</f>
        <v>1016357</v>
      </c>
      <c r="F222" s="164">
        <f>SUM(F223:F226)</f>
        <v>16357</v>
      </c>
      <c r="G222" s="166">
        <f>SUM(G223:G226)</f>
        <v>1000000</v>
      </c>
    </row>
    <row r="223" spans="1:7" s="94" customFormat="1" ht="36" customHeight="1">
      <c r="A223" s="35"/>
      <c r="B223" s="71"/>
      <c r="C223" s="99">
        <v>2440</v>
      </c>
      <c r="D223" s="72" t="s">
        <v>147</v>
      </c>
      <c r="E223" s="164">
        <f>SUM(F223:G223)</f>
        <v>16357</v>
      </c>
      <c r="F223" s="216">
        <v>16357</v>
      </c>
      <c r="G223" s="217"/>
    </row>
    <row r="224" spans="1:7" s="94" customFormat="1" ht="48" customHeight="1">
      <c r="A224" s="35"/>
      <c r="B224" s="71"/>
      <c r="C224" s="99">
        <v>6260</v>
      </c>
      <c r="D224" s="72" t="s">
        <v>54</v>
      </c>
      <c r="E224" s="164">
        <f>SUM(F224:G224)</f>
        <v>100000</v>
      </c>
      <c r="F224" s="216"/>
      <c r="G224" s="217">
        <v>100000</v>
      </c>
    </row>
    <row r="225" spans="1:7" s="94" customFormat="1" ht="48" customHeight="1">
      <c r="A225" s="35"/>
      <c r="B225" s="71"/>
      <c r="C225" s="99">
        <v>6269</v>
      </c>
      <c r="D225" s="72" t="s">
        <v>54</v>
      </c>
      <c r="E225" s="164">
        <f>SUM(F225:G225)</f>
        <v>250000</v>
      </c>
      <c r="F225" s="216"/>
      <c r="G225" s="217">
        <v>250000</v>
      </c>
    </row>
    <row r="226" spans="1:7" s="94" customFormat="1" ht="48" customHeight="1">
      <c r="A226" s="35"/>
      <c r="B226" s="54"/>
      <c r="C226" s="99">
        <v>6298</v>
      </c>
      <c r="D226" s="72" t="s">
        <v>211</v>
      </c>
      <c r="E226" s="164">
        <f>SUM(F226:G226)</f>
        <v>650000</v>
      </c>
      <c r="F226" s="172"/>
      <c r="G226" s="139">
        <v>650000</v>
      </c>
    </row>
    <row r="227" spans="1:7" s="94" customFormat="1" ht="12.75">
      <c r="A227" s="35"/>
      <c r="B227" s="71"/>
      <c r="C227" s="81"/>
      <c r="D227" s="118"/>
      <c r="E227" s="142"/>
      <c r="F227" s="174"/>
      <c r="G227" s="138"/>
    </row>
    <row r="228" spans="1:7" s="94" customFormat="1" ht="12.75">
      <c r="A228" s="35"/>
      <c r="B228" s="71">
        <v>90004</v>
      </c>
      <c r="C228" s="78"/>
      <c r="D228" s="72" t="s">
        <v>12</v>
      </c>
      <c r="E228" s="164">
        <f>SUM(E229)</f>
        <v>867500</v>
      </c>
      <c r="F228" s="165">
        <f>SUM(F229)</f>
        <v>867500</v>
      </c>
      <c r="G228" s="166">
        <f>SUM(G229)</f>
        <v>0</v>
      </c>
    </row>
    <row r="229" spans="1:7" s="94" customFormat="1" ht="34.5" customHeight="1">
      <c r="A229" s="35"/>
      <c r="B229" s="54"/>
      <c r="C229" s="78" t="s">
        <v>149</v>
      </c>
      <c r="D229" s="72" t="s">
        <v>147</v>
      </c>
      <c r="E229" s="164">
        <f>SUM(F229:G229)</f>
        <v>867500</v>
      </c>
      <c r="F229" s="174">
        <v>867500</v>
      </c>
      <c r="G229" s="138"/>
    </row>
    <row r="230" spans="1:7" s="94" customFormat="1" ht="12.75">
      <c r="A230" s="35"/>
      <c r="B230" s="71"/>
      <c r="C230" s="81"/>
      <c r="D230" s="118"/>
      <c r="E230" s="142"/>
      <c r="F230" s="182"/>
      <c r="G230" s="183"/>
    </row>
    <row r="231" spans="1:7" s="94" customFormat="1" ht="14.25" customHeight="1">
      <c r="A231" s="35"/>
      <c r="B231" s="71">
        <v>90020</v>
      </c>
      <c r="C231" s="100"/>
      <c r="D231" s="114" t="s">
        <v>140</v>
      </c>
      <c r="E231" s="142"/>
      <c r="F231" s="174"/>
      <c r="G231" s="138"/>
    </row>
    <row r="232" spans="1:7" s="94" customFormat="1" ht="14.25" customHeight="1">
      <c r="A232" s="35"/>
      <c r="B232" s="71"/>
      <c r="C232" s="99"/>
      <c r="D232" s="115" t="s">
        <v>141</v>
      </c>
      <c r="E232" s="164">
        <f>SUM(E233)</f>
        <v>50000</v>
      </c>
      <c r="F232" s="165">
        <f>SUM(F233)</f>
        <v>50000</v>
      </c>
      <c r="G232" s="166">
        <f>SUM(G233)</f>
        <v>0</v>
      </c>
    </row>
    <row r="233" spans="1:7" s="94" customFormat="1" ht="25.5" customHeight="1" thickBot="1">
      <c r="A233" s="36"/>
      <c r="B233" s="104"/>
      <c r="C233" s="102" t="s">
        <v>52</v>
      </c>
      <c r="D233" s="124" t="s">
        <v>64</v>
      </c>
      <c r="E233" s="240">
        <f>SUM(F233:G233)</f>
        <v>50000</v>
      </c>
      <c r="F233" s="190">
        <v>50000</v>
      </c>
      <c r="G233" s="191"/>
    </row>
    <row r="234" spans="1:7" s="160" customFormat="1" ht="14.25" customHeight="1">
      <c r="A234" s="222">
        <v>1</v>
      </c>
      <c r="B234" s="223">
        <v>2</v>
      </c>
      <c r="C234" s="224">
        <v>3</v>
      </c>
      <c r="D234" s="223">
        <v>4</v>
      </c>
      <c r="E234" s="225">
        <v>5</v>
      </c>
      <c r="F234" s="223">
        <v>6</v>
      </c>
      <c r="G234" s="226">
        <v>7</v>
      </c>
    </row>
    <row r="235" spans="1:7" s="94" customFormat="1" ht="14.25" customHeight="1">
      <c r="A235" s="35"/>
      <c r="B235" s="71"/>
      <c r="C235" s="100"/>
      <c r="D235" s="114"/>
      <c r="E235" s="231"/>
      <c r="F235" s="174"/>
      <c r="G235" s="260"/>
    </row>
    <row r="236" spans="1:7" s="94" customFormat="1" ht="14.25" customHeight="1">
      <c r="A236" s="35"/>
      <c r="B236" s="71">
        <v>90095</v>
      </c>
      <c r="C236" s="99"/>
      <c r="D236" s="115" t="s">
        <v>127</v>
      </c>
      <c r="E236" s="261">
        <f>SUM(E237:E248)</f>
        <v>4496366</v>
      </c>
      <c r="F236" s="165">
        <f>SUM(F237:F248)</f>
        <v>2082366</v>
      </c>
      <c r="G236" s="60">
        <f>SUM(G237:G248)</f>
        <v>2414000</v>
      </c>
    </row>
    <row r="237" spans="1:7" s="94" customFormat="1" ht="25.5" customHeight="1">
      <c r="A237" s="35"/>
      <c r="B237" s="71"/>
      <c r="C237" s="75" t="s">
        <v>29</v>
      </c>
      <c r="D237" s="116" t="s">
        <v>57</v>
      </c>
      <c r="E237" s="164">
        <f aca="true" t="shared" si="3" ref="E237:E248">SUM(F237:G237)</f>
        <v>766000</v>
      </c>
      <c r="F237" s="216">
        <v>766000</v>
      </c>
      <c r="G237" s="262"/>
    </row>
    <row r="238" spans="1:7" s="94" customFormat="1" ht="34.5" customHeight="1">
      <c r="A238" s="35"/>
      <c r="B238" s="71"/>
      <c r="C238" s="75" t="s">
        <v>46</v>
      </c>
      <c r="D238" s="116" t="s">
        <v>74</v>
      </c>
      <c r="E238" s="164">
        <f t="shared" si="3"/>
        <v>126000</v>
      </c>
      <c r="F238" s="174">
        <v>126000</v>
      </c>
      <c r="G238" s="42"/>
    </row>
    <row r="239" spans="1:7" s="94" customFormat="1" ht="45" customHeight="1">
      <c r="A239" s="35"/>
      <c r="B239" s="71"/>
      <c r="C239" s="75" t="s">
        <v>53</v>
      </c>
      <c r="D239" s="116" t="s">
        <v>146</v>
      </c>
      <c r="E239" s="164">
        <f t="shared" si="3"/>
        <v>931366</v>
      </c>
      <c r="F239" s="216">
        <v>931366</v>
      </c>
      <c r="G239" s="262"/>
    </row>
    <row r="240" spans="1:7" s="94" customFormat="1" ht="33.75" customHeight="1">
      <c r="A240" s="35"/>
      <c r="B240" s="71"/>
      <c r="C240" s="75" t="s">
        <v>142</v>
      </c>
      <c r="D240" s="72" t="s">
        <v>143</v>
      </c>
      <c r="E240" s="164">
        <f t="shared" si="3"/>
        <v>13000</v>
      </c>
      <c r="F240" s="216"/>
      <c r="G240" s="262">
        <v>13000</v>
      </c>
    </row>
    <row r="241" spans="1:7" s="94" customFormat="1" ht="33.75" customHeight="1">
      <c r="A241" s="35"/>
      <c r="B241" s="71"/>
      <c r="C241" s="101" t="s">
        <v>163</v>
      </c>
      <c r="D241" s="116" t="s">
        <v>164</v>
      </c>
      <c r="E241" s="164">
        <f>SUM(F241:G241)</f>
        <v>371000</v>
      </c>
      <c r="F241" s="174"/>
      <c r="G241" s="42">
        <v>371000</v>
      </c>
    </row>
    <row r="242" spans="1:7" s="94" customFormat="1" ht="25.5" customHeight="1">
      <c r="A242" s="35"/>
      <c r="B242" s="71"/>
      <c r="C242" s="101" t="s">
        <v>51</v>
      </c>
      <c r="D242" s="122" t="s">
        <v>63</v>
      </c>
      <c r="E242" s="164">
        <f t="shared" si="3"/>
        <v>7000</v>
      </c>
      <c r="F242" s="216">
        <v>7000</v>
      </c>
      <c r="G242" s="262"/>
    </row>
    <row r="243" spans="1:7" s="94" customFormat="1" ht="25.5" customHeight="1">
      <c r="A243" s="35"/>
      <c r="B243" s="71"/>
      <c r="C243" s="75" t="s">
        <v>30</v>
      </c>
      <c r="D243" s="116" t="s">
        <v>65</v>
      </c>
      <c r="E243" s="164">
        <f t="shared" si="3"/>
        <v>39000</v>
      </c>
      <c r="F243" s="216">
        <v>39000</v>
      </c>
      <c r="G243" s="262"/>
    </row>
    <row r="244" spans="1:7" s="94" customFormat="1" ht="25.5" customHeight="1">
      <c r="A244" s="35"/>
      <c r="B244" s="71"/>
      <c r="C244" s="98" t="s">
        <v>31</v>
      </c>
      <c r="D244" s="116" t="s">
        <v>58</v>
      </c>
      <c r="E244" s="164">
        <f t="shared" si="3"/>
        <v>3000</v>
      </c>
      <c r="F244" s="174">
        <v>3000</v>
      </c>
      <c r="G244" s="42"/>
    </row>
    <row r="245" spans="1:7" s="94" customFormat="1" ht="25.5" customHeight="1">
      <c r="A245" s="35"/>
      <c r="B245" s="71"/>
      <c r="C245" s="98" t="s">
        <v>149</v>
      </c>
      <c r="D245" s="116" t="s">
        <v>147</v>
      </c>
      <c r="E245" s="239">
        <f>SUM(F245:G245)</f>
        <v>210000</v>
      </c>
      <c r="F245" s="216">
        <v>210000</v>
      </c>
      <c r="G245" s="262"/>
    </row>
    <row r="246" spans="1:7" s="94" customFormat="1" ht="45" customHeight="1">
      <c r="A246" s="35"/>
      <c r="B246" s="71"/>
      <c r="C246" s="99">
        <v>6260</v>
      </c>
      <c r="D246" s="72" t="s">
        <v>54</v>
      </c>
      <c r="E246" s="239">
        <f>SUM(F246:G246)</f>
        <v>10000</v>
      </c>
      <c r="F246" s="216"/>
      <c r="G246" s="262">
        <v>10000</v>
      </c>
    </row>
    <row r="247" spans="1:7" s="94" customFormat="1" ht="45" customHeight="1">
      <c r="A247" s="35"/>
      <c r="B247" s="71"/>
      <c r="C247" s="99">
        <v>6269</v>
      </c>
      <c r="D247" s="72" t="s">
        <v>54</v>
      </c>
      <c r="E247" s="239">
        <f>SUM(F247:G247)</f>
        <v>505000</v>
      </c>
      <c r="F247" s="174"/>
      <c r="G247" s="42">
        <v>505000</v>
      </c>
    </row>
    <row r="248" spans="1:7" s="94" customFormat="1" ht="34.5" customHeight="1" thickBot="1">
      <c r="A248" s="56"/>
      <c r="B248" s="95"/>
      <c r="C248" s="263">
        <v>6298</v>
      </c>
      <c r="D248" s="117" t="s">
        <v>211</v>
      </c>
      <c r="E248" s="264">
        <f t="shared" si="3"/>
        <v>1515000</v>
      </c>
      <c r="F248" s="229"/>
      <c r="G248" s="265">
        <v>1515000</v>
      </c>
    </row>
    <row r="249" spans="1:7" s="94" customFormat="1" ht="14.25" customHeight="1" thickTop="1">
      <c r="A249" s="35"/>
      <c r="B249" s="71"/>
      <c r="C249" s="100"/>
      <c r="D249" s="114"/>
      <c r="E249" s="266"/>
      <c r="F249" s="174"/>
      <c r="G249" s="42"/>
    </row>
    <row r="250" spans="1:7" s="94" customFormat="1" ht="13.5" customHeight="1">
      <c r="A250" s="35">
        <v>921</v>
      </c>
      <c r="B250" s="54"/>
      <c r="C250" s="99"/>
      <c r="D250" s="115" t="s">
        <v>148</v>
      </c>
      <c r="E250" s="261">
        <f>SUM(E252)</f>
        <v>625000</v>
      </c>
      <c r="F250" s="165">
        <f>SUM(F252)</f>
        <v>0</v>
      </c>
      <c r="G250" s="60">
        <f>SUM(G252)</f>
        <v>625000</v>
      </c>
    </row>
    <row r="251" spans="1:7" s="94" customFormat="1" ht="14.25" customHeight="1">
      <c r="A251" s="35"/>
      <c r="B251" s="71"/>
      <c r="C251" s="100"/>
      <c r="D251" s="114"/>
      <c r="E251" s="266"/>
      <c r="F251" s="143"/>
      <c r="G251" s="59"/>
    </row>
    <row r="252" spans="1:7" s="94" customFormat="1" ht="14.25" customHeight="1">
      <c r="A252" s="35"/>
      <c r="B252" s="71">
        <v>92109</v>
      </c>
      <c r="C252" s="99"/>
      <c r="D252" s="115" t="s">
        <v>208</v>
      </c>
      <c r="E252" s="261">
        <f>SUM(E253)</f>
        <v>625000</v>
      </c>
      <c r="F252" s="165">
        <f>SUM(F253)</f>
        <v>0</v>
      </c>
      <c r="G252" s="60">
        <f>SUM(G253)</f>
        <v>625000</v>
      </c>
    </row>
    <row r="253" spans="1:7" s="94" customFormat="1" ht="40.5" customHeight="1" thickBot="1">
      <c r="A253" s="56"/>
      <c r="B253" s="95"/>
      <c r="C253" s="263">
        <v>6298</v>
      </c>
      <c r="D253" s="117" t="s">
        <v>211</v>
      </c>
      <c r="E253" s="233">
        <f>SUM(F253:G253)</f>
        <v>625000</v>
      </c>
      <c r="F253" s="244"/>
      <c r="G253" s="58">
        <v>625000</v>
      </c>
    </row>
    <row r="254" spans="1:7" s="94" customFormat="1" ht="13.5" thickTop="1">
      <c r="A254" s="35"/>
      <c r="B254" s="71"/>
      <c r="C254" s="106"/>
      <c r="D254" s="118"/>
      <c r="E254" s="266"/>
      <c r="F254" s="174"/>
      <c r="G254" s="42"/>
    </row>
    <row r="255" spans="1:7" s="94" customFormat="1" ht="14.25" customHeight="1">
      <c r="A255" s="35">
        <v>926</v>
      </c>
      <c r="B255" s="53"/>
      <c r="C255" s="99"/>
      <c r="D255" s="115" t="s">
        <v>204</v>
      </c>
      <c r="E255" s="261">
        <f>SUM(E257,)</f>
        <v>1860000</v>
      </c>
      <c r="F255" s="165">
        <f>SUM(F257,)</f>
        <v>0</v>
      </c>
      <c r="G255" s="60">
        <f>SUM(G257,)</f>
        <v>1860000</v>
      </c>
    </row>
    <row r="256" spans="1:7" s="94" customFormat="1" ht="14.25" customHeight="1">
      <c r="A256" s="35"/>
      <c r="B256" s="113"/>
      <c r="C256" s="100"/>
      <c r="D256" s="114"/>
      <c r="E256" s="267"/>
      <c r="F256" s="247"/>
      <c r="G256" s="268"/>
    </row>
    <row r="257" spans="1:7" s="94" customFormat="1" ht="14.25" customHeight="1">
      <c r="A257" s="35"/>
      <c r="B257" s="71">
        <v>92604</v>
      </c>
      <c r="C257" s="99"/>
      <c r="D257" s="115" t="s">
        <v>218</v>
      </c>
      <c r="E257" s="261">
        <f>SUM(E258:E259)</f>
        <v>1860000</v>
      </c>
      <c r="F257" s="165">
        <f>SUM(F258:F259)</f>
        <v>0</v>
      </c>
      <c r="G257" s="60">
        <f>SUM(G258:G259)</f>
        <v>1860000</v>
      </c>
    </row>
    <row r="258" spans="1:7" s="94" customFormat="1" ht="45.75" customHeight="1">
      <c r="A258" s="35"/>
      <c r="B258" s="71"/>
      <c r="C258" s="257">
        <v>6260</v>
      </c>
      <c r="D258" s="116" t="s">
        <v>54</v>
      </c>
      <c r="E258" s="239">
        <f>SUM(F258:G258)</f>
        <v>360000</v>
      </c>
      <c r="F258" s="216"/>
      <c r="G258" s="262">
        <v>360000</v>
      </c>
    </row>
    <row r="259" spans="1:7" s="94" customFormat="1" ht="45.75" customHeight="1" thickBot="1">
      <c r="A259" s="36"/>
      <c r="B259" s="104"/>
      <c r="C259" s="269">
        <v>6298</v>
      </c>
      <c r="D259" s="124" t="s">
        <v>211</v>
      </c>
      <c r="E259" s="240">
        <f>SUM(F259:G259)</f>
        <v>1500000</v>
      </c>
      <c r="F259" s="190"/>
      <c r="G259" s="37">
        <v>1500000</v>
      </c>
    </row>
    <row r="260" spans="1:7" ht="14.25" customHeight="1">
      <c r="A260" s="270"/>
      <c r="B260" s="271"/>
      <c r="C260" s="272"/>
      <c r="D260" s="273"/>
      <c r="E260" s="274"/>
      <c r="F260" s="275"/>
      <c r="G260" s="276"/>
    </row>
    <row r="261" spans="1:7" s="280" customFormat="1" ht="14.25" customHeight="1" thickBot="1">
      <c r="A261" s="57"/>
      <c r="B261" s="104"/>
      <c r="C261" s="277"/>
      <c r="D261" s="278" t="s">
        <v>121</v>
      </c>
      <c r="E261" s="199">
        <f>SUM(E55+E60+E65+E78+E94+E105+E156+E167+E184+E189+E211+E216+E250+E255)</f>
        <v>105903302</v>
      </c>
      <c r="F261" s="200">
        <f>SUM(F55+F60+F65+F78+F94+F105+F156+F167+F184+F189+F211+F216+F250+F255)</f>
        <v>81178602</v>
      </c>
      <c r="G261" s="279">
        <f>SUM(G55+G60+G65+G78+G94+G105+G156+G167+G184+G189+G211+G216+G250+G255)</f>
        <v>24724700</v>
      </c>
    </row>
    <row r="262" spans="1:7" s="281" customFormat="1" ht="36" customHeight="1">
      <c r="A262" s="349" t="s">
        <v>95</v>
      </c>
      <c r="B262" s="349"/>
      <c r="C262" s="349"/>
      <c r="D262" s="349"/>
      <c r="E262" s="349"/>
      <c r="F262" s="349"/>
      <c r="G262" s="349"/>
    </row>
    <row r="263" spans="1:7" ht="14.25" customHeight="1">
      <c r="A263" s="350" t="s">
        <v>93</v>
      </c>
      <c r="B263" s="350"/>
      <c r="C263" s="350"/>
      <c r="D263" s="350"/>
      <c r="E263" s="350"/>
      <c r="F263" s="350"/>
      <c r="G263" s="350"/>
    </row>
    <row r="264" spans="1:7" ht="14.25" customHeight="1" thickBot="1">
      <c r="A264" s="282"/>
      <c r="B264" s="283"/>
      <c r="C264" s="284"/>
      <c r="D264" s="285"/>
      <c r="E264" s="34"/>
      <c r="F264" s="208"/>
      <c r="G264" s="32" t="s">
        <v>210</v>
      </c>
    </row>
    <row r="265" spans="1:7" s="286" customFormat="1" ht="14.25" customHeight="1">
      <c r="A265" s="351" t="s">
        <v>110</v>
      </c>
      <c r="B265" s="353" t="s">
        <v>122</v>
      </c>
      <c r="C265" s="353" t="s">
        <v>136</v>
      </c>
      <c r="D265" s="353" t="s">
        <v>123</v>
      </c>
      <c r="E265" s="359" t="s">
        <v>79</v>
      </c>
      <c r="F265" s="357" t="s">
        <v>203</v>
      </c>
      <c r="G265" s="358"/>
    </row>
    <row r="266" spans="1:7" s="64" customFormat="1" ht="12.75">
      <c r="A266" s="352"/>
      <c r="B266" s="354"/>
      <c r="C266" s="354"/>
      <c r="D266" s="354"/>
      <c r="E266" s="360"/>
      <c r="F266" s="152" t="s">
        <v>156</v>
      </c>
      <c r="G266" s="153" t="s">
        <v>157</v>
      </c>
    </row>
    <row r="267" spans="1:7" s="160" customFormat="1" ht="12" thickBot="1">
      <c r="A267" s="155">
        <v>1</v>
      </c>
      <c r="B267" s="211">
        <v>2</v>
      </c>
      <c r="C267" s="212">
        <v>3</v>
      </c>
      <c r="D267" s="211">
        <v>4</v>
      </c>
      <c r="E267" s="287">
        <v>5</v>
      </c>
      <c r="F267" s="157">
        <v>6</v>
      </c>
      <c r="G267" s="158">
        <v>7</v>
      </c>
    </row>
    <row r="268" spans="1:7" s="94" customFormat="1" ht="12.75">
      <c r="A268" s="55"/>
      <c r="B268" s="61"/>
      <c r="C268" s="83"/>
      <c r="D268" s="61"/>
      <c r="E268" s="288"/>
      <c r="F268" s="289"/>
      <c r="G268" s="138"/>
    </row>
    <row r="269" spans="1:7" s="94" customFormat="1" ht="14.25" customHeight="1">
      <c r="A269" s="35">
        <v>750</v>
      </c>
      <c r="B269" s="53"/>
      <c r="C269" s="84"/>
      <c r="D269" s="65" t="s">
        <v>114</v>
      </c>
      <c r="E269" s="290">
        <f>SUM(E271)</f>
        <v>297000</v>
      </c>
      <c r="F269" s="172">
        <f>SUM(F271)</f>
        <v>297000</v>
      </c>
      <c r="G269" s="139">
        <f>SUM(G271)</f>
        <v>0</v>
      </c>
    </row>
    <row r="270" spans="1:7" s="94" customFormat="1" ht="9" customHeight="1">
      <c r="A270" s="35"/>
      <c r="B270" s="71"/>
      <c r="C270" s="291"/>
      <c r="D270" s="66"/>
      <c r="E270" s="173"/>
      <c r="F270" s="174"/>
      <c r="G270" s="138"/>
    </row>
    <row r="271" spans="1:7" s="94" customFormat="1" ht="14.25" customHeight="1">
      <c r="A271" s="35"/>
      <c r="B271" s="71">
        <v>75011</v>
      </c>
      <c r="C271" s="292"/>
      <c r="D271" s="65" t="s">
        <v>209</v>
      </c>
      <c r="E271" s="290">
        <f>SUM(E275)</f>
        <v>297000</v>
      </c>
      <c r="F271" s="172">
        <f>SUM(F275)</f>
        <v>297000</v>
      </c>
      <c r="G271" s="139">
        <f>SUM(G275)</f>
        <v>0</v>
      </c>
    </row>
    <row r="272" spans="1:7" s="94" customFormat="1" ht="9" customHeight="1">
      <c r="A272" s="35"/>
      <c r="B272" s="71"/>
      <c r="C272" s="291"/>
      <c r="D272" s="66"/>
      <c r="E272" s="173"/>
      <c r="F272" s="174"/>
      <c r="G272" s="138"/>
    </row>
    <row r="273" spans="1:7" s="94" customFormat="1" ht="14.25" customHeight="1">
      <c r="A273" s="35"/>
      <c r="B273" s="71"/>
      <c r="C273" s="291">
        <v>2010</v>
      </c>
      <c r="D273" s="66" t="s">
        <v>197</v>
      </c>
      <c r="E273" s="173"/>
      <c r="F273" s="174"/>
      <c r="G273" s="138"/>
    </row>
    <row r="274" spans="1:7" s="94" customFormat="1" ht="14.25" customHeight="1">
      <c r="A274" s="35"/>
      <c r="B274" s="71"/>
      <c r="C274" s="291"/>
      <c r="D274" s="66" t="s">
        <v>198</v>
      </c>
      <c r="E274" s="173"/>
      <c r="F274" s="174"/>
      <c r="G274" s="138"/>
    </row>
    <row r="275" spans="1:7" s="94" customFormat="1" ht="14.25" customHeight="1" thickBot="1">
      <c r="A275" s="56"/>
      <c r="B275" s="95"/>
      <c r="C275" s="293"/>
      <c r="D275" s="294" t="s">
        <v>199</v>
      </c>
      <c r="E275" s="295">
        <f>SUM(F275:G275)</f>
        <v>297000</v>
      </c>
      <c r="F275" s="244">
        <v>297000</v>
      </c>
      <c r="G275" s="245"/>
    </row>
    <row r="276" spans="1:7" s="94" customFormat="1" ht="9" customHeight="1" thickTop="1">
      <c r="A276" s="35"/>
      <c r="B276" s="71"/>
      <c r="C276" s="291"/>
      <c r="D276" s="66"/>
      <c r="E276" s="173"/>
      <c r="F276" s="174"/>
      <c r="G276" s="138"/>
    </row>
    <row r="277" spans="1:7" s="94" customFormat="1" ht="14.25" customHeight="1">
      <c r="A277" s="35">
        <v>751</v>
      </c>
      <c r="B277" s="52"/>
      <c r="C277" s="83"/>
      <c r="D277" s="66" t="s">
        <v>200</v>
      </c>
      <c r="E277" s="173"/>
      <c r="F277" s="174"/>
      <c r="G277" s="138"/>
    </row>
    <row r="278" spans="1:7" s="94" customFormat="1" ht="14.25" customHeight="1">
      <c r="A278" s="35"/>
      <c r="B278" s="53"/>
      <c r="C278" s="84"/>
      <c r="D278" s="65" t="s">
        <v>201</v>
      </c>
      <c r="E278" s="290">
        <f>SUM(E281)</f>
        <v>6732</v>
      </c>
      <c r="F278" s="172">
        <f>SUM(F281)</f>
        <v>6732</v>
      </c>
      <c r="G278" s="139">
        <f>SUM(G281)</f>
        <v>0</v>
      </c>
    </row>
    <row r="279" spans="1:7" s="94" customFormat="1" ht="9" customHeight="1">
      <c r="A279" s="35"/>
      <c r="B279" s="71"/>
      <c r="C279" s="291"/>
      <c r="D279" s="66"/>
      <c r="E279" s="173"/>
      <c r="F279" s="174"/>
      <c r="G279" s="138"/>
    </row>
    <row r="280" spans="1:7" s="94" customFormat="1" ht="14.25" customHeight="1">
      <c r="A280" s="35"/>
      <c r="B280" s="71">
        <v>75101</v>
      </c>
      <c r="C280" s="291"/>
      <c r="D280" s="66" t="s">
        <v>137</v>
      </c>
      <c r="E280" s="173"/>
      <c r="F280" s="174"/>
      <c r="G280" s="138"/>
    </row>
    <row r="281" spans="1:7" s="94" customFormat="1" ht="14.25" customHeight="1">
      <c r="A281" s="35"/>
      <c r="B281" s="71"/>
      <c r="C281" s="292"/>
      <c r="D281" s="65" t="s">
        <v>138</v>
      </c>
      <c r="E281" s="290">
        <f>SUM(E285)</f>
        <v>6732</v>
      </c>
      <c r="F281" s="172">
        <f>SUM(F285)</f>
        <v>6732</v>
      </c>
      <c r="G281" s="139">
        <f>SUM(G285)</f>
        <v>0</v>
      </c>
    </row>
    <row r="282" spans="1:7" s="94" customFormat="1" ht="9" customHeight="1">
      <c r="A282" s="35"/>
      <c r="B282" s="71"/>
      <c r="C282" s="291"/>
      <c r="D282" s="66"/>
      <c r="E282" s="173"/>
      <c r="F282" s="182"/>
      <c r="G282" s="183"/>
    </row>
    <row r="283" spans="1:7" s="94" customFormat="1" ht="14.25" customHeight="1">
      <c r="A283" s="35"/>
      <c r="B283" s="71"/>
      <c r="C283" s="291">
        <v>2010</v>
      </c>
      <c r="D283" s="66" t="s">
        <v>197</v>
      </c>
      <c r="E283" s="173"/>
      <c r="F283" s="174"/>
      <c r="G283" s="138"/>
    </row>
    <row r="284" spans="1:7" s="94" customFormat="1" ht="14.25" customHeight="1">
      <c r="A284" s="35"/>
      <c r="B284" s="71"/>
      <c r="C284" s="291"/>
      <c r="D284" s="66" t="s">
        <v>198</v>
      </c>
      <c r="E284" s="173"/>
      <c r="F284" s="174"/>
      <c r="G284" s="138"/>
    </row>
    <row r="285" spans="1:7" s="94" customFormat="1" ht="14.25" customHeight="1" thickBot="1">
      <c r="A285" s="56"/>
      <c r="B285" s="95"/>
      <c r="C285" s="293"/>
      <c r="D285" s="294" t="s">
        <v>199</v>
      </c>
      <c r="E285" s="295">
        <f>SUM(F285:G285)</f>
        <v>6732</v>
      </c>
      <c r="F285" s="244">
        <v>6732</v>
      </c>
      <c r="G285" s="245"/>
    </row>
    <row r="286" spans="1:7" s="94" customFormat="1" ht="10.5" customHeight="1" thickTop="1">
      <c r="A286" s="35"/>
      <c r="B286" s="66"/>
      <c r="C286" s="291"/>
      <c r="D286" s="66"/>
      <c r="E286" s="173"/>
      <c r="F286" s="174"/>
      <c r="G286" s="138"/>
    </row>
    <row r="287" spans="1:7" s="94" customFormat="1" ht="15" customHeight="1">
      <c r="A287" s="35">
        <v>851</v>
      </c>
      <c r="B287" s="65"/>
      <c r="C287" s="292"/>
      <c r="D287" s="65" t="s">
        <v>120</v>
      </c>
      <c r="E287" s="290">
        <f>SUM(E289,)</f>
        <v>2000</v>
      </c>
      <c r="F287" s="172">
        <f>SUM(F289,)</f>
        <v>2000</v>
      </c>
      <c r="G287" s="139">
        <f>SUM(G289,)</f>
        <v>0</v>
      </c>
    </row>
    <row r="288" spans="1:7" s="94" customFormat="1" ht="12.75">
      <c r="A288" s="35"/>
      <c r="B288" s="66"/>
      <c r="C288" s="291"/>
      <c r="D288" s="66"/>
      <c r="E288" s="173"/>
      <c r="F288" s="174"/>
      <c r="G288" s="138"/>
    </row>
    <row r="289" spans="1:7" s="94" customFormat="1" ht="15.75" customHeight="1">
      <c r="A289" s="35"/>
      <c r="B289" s="71">
        <v>85195</v>
      </c>
      <c r="C289" s="292"/>
      <c r="D289" s="65" t="s">
        <v>127</v>
      </c>
      <c r="E289" s="290">
        <f>SUM(E293,)</f>
        <v>2000</v>
      </c>
      <c r="F289" s="172">
        <f>SUM(F293,)</f>
        <v>2000</v>
      </c>
      <c r="G289" s="139">
        <f>SUM(G293,)</f>
        <v>0</v>
      </c>
    </row>
    <row r="290" spans="1:7" s="94" customFormat="1" ht="6.75" customHeight="1">
      <c r="A290" s="35"/>
      <c r="B290" s="66"/>
      <c r="C290" s="291"/>
      <c r="D290" s="66"/>
      <c r="E290" s="173"/>
      <c r="F290" s="174"/>
      <c r="G290" s="138"/>
    </row>
    <row r="291" spans="1:7" s="94" customFormat="1" ht="11.25" customHeight="1">
      <c r="A291" s="35"/>
      <c r="B291" s="66"/>
      <c r="C291" s="291">
        <v>2010</v>
      </c>
      <c r="D291" s="66" t="s">
        <v>197</v>
      </c>
      <c r="E291" s="173"/>
      <c r="F291" s="174"/>
      <c r="G291" s="138"/>
    </row>
    <row r="292" spans="1:7" s="94" customFormat="1" ht="11.25" customHeight="1">
      <c r="A292" s="35"/>
      <c r="B292" s="66"/>
      <c r="C292" s="291"/>
      <c r="D292" s="66" t="s">
        <v>198</v>
      </c>
      <c r="E292" s="173"/>
      <c r="F292" s="174"/>
      <c r="G292" s="138"/>
    </row>
    <row r="293" spans="1:7" s="94" customFormat="1" ht="12.75" customHeight="1" thickBot="1">
      <c r="A293" s="56"/>
      <c r="B293" s="62"/>
      <c r="C293" s="85"/>
      <c r="D293" s="294" t="s">
        <v>199</v>
      </c>
      <c r="E293" s="295">
        <f>SUM(F293:G293)</f>
        <v>2000</v>
      </c>
      <c r="F293" s="244">
        <v>2000</v>
      </c>
      <c r="G293" s="245"/>
    </row>
    <row r="294" spans="1:7" s="94" customFormat="1" ht="22.5" customHeight="1" thickTop="1">
      <c r="A294" s="63">
        <v>852</v>
      </c>
      <c r="B294" s="53"/>
      <c r="C294" s="84"/>
      <c r="D294" s="65" t="s">
        <v>1</v>
      </c>
      <c r="E294" s="290">
        <f>SUM(E296,E303,E312,E318,E324,)</f>
        <v>9455000</v>
      </c>
      <c r="F294" s="172">
        <f>SUM(F296,F303,F312,F318,F324,)</f>
        <v>9455000</v>
      </c>
      <c r="G294" s="139">
        <f>SUM(G296,G303,G312,G318,G324,)</f>
        <v>0</v>
      </c>
    </row>
    <row r="295" spans="1:7" s="94" customFormat="1" ht="12.75">
      <c r="A295" s="63"/>
      <c r="B295" s="71"/>
      <c r="C295" s="291"/>
      <c r="D295" s="66"/>
      <c r="E295" s="173"/>
      <c r="F295" s="174"/>
      <c r="G295" s="138"/>
    </row>
    <row r="296" spans="1:7" s="94" customFormat="1" ht="14.25" customHeight="1">
      <c r="A296" s="63"/>
      <c r="B296" s="71">
        <v>85203</v>
      </c>
      <c r="C296" s="292"/>
      <c r="D296" s="65" t="s">
        <v>8</v>
      </c>
      <c r="E296" s="290">
        <f>SUM(E300)</f>
        <v>168000</v>
      </c>
      <c r="F296" s="172">
        <f>SUM(F300)</f>
        <v>168000</v>
      </c>
      <c r="G296" s="139">
        <f>SUM(G300)</f>
        <v>0</v>
      </c>
    </row>
    <row r="297" spans="1:7" s="94" customFormat="1" ht="12.75">
      <c r="A297" s="63"/>
      <c r="B297" s="71"/>
      <c r="C297" s="291"/>
      <c r="D297" s="66"/>
      <c r="E297" s="173"/>
      <c r="F297" s="182"/>
      <c r="G297" s="183"/>
    </row>
    <row r="298" spans="1:7" s="94" customFormat="1" ht="14.25" customHeight="1">
      <c r="A298" s="63"/>
      <c r="B298" s="71"/>
      <c r="C298" s="291">
        <v>2010</v>
      </c>
      <c r="D298" s="66" t="s">
        <v>197</v>
      </c>
      <c r="E298" s="173"/>
      <c r="F298" s="174"/>
      <c r="G298" s="138"/>
    </row>
    <row r="299" spans="1:7" s="94" customFormat="1" ht="14.25" customHeight="1">
      <c r="A299" s="63"/>
      <c r="B299" s="71"/>
      <c r="C299" s="291"/>
      <c r="D299" s="66" t="s">
        <v>198</v>
      </c>
      <c r="E299" s="173"/>
      <c r="F299" s="174"/>
      <c r="G299" s="138"/>
    </row>
    <row r="300" spans="1:7" s="94" customFormat="1" ht="14.25" customHeight="1">
      <c r="A300" s="63"/>
      <c r="B300" s="71"/>
      <c r="C300" s="292"/>
      <c r="D300" s="65" t="s">
        <v>199</v>
      </c>
      <c r="E300" s="290">
        <f>SUM(F300:G300)</f>
        <v>168000</v>
      </c>
      <c r="F300" s="172">
        <v>168000</v>
      </c>
      <c r="G300" s="139"/>
    </row>
    <row r="301" spans="1:7" s="94" customFormat="1" ht="14.25" customHeight="1">
      <c r="A301" s="63"/>
      <c r="B301" s="113"/>
      <c r="C301" s="291"/>
      <c r="D301" s="66"/>
      <c r="E301" s="173"/>
      <c r="F301" s="174"/>
      <c r="G301" s="138"/>
    </row>
    <row r="302" spans="1:7" s="94" customFormat="1" ht="14.25" customHeight="1">
      <c r="A302" s="63"/>
      <c r="B302" s="71">
        <v>85212</v>
      </c>
      <c r="C302" s="291"/>
      <c r="D302" s="66" t="s">
        <v>151</v>
      </c>
      <c r="E302" s="173"/>
      <c r="F302" s="174"/>
      <c r="G302" s="138"/>
    </row>
    <row r="303" spans="1:7" s="94" customFormat="1" ht="14.25" customHeight="1">
      <c r="A303" s="63"/>
      <c r="B303" s="71"/>
      <c r="C303" s="296"/>
      <c r="D303" s="65" t="s">
        <v>152</v>
      </c>
      <c r="E303" s="290">
        <f>SUM(E307)</f>
        <v>8219000</v>
      </c>
      <c r="F303" s="172">
        <f>SUM(F307)</f>
        <v>8219000</v>
      </c>
      <c r="G303" s="139">
        <f>SUM(G307)</f>
        <v>0</v>
      </c>
    </row>
    <row r="304" spans="1:7" s="94" customFormat="1" ht="14.25" customHeight="1">
      <c r="A304" s="63"/>
      <c r="B304" s="71"/>
      <c r="C304" s="291"/>
      <c r="D304" s="66"/>
      <c r="E304" s="173"/>
      <c r="F304" s="182"/>
      <c r="G304" s="183"/>
    </row>
    <row r="305" spans="1:7" s="94" customFormat="1" ht="14.25" customHeight="1">
      <c r="A305" s="63"/>
      <c r="B305" s="71"/>
      <c r="C305" s="291">
        <v>2010</v>
      </c>
      <c r="D305" s="66" t="s">
        <v>197</v>
      </c>
      <c r="E305" s="173"/>
      <c r="F305" s="174"/>
      <c r="G305" s="138"/>
    </row>
    <row r="306" spans="1:7" s="94" customFormat="1" ht="14.25" customHeight="1">
      <c r="A306" s="63"/>
      <c r="B306" s="71"/>
      <c r="C306" s="291"/>
      <c r="D306" s="66" t="s">
        <v>198</v>
      </c>
      <c r="E306" s="173"/>
      <c r="F306" s="174"/>
      <c r="G306" s="138"/>
    </row>
    <row r="307" spans="1:7" s="94" customFormat="1" ht="14.25" customHeight="1" thickBot="1">
      <c r="A307" s="297"/>
      <c r="B307" s="104"/>
      <c r="C307" s="298"/>
      <c r="D307" s="299" t="s">
        <v>199</v>
      </c>
      <c r="E307" s="300">
        <f>SUM(F307:G307)</f>
        <v>8219000</v>
      </c>
      <c r="F307" s="190">
        <v>8219000</v>
      </c>
      <c r="G307" s="191"/>
    </row>
    <row r="308" spans="1:7" s="160" customFormat="1" ht="14.25" customHeight="1">
      <c r="A308" s="222">
        <v>1</v>
      </c>
      <c r="B308" s="223">
        <v>2</v>
      </c>
      <c r="C308" s="224">
        <v>3</v>
      </c>
      <c r="D308" s="223">
        <v>4</v>
      </c>
      <c r="E308" s="225">
        <v>5</v>
      </c>
      <c r="F308" s="223">
        <v>6</v>
      </c>
      <c r="G308" s="226">
        <v>7</v>
      </c>
    </row>
    <row r="309" spans="1:7" s="94" customFormat="1" ht="9" customHeight="1">
      <c r="A309" s="63"/>
      <c r="B309" s="71"/>
      <c r="C309" s="291"/>
      <c r="D309" s="66"/>
      <c r="E309" s="173"/>
      <c r="F309" s="174"/>
      <c r="G309" s="138"/>
    </row>
    <row r="310" spans="1:7" s="94" customFormat="1" ht="14.25" customHeight="1">
      <c r="A310" s="63"/>
      <c r="B310" s="71">
        <v>85213</v>
      </c>
      <c r="C310" s="291"/>
      <c r="D310" s="66" t="s">
        <v>25</v>
      </c>
      <c r="E310" s="173"/>
      <c r="F310" s="174"/>
      <c r="G310" s="138"/>
    </row>
    <row r="311" spans="1:7" s="94" customFormat="1" ht="14.25" customHeight="1">
      <c r="A311" s="35"/>
      <c r="B311" s="71"/>
      <c r="C311" s="100"/>
      <c r="D311" s="66" t="s">
        <v>17</v>
      </c>
      <c r="E311" s="301"/>
      <c r="F311" s="174"/>
      <c r="G311" s="138"/>
    </row>
    <row r="312" spans="1:7" s="94" customFormat="1" ht="14.25" customHeight="1">
      <c r="A312" s="35"/>
      <c r="B312" s="71"/>
      <c r="C312" s="292"/>
      <c r="D312" s="65" t="s">
        <v>28</v>
      </c>
      <c r="E312" s="290">
        <f>SUM(E316)</f>
        <v>102000</v>
      </c>
      <c r="F312" s="172">
        <f>SUM(F316)</f>
        <v>102000</v>
      </c>
      <c r="G312" s="139">
        <f>SUM(G316)</f>
        <v>0</v>
      </c>
    </row>
    <row r="313" spans="1:7" s="94" customFormat="1" ht="12.75">
      <c r="A313" s="35"/>
      <c r="B313" s="71"/>
      <c r="C313" s="291"/>
      <c r="D313" s="66"/>
      <c r="E313" s="173"/>
      <c r="F313" s="182"/>
      <c r="G313" s="183"/>
    </row>
    <row r="314" spans="1:7" s="94" customFormat="1" ht="14.25" customHeight="1">
      <c r="A314" s="35"/>
      <c r="B314" s="71"/>
      <c r="C314" s="291">
        <v>2010</v>
      </c>
      <c r="D314" s="66" t="s">
        <v>197</v>
      </c>
      <c r="E314" s="173"/>
      <c r="F314" s="174"/>
      <c r="G314" s="138"/>
    </row>
    <row r="315" spans="1:7" s="94" customFormat="1" ht="14.25" customHeight="1">
      <c r="A315" s="35"/>
      <c r="B315" s="71"/>
      <c r="C315" s="291"/>
      <c r="D315" s="66" t="s">
        <v>198</v>
      </c>
      <c r="E315" s="173"/>
      <c r="F315" s="174"/>
      <c r="G315" s="138"/>
    </row>
    <row r="316" spans="1:7" s="94" customFormat="1" ht="12.75">
      <c r="A316" s="35"/>
      <c r="B316" s="54"/>
      <c r="C316" s="292"/>
      <c r="D316" s="65" t="s">
        <v>199</v>
      </c>
      <c r="E316" s="290">
        <f>SUM(F316:G316)</f>
        <v>102000</v>
      </c>
      <c r="F316" s="172">
        <v>102000</v>
      </c>
      <c r="G316" s="139"/>
    </row>
    <row r="317" spans="1:7" s="94" customFormat="1" ht="14.25" customHeight="1">
      <c r="A317" s="35"/>
      <c r="B317" s="71"/>
      <c r="C317" s="291"/>
      <c r="D317" s="66"/>
      <c r="E317" s="173"/>
      <c r="F317" s="174"/>
      <c r="G317" s="138"/>
    </row>
    <row r="318" spans="1:7" s="94" customFormat="1" ht="14.25" customHeight="1">
      <c r="A318" s="35"/>
      <c r="B318" s="71">
        <v>85214</v>
      </c>
      <c r="C318" s="292"/>
      <c r="D318" s="65" t="s">
        <v>221</v>
      </c>
      <c r="E318" s="290">
        <f>SUM(E322)</f>
        <v>840000</v>
      </c>
      <c r="F318" s="172">
        <f>SUM(F322)</f>
        <v>840000</v>
      </c>
      <c r="G318" s="139">
        <f>SUM(G322)</f>
        <v>0</v>
      </c>
    </row>
    <row r="319" spans="1:7" s="94" customFormat="1" ht="12.75">
      <c r="A319" s="35"/>
      <c r="B319" s="71"/>
      <c r="C319" s="291"/>
      <c r="D319" s="66"/>
      <c r="E319" s="173"/>
      <c r="F319" s="182"/>
      <c r="G319" s="183"/>
    </row>
    <row r="320" spans="1:7" s="94" customFormat="1" ht="14.25" customHeight="1">
      <c r="A320" s="35"/>
      <c r="B320" s="71"/>
      <c r="C320" s="291">
        <v>2010</v>
      </c>
      <c r="D320" s="66" t="s">
        <v>197</v>
      </c>
      <c r="E320" s="173"/>
      <c r="F320" s="174"/>
      <c r="G320" s="138"/>
    </row>
    <row r="321" spans="1:7" s="94" customFormat="1" ht="14.25" customHeight="1">
      <c r="A321" s="35"/>
      <c r="B321" s="71"/>
      <c r="C321" s="291"/>
      <c r="D321" s="66" t="s">
        <v>198</v>
      </c>
      <c r="E321" s="173"/>
      <c r="F321" s="174"/>
      <c r="G321" s="138"/>
    </row>
    <row r="322" spans="1:7" s="94" customFormat="1" ht="14.25" customHeight="1">
      <c r="A322" s="35"/>
      <c r="B322" s="54"/>
      <c r="C322" s="292"/>
      <c r="D322" s="65" t="s">
        <v>199</v>
      </c>
      <c r="E322" s="173">
        <f>SUM(F322:G322)</f>
        <v>840000</v>
      </c>
      <c r="F322" s="172">
        <v>840000</v>
      </c>
      <c r="G322" s="139"/>
    </row>
    <row r="323" spans="1:7" s="94" customFormat="1" ht="9" customHeight="1">
      <c r="A323" s="35"/>
      <c r="B323" s="71"/>
      <c r="C323" s="302"/>
      <c r="D323" s="176"/>
      <c r="E323" s="181"/>
      <c r="F323" s="174"/>
      <c r="G323" s="138"/>
    </row>
    <row r="324" spans="1:7" s="94" customFormat="1" ht="14.25" customHeight="1">
      <c r="A324" s="35"/>
      <c r="B324" s="71">
        <v>85228</v>
      </c>
      <c r="C324" s="292"/>
      <c r="D324" s="65" t="s">
        <v>5</v>
      </c>
      <c r="E324" s="290">
        <f>SUM(E328)</f>
        <v>126000</v>
      </c>
      <c r="F324" s="172">
        <f>SUM(F328)</f>
        <v>126000</v>
      </c>
      <c r="G324" s="139">
        <f>SUM(G328)</f>
        <v>0</v>
      </c>
    </row>
    <row r="325" spans="1:7" s="94" customFormat="1" ht="12.75">
      <c r="A325" s="35"/>
      <c r="B325" s="71"/>
      <c r="C325" s="291"/>
      <c r="D325" s="66"/>
      <c r="E325" s="92"/>
      <c r="F325" s="182"/>
      <c r="G325" s="183"/>
    </row>
    <row r="326" spans="1:7" s="94" customFormat="1" ht="14.25" customHeight="1">
      <c r="A326" s="35"/>
      <c r="B326" s="71"/>
      <c r="C326" s="291">
        <v>2010</v>
      </c>
      <c r="D326" s="66" t="s">
        <v>197</v>
      </c>
      <c r="E326" s="92"/>
      <c r="F326" s="174"/>
      <c r="G326" s="138"/>
    </row>
    <row r="327" spans="1:7" s="94" customFormat="1" ht="14.25" customHeight="1">
      <c r="A327" s="35"/>
      <c r="B327" s="71"/>
      <c r="C327" s="291"/>
      <c r="D327" s="66" t="s">
        <v>198</v>
      </c>
      <c r="E327" s="92"/>
      <c r="F327" s="174"/>
      <c r="G327" s="138"/>
    </row>
    <row r="328" spans="1:7" s="94" customFormat="1" ht="14.25" customHeight="1" thickBot="1">
      <c r="A328" s="36"/>
      <c r="B328" s="104"/>
      <c r="C328" s="298"/>
      <c r="D328" s="299" t="s">
        <v>199</v>
      </c>
      <c r="E328" s="303">
        <f>SUM(F328:G328)</f>
        <v>126000</v>
      </c>
      <c r="F328" s="190">
        <v>126000</v>
      </c>
      <c r="G328" s="191"/>
    </row>
    <row r="329" spans="1:7" ht="10.5" customHeight="1">
      <c r="A329" s="270"/>
      <c r="B329" s="304"/>
      <c r="C329" s="305"/>
      <c r="D329" s="306"/>
      <c r="E329" s="307"/>
      <c r="F329" s="275"/>
      <c r="G329" s="195"/>
    </row>
    <row r="330" spans="1:7" s="280" customFormat="1" ht="14.25" customHeight="1" thickBot="1">
      <c r="A330" s="57"/>
      <c r="B330" s="308"/>
      <c r="C330" s="309"/>
      <c r="D330" s="310" t="s">
        <v>121</v>
      </c>
      <c r="E330" s="199">
        <f>SUM(E294,E287,E269,E278,)</f>
        <v>9760732</v>
      </c>
      <c r="F330" s="200">
        <f>SUM(F294,F287,F269,F278,)</f>
        <v>9760732</v>
      </c>
      <c r="G330" s="279">
        <f>SUM(G294,G287,G269,G278,)</f>
        <v>0</v>
      </c>
    </row>
    <row r="331" spans="1:7" s="280" customFormat="1" ht="14.25" customHeight="1">
      <c r="A331" s="336"/>
      <c r="B331" s="336"/>
      <c r="C331" s="203"/>
      <c r="D331" s="204"/>
      <c r="E331" s="205"/>
      <c r="F331" s="205"/>
      <c r="G331" s="205"/>
    </row>
    <row r="332" spans="1:7" s="280" customFormat="1" ht="14.25" customHeight="1">
      <c r="A332" s="336"/>
      <c r="B332" s="336"/>
      <c r="C332" s="203"/>
      <c r="D332" s="204"/>
      <c r="E332" s="205"/>
      <c r="F332" s="205"/>
      <c r="G332" s="205"/>
    </row>
    <row r="333" spans="1:7" ht="37.5" customHeight="1">
      <c r="A333" s="349" t="s">
        <v>169</v>
      </c>
      <c r="B333" s="349"/>
      <c r="C333" s="349"/>
      <c r="D333" s="349"/>
      <c r="E333" s="349"/>
      <c r="F333" s="349"/>
      <c r="G333" s="349"/>
    </row>
    <row r="334" spans="1:7" ht="14.25" customHeight="1">
      <c r="A334" s="350" t="s">
        <v>93</v>
      </c>
      <c r="B334" s="350"/>
      <c r="C334" s="350"/>
      <c r="D334" s="350"/>
      <c r="E334" s="350"/>
      <c r="F334" s="350"/>
      <c r="G334" s="350"/>
    </row>
    <row r="335" spans="1:7" ht="14.25" customHeight="1" thickBot="1">
      <c r="A335" s="311"/>
      <c r="B335" s="312"/>
      <c r="D335" s="312"/>
      <c r="E335" s="34"/>
      <c r="F335" s="208"/>
      <c r="G335" s="32" t="s">
        <v>210</v>
      </c>
    </row>
    <row r="336" spans="1:7" s="286" customFormat="1" ht="14.25" customHeight="1">
      <c r="A336" s="351" t="s">
        <v>110</v>
      </c>
      <c r="B336" s="353" t="s">
        <v>122</v>
      </c>
      <c r="C336" s="353" t="s">
        <v>136</v>
      </c>
      <c r="D336" s="353" t="s">
        <v>123</v>
      </c>
      <c r="E336" s="355" t="s">
        <v>79</v>
      </c>
      <c r="F336" s="357" t="s">
        <v>203</v>
      </c>
      <c r="G336" s="358"/>
    </row>
    <row r="337" spans="1:7" s="64" customFormat="1" ht="12.75">
      <c r="A337" s="352"/>
      <c r="B337" s="354"/>
      <c r="C337" s="354"/>
      <c r="D337" s="354"/>
      <c r="E337" s="356"/>
      <c r="F337" s="152" t="s">
        <v>156</v>
      </c>
      <c r="G337" s="153" t="s">
        <v>157</v>
      </c>
    </row>
    <row r="338" spans="1:7" ht="14.25" customHeight="1" thickBot="1">
      <c r="A338" s="155">
        <v>1</v>
      </c>
      <c r="B338" s="211">
        <v>2</v>
      </c>
      <c r="C338" s="212">
        <v>3</v>
      </c>
      <c r="D338" s="211">
        <v>4</v>
      </c>
      <c r="E338" s="156">
        <v>5</v>
      </c>
      <c r="F338" s="157">
        <v>6</v>
      </c>
      <c r="G338" s="213">
        <v>7</v>
      </c>
    </row>
    <row r="339" spans="1:7" ht="14.25" customHeight="1">
      <c r="A339" s="313"/>
      <c r="B339" s="314"/>
      <c r="C339" s="315"/>
      <c r="D339" s="314"/>
      <c r="E339" s="316"/>
      <c r="F339" s="178"/>
      <c r="G339" s="195"/>
    </row>
    <row r="340" spans="1:7" ht="14.25" customHeight="1">
      <c r="A340" s="35">
        <v>600</v>
      </c>
      <c r="B340" s="65"/>
      <c r="C340" s="317"/>
      <c r="D340" s="65" t="s">
        <v>112</v>
      </c>
      <c r="E340" s="318">
        <f>SUM(E346+E342)</f>
        <v>3900000</v>
      </c>
      <c r="F340" s="172">
        <f>SUM(F346+F342)</f>
        <v>300000</v>
      </c>
      <c r="G340" s="45">
        <f>SUM(G342+G346)</f>
        <v>3600000</v>
      </c>
    </row>
    <row r="341" spans="1:7" ht="14.25" customHeight="1">
      <c r="A341" s="35"/>
      <c r="B341" s="66"/>
      <c r="C341" s="319"/>
      <c r="D341" s="66"/>
      <c r="E341" s="93"/>
      <c r="F341" s="66"/>
      <c r="G341" s="260"/>
    </row>
    <row r="342" spans="1:7" ht="14.25" customHeight="1">
      <c r="A342" s="35"/>
      <c r="B342" s="71">
        <v>60013</v>
      </c>
      <c r="C342" s="317"/>
      <c r="D342" s="65" t="s">
        <v>154</v>
      </c>
      <c r="E342" s="318">
        <f>SUM(E344)</f>
        <v>1500000</v>
      </c>
      <c r="F342" s="172">
        <f>SUM(F344)</f>
        <v>0</v>
      </c>
      <c r="G342" s="45">
        <f>SUM(G344)</f>
        <v>1500000</v>
      </c>
    </row>
    <row r="343" spans="1:7" ht="14.25" customHeight="1">
      <c r="A343" s="35"/>
      <c r="B343" s="71"/>
      <c r="C343" s="319"/>
      <c r="D343" s="176"/>
      <c r="E343" s="92"/>
      <c r="F343" s="320"/>
      <c r="G343" s="321"/>
    </row>
    <row r="344" spans="1:7" ht="32.25" customHeight="1">
      <c r="A344" s="35"/>
      <c r="B344" s="54"/>
      <c r="C344" s="99">
        <v>6298</v>
      </c>
      <c r="D344" s="72" t="s">
        <v>211</v>
      </c>
      <c r="E344" s="318">
        <f>SUM(F344:G344)</f>
        <v>1500000</v>
      </c>
      <c r="F344" s="172"/>
      <c r="G344" s="45">
        <v>1500000</v>
      </c>
    </row>
    <row r="345" spans="1:7" ht="12.75">
      <c r="A345" s="35"/>
      <c r="B345" s="71"/>
      <c r="C345" s="100"/>
      <c r="D345" s="118"/>
      <c r="E345" s="92"/>
      <c r="F345" s="174"/>
      <c r="G345" s="42"/>
    </row>
    <row r="346" spans="1:7" ht="14.25" customHeight="1">
      <c r="A346" s="35"/>
      <c r="B346" s="71">
        <v>60014</v>
      </c>
      <c r="C346" s="317"/>
      <c r="D346" s="65" t="s">
        <v>202</v>
      </c>
      <c r="E346" s="318">
        <f>SUM(E348:E350)</f>
        <v>2400000</v>
      </c>
      <c r="F346" s="172">
        <f>SUM(F348:F350)</f>
        <v>300000</v>
      </c>
      <c r="G346" s="45">
        <f>SUM(G348:G350)</f>
        <v>2100000</v>
      </c>
    </row>
    <row r="347" spans="1:7" ht="14.25" customHeight="1">
      <c r="A347" s="35"/>
      <c r="B347" s="71"/>
      <c r="C347" s="319"/>
      <c r="D347" s="176"/>
      <c r="E347" s="92"/>
      <c r="F347" s="320"/>
      <c r="G347" s="321"/>
    </row>
    <row r="348" spans="1:7" ht="25.5">
      <c r="A348" s="35"/>
      <c r="B348" s="71"/>
      <c r="C348" s="100">
        <v>2320</v>
      </c>
      <c r="D348" s="322" t="s">
        <v>56</v>
      </c>
      <c r="E348" s="92">
        <f>SUM(F348:G348)</f>
        <v>300000</v>
      </c>
      <c r="F348" s="174">
        <v>300000</v>
      </c>
      <c r="G348" s="42"/>
    </row>
    <row r="349" spans="1:7" ht="35.25" customHeight="1">
      <c r="A349" s="35"/>
      <c r="B349" s="71"/>
      <c r="C349" s="257">
        <v>6298</v>
      </c>
      <c r="D349" s="116" t="s">
        <v>211</v>
      </c>
      <c r="E349" s="323">
        <f>SUM(F349:G349)</f>
        <v>1500000</v>
      </c>
      <c r="F349" s="216"/>
      <c r="G349" s="262">
        <v>1500000</v>
      </c>
    </row>
    <row r="350" spans="1:7" ht="30.75" customHeight="1" thickBot="1">
      <c r="A350" s="35"/>
      <c r="B350" s="71"/>
      <c r="C350" s="99">
        <v>6299</v>
      </c>
      <c r="D350" s="72" t="s">
        <v>211</v>
      </c>
      <c r="E350" s="324">
        <f>SUM(F350:G350)</f>
        <v>600000</v>
      </c>
      <c r="F350" s="172"/>
      <c r="G350" s="139">
        <v>600000</v>
      </c>
    </row>
    <row r="351" spans="1:7" ht="14.25" customHeight="1">
      <c r="A351" s="325"/>
      <c r="B351" s="306"/>
      <c r="C351" s="305"/>
      <c r="D351" s="306"/>
      <c r="E351" s="326"/>
      <c r="F351" s="327"/>
      <c r="G351" s="195"/>
    </row>
    <row r="352" spans="1:7" ht="14.25" customHeight="1" thickBot="1">
      <c r="A352" s="328"/>
      <c r="B352" s="329"/>
      <c r="C352" s="330"/>
      <c r="D352" s="310" t="s">
        <v>121</v>
      </c>
      <c r="E352" s="199">
        <f>SUM(E340)</f>
        <v>3900000</v>
      </c>
      <c r="F352" s="200">
        <f>SUM(F340)</f>
        <v>300000</v>
      </c>
      <c r="G352" s="279">
        <f>SUM(G340)</f>
        <v>3600000</v>
      </c>
    </row>
  </sheetData>
  <mergeCells count="32">
    <mergeCell ref="A47:G47"/>
    <mergeCell ref="A48:G48"/>
    <mergeCell ref="A51:A52"/>
    <mergeCell ref="B51:B52"/>
    <mergeCell ref="C51:C52"/>
    <mergeCell ref="D51:D52"/>
    <mergeCell ref="E51:E52"/>
    <mergeCell ref="F51:G51"/>
    <mergeCell ref="A4:G4"/>
    <mergeCell ref="A5:G5"/>
    <mergeCell ref="F7:G7"/>
    <mergeCell ref="C11:D11"/>
    <mergeCell ref="C9:D9"/>
    <mergeCell ref="B7:B8"/>
    <mergeCell ref="E7:E8"/>
    <mergeCell ref="C7:D8"/>
    <mergeCell ref="A262:G262"/>
    <mergeCell ref="A263:G263"/>
    <mergeCell ref="A265:A266"/>
    <mergeCell ref="B265:B266"/>
    <mergeCell ref="C265:C266"/>
    <mergeCell ref="D265:D266"/>
    <mergeCell ref="E265:E266"/>
    <mergeCell ref="F265:G265"/>
    <mergeCell ref="A333:G333"/>
    <mergeCell ref="A334:G334"/>
    <mergeCell ref="A336:A337"/>
    <mergeCell ref="B336:B337"/>
    <mergeCell ref="C336:C337"/>
    <mergeCell ref="D336:D337"/>
    <mergeCell ref="E336:E337"/>
    <mergeCell ref="F336:G336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5" horizontalDpi="300" verticalDpi="300" orientation="landscape" paperSize="9" scale="74" r:id="rId1"/>
  <rowBreaks count="9" manualBreakCount="9">
    <brk id="45" max="6" man="1"/>
    <brk id="75" max="6" man="1"/>
    <brk id="108" max="6" man="1"/>
    <brk id="138" max="6" man="1"/>
    <brk id="174" max="6" man="1"/>
    <brk id="233" max="6" man="1"/>
    <brk id="261" max="6" man="1"/>
    <brk id="307" max="6" man="1"/>
    <brk id="3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60"/>
  <sheetViews>
    <sheetView showGridLines="0" view="pageBreakPreview" zoomScaleSheetLayoutView="100" workbookViewId="0" topLeftCell="A1">
      <selection activeCell="J51" sqref="J51"/>
    </sheetView>
  </sheetViews>
  <sheetFormatPr defaultColWidth="9.00390625" defaultRowHeight="12"/>
  <cols>
    <col min="1" max="1" width="72.375" style="4" customWidth="1"/>
    <col min="2" max="3" width="9.125" style="4" hidden="1" customWidth="1"/>
    <col min="4" max="4" width="18.00390625" style="4" customWidth="1"/>
    <col min="5" max="9" width="9.125" style="4" customWidth="1"/>
    <col min="10" max="10" width="9.875" style="4" bestFit="1" customWidth="1"/>
    <col min="11" max="16384" width="9.125" style="4" customWidth="1"/>
  </cols>
  <sheetData>
    <row r="1" spans="1:5" ht="15.75" customHeight="1">
      <c r="A1" s="340" t="s">
        <v>170</v>
      </c>
      <c r="B1" s="340"/>
      <c r="C1" s="340"/>
      <c r="D1" s="340"/>
      <c r="E1" s="6"/>
    </row>
    <row r="2" spans="1:5" ht="14.25" customHeight="1">
      <c r="A2" s="341" t="s">
        <v>97</v>
      </c>
      <c r="B2" s="341"/>
      <c r="C2" s="341"/>
      <c r="D2" s="341"/>
      <c r="E2" s="19"/>
    </row>
    <row r="3" spans="1:5" ht="15" thickBot="1">
      <c r="A3" s="7"/>
      <c r="B3" s="27"/>
      <c r="C3" s="7"/>
      <c r="D3" s="29" t="s">
        <v>210</v>
      </c>
      <c r="E3" s="7"/>
    </row>
    <row r="4" spans="1:5" ht="15">
      <c r="A4" s="337" t="s">
        <v>78</v>
      </c>
      <c r="B4" s="338"/>
      <c r="C4" s="338"/>
      <c r="D4" s="125" t="s">
        <v>79</v>
      </c>
      <c r="E4" s="7"/>
    </row>
    <row r="5" spans="1:5" ht="12">
      <c r="A5" s="131"/>
      <c r="B5" s="132"/>
      <c r="C5" s="132"/>
      <c r="D5" s="130"/>
      <c r="E5" s="18"/>
    </row>
    <row r="6" spans="1:5" ht="12.75" thickBot="1">
      <c r="A6" s="133">
        <v>1</v>
      </c>
      <c r="B6" s="134"/>
      <c r="C6" s="134"/>
      <c r="D6" s="126">
        <v>2</v>
      </c>
      <c r="E6" s="18"/>
    </row>
    <row r="7" spans="1:5" ht="9.75" customHeight="1">
      <c r="A7" s="1"/>
      <c r="B7" s="2"/>
      <c r="C7" s="2"/>
      <c r="D7" s="28"/>
      <c r="E7" s="5"/>
    </row>
    <row r="8" spans="1:5" ht="15">
      <c r="A8" s="47" t="s">
        <v>18</v>
      </c>
      <c r="B8" s="3"/>
      <c r="C8" s="3"/>
      <c r="D8" s="48">
        <f>SUM(D10,D32,D38,D41,D60,)</f>
        <v>119564034</v>
      </c>
      <c r="E8" s="26"/>
    </row>
    <row r="9" spans="1:5" s="15" customFormat="1" ht="14.25">
      <c r="A9" s="49"/>
      <c r="B9" s="50"/>
      <c r="C9" s="50"/>
      <c r="D9" s="51"/>
      <c r="E9" s="46"/>
    </row>
    <row r="10" spans="1:5" ht="15">
      <c r="A10" s="127" t="s">
        <v>80</v>
      </c>
      <c r="B10" s="128"/>
      <c r="C10" s="128"/>
      <c r="D10" s="129">
        <f>SUM(D11:D19,D23:D31)</f>
        <v>59456149</v>
      </c>
      <c r="E10" s="26"/>
    </row>
    <row r="11" spans="1:5" ht="14.25">
      <c r="A11" s="8" t="s">
        <v>81</v>
      </c>
      <c r="B11" s="9"/>
      <c r="C11" s="9"/>
      <c r="D11" s="10">
        <v>34900000</v>
      </c>
      <c r="E11" s="25"/>
    </row>
    <row r="12" spans="1:5" ht="14.25">
      <c r="A12" s="8" t="s">
        <v>82</v>
      </c>
      <c r="B12" s="9"/>
      <c r="C12" s="9"/>
      <c r="D12" s="10">
        <v>330000</v>
      </c>
      <c r="E12" s="25"/>
    </row>
    <row r="13" spans="1:5" ht="14.25">
      <c r="A13" s="8" t="s">
        <v>171</v>
      </c>
      <c r="B13" s="9"/>
      <c r="C13" s="9"/>
      <c r="D13" s="10">
        <v>67000</v>
      </c>
      <c r="E13" s="331"/>
    </row>
    <row r="14" spans="1:5" ht="14.25">
      <c r="A14" s="8" t="s">
        <v>172</v>
      </c>
      <c r="B14" s="9"/>
      <c r="C14" s="9"/>
      <c r="D14" s="10">
        <v>6200</v>
      </c>
      <c r="E14" s="25"/>
    </row>
    <row r="15" spans="1:5" ht="14.25">
      <c r="A15" s="8" t="s">
        <v>173</v>
      </c>
      <c r="B15" s="9"/>
      <c r="C15" s="9"/>
      <c r="D15" s="10">
        <v>92440</v>
      </c>
      <c r="E15" s="25"/>
    </row>
    <row r="16" spans="1:5" ht="14.25">
      <c r="A16" s="8" t="s">
        <v>174</v>
      </c>
      <c r="B16" s="9"/>
      <c r="C16" s="9"/>
      <c r="D16" s="10">
        <v>150000</v>
      </c>
      <c r="E16" s="25"/>
    </row>
    <row r="17" spans="1:5" ht="14.25">
      <c r="A17" s="8" t="s">
        <v>175</v>
      </c>
      <c r="B17" s="9"/>
      <c r="C17" s="9"/>
      <c r="D17" s="10">
        <v>150000</v>
      </c>
      <c r="E17" s="25"/>
    </row>
    <row r="18" spans="1:5" ht="14.25">
      <c r="A18" s="8" t="s">
        <v>176</v>
      </c>
      <c r="B18" s="9"/>
      <c r="C18" s="9"/>
      <c r="D18" s="10">
        <v>1016937</v>
      </c>
      <c r="E18" s="25"/>
    </row>
    <row r="19" spans="1:5" ht="14.25">
      <c r="A19" s="8" t="s">
        <v>177</v>
      </c>
      <c r="B19" s="9"/>
      <c r="C19" s="9"/>
      <c r="D19" s="11">
        <f>SUM(D21:D22)</f>
        <v>21147823</v>
      </c>
      <c r="E19" s="25"/>
    </row>
    <row r="20" spans="1:5" ht="14.25">
      <c r="A20" s="8" t="s">
        <v>83</v>
      </c>
      <c r="B20" s="9"/>
      <c r="C20" s="9"/>
      <c r="D20" s="10"/>
      <c r="E20" s="25"/>
    </row>
    <row r="21" spans="1:5" ht="14.25">
      <c r="A21" s="8" t="s">
        <v>7</v>
      </c>
      <c r="B21" s="9"/>
      <c r="C21" s="9"/>
      <c r="D21" s="10">
        <v>20000000</v>
      </c>
      <c r="E21" s="25"/>
    </row>
    <row r="22" spans="1:5" ht="14.25">
      <c r="A22" s="8" t="s">
        <v>84</v>
      </c>
      <c r="B22" s="9"/>
      <c r="C22" s="9"/>
      <c r="D22" s="10">
        <v>1147823</v>
      </c>
      <c r="E22" s="25"/>
    </row>
    <row r="23" spans="1:5" ht="14.25">
      <c r="A23" s="8" t="s">
        <v>178</v>
      </c>
      <c r="B23" s="9"/>
      <c r="C23" s="9"/>
      <c r="D23" s="10">
        <v>274000</v>
      </c>
      <c r="E23" s="25"/>
    </row>
    <row r="24" spans="1:5" ht="14.25">
      <c r="A24" s="8" t="s">
        <v>179</v>
      </c>
      <c r="B24" s="9"/>
      <c r="C24" s="9"/>
      <c r="D24" s="10">
        <v>190700</v>
      </c>
      <c r="E24" s="25"/>
    </row>
    <row r="25" spans="1:5" ht="14.25">
      <c r="A25" s="8" t="s">
        <v>180</v>
      </c>
      <c r="B25" s="9"/>
      <c r="C25" s="9"/>
      <c r="D25" s="10"/>
      <c r="E25" s="25"/>
    </row>
    <row r="26" spans="1:5" ht="14.25">
      <c r="A26" s="8" t="s">
        <v>14</v>
      </c>
      <c r="B26" s="9"/>
      <c r="C26" s="9"/>
      <c r="D26" s="10">
        <v>566881</v>
      </c>
      <c r="E26" s="25"/>
    </row>
    <row r="27" spans="1:5" ht="14.25">
      <c r="A27" s="8" t="s">
        <v>181</v>
      </c>
      <c r="B27" s="9"/>
      <c r="C27" s="9"/>
      <c r="D27" s="10">
        <v>1700</v>
      </c>
      <c r="E27" s="25"/>
    </row>
    <row r="28" spans="1:5" ht="14.25">
      <c r="A28" s="8" t="s">
        <v>182</v>
      </c>
      <c r="B28" s="9"/>
      <c r="C28" s="9"/>
      <c r="D28" s="10">
        <v>350000</v>
      </c>
      <c r="E28" s="25"/>
    </row>
    <row r="29" spans="1:5" ht="14.25">
      <c r="A29" s="8" t="s">
        <v>183</v>
      </c>
      <c r="B29" s="9"/>
      <c r="C29" s="9"/>
      <c r="D29" s="10">
        <v>668</v>
      </c>
      <c r="E29" s="25"/>
    </row>
    <row r="30" spans="1:5" ht="12.75">
      <c r="A30" s="8" t="s">
        <v>184</v>
      </c>
      <c r="B30" s="9"/>
      <c r="C30" s="9"/>
      <c r="D30" s="10">
        <v>122000</v>
      </c>
      <c r="E30" s="332"/>
    </row>
    <row r="31" spans="1:5" ht="12.75">
      <c r="A31" s="12" t="s">
        <v>185</v>
      </c>
      <c r="B31" s="13"/>
      <c r="C31" s="13"/>
      <c r="D31" s="11">
        <v>89800</v>
      </c>
      <c r="E31" s="332"/>
    </row>
    <row r="32" spans="1:5" ht="15">
      <c r="A32" s="127" t="s">
        <v>85</v>
      </c>
      <c r="B32" s="128"/>
      <c r="C32" s="128"/>
      <c r="D32" s="129">
        <f>SUM(D33,D34,D36,D37,)</f>
        <v>8229239</v>
      </c>
      <c r="E32" s="26"/>
    </row>
    <row r="33" spans="1:5" ht="12.75">
      <c r="A33" s="8" t="s">
        <v>86</v>
      </c>
      <c r="B33" s="9"/>
      <c r="C33" s="9"/>
      <c r="D33" s="10">
        <v>883000</v>
      </c>
      <c r="E33" s="333"/>
    </row>
    <row r="34" spans="1:5" ht="12.75">
      <c r="A34" s="8" t="s">
        <v>87</v>
      </c>
      <c r="B34" s="9"/>
      <c r="C34" s="9"/>
      <c r="D34" s="10">
        <v>932874</v>
      </c>
      <c r="E34" s="333"/>
    </row>
    <row r="35" spans="1:5" ht="12.75">
      <c r="A35" s="8" t="s">
        <v>186</v>
      </c>
      <c r="B35" s="9"/>
      <c r="C35" s="9"/>
      <c r="D35" s="10">
        <v>531566</v>
      </c>
      <c r="E35" s="333"/>
    </row>
    <row r="36" spans="1:5" ht="12.75">
      <c r="A36" s="8" t="s">
        <v>88</v>
      </c>
      <c r="B36" s="9"/>
      <c r="C36" s="9"/>
      <c r="D36" s="10">
        <v>6138000</v>
      </c>
      <c r="E36" s="333"/>
    </row>
    <row r="37" spans="1:5" ht="12.75">
      <c r="A37" s="12" t="s">
        <v>89</v>
      </c>
      <c r="B37" s="13"/>
      <c r="C37" s="13"/>
      <c r="D37" s="11">
        <v>275365</v>
      </c>
      <c r="E37" s="333"/>
    </row>
    <row r="38" spans="1:5" ht="15">
      <c r="A38" s="127" t="s">
        <v>90</v>
      </c>
      <c r="B38" s="128"/>
      <c r="C38" s="128"/>
      <c r="D38" s="129">
        <f>SUM(D39:D40)</f>
        <v>15821335</v>
      </c>
      <c r="E38" s="26"/>
    </row>
    <row r="39" spans="1:5" ht="12.75">
      <c r="A39" s="17" t="s">
        <v>98</v>
      </c>
      <c r="B39" s="30"/>
      <c r="C39" s="30"/>
      <c r="D39" s="14">
        <v>14862350</v>
      </c>
      <c r="E39" s="23"/>
    </row>
    <row r="40" spans="1:5" ht="12.75">
      <c r="A40" s="12" t="s">
        <v>99</v>
      </c>
      <c r="B40" s="13"/>
      <c r="C40" s="13"/>
      <c r="D40" s="11">
        <v>958985</v>
      </c>
      <c r="E40" s="23"/>
    </row>
    <row r="41" spans="1:5" ht="12.75">
      <c r="A41" s="127" t="s">
        <v>100</v>
      </c>
      <c r="B41" s="128"/>
      <c r="C41" s="128"/>
      <c r="D41" s="129">
        <f>SUM(D42,D52,D56,)</f>
        <v>35676411</v>
      </c>
      <c r="E41" s="334"/>
    </row>
    <row r="42" spans="1:5" ht="12.75">
      <c r="A42" s="8" t="s">
        <v>101</v>
      </c>
      <c r="B42" s="9"/>
      <c r="C42" s="9"/>
      <c r="D42" s="10">
        <f>SUM(D43+D49)</f>
        <v>22015679</v>
      </c>
      <c r="E42" s="23"/>
    </row>
    <row r="43" spans="1:5" ht="12.75">
      <c r="A43" s="8" t="s">
        <v>15</v>
      </c>
      <c r="B43" s="9"/>
      <c r="C43" s="9"/>
      <c r="D43" s="10">
        <f>SUM(D44:D45)</f>
        <v>10610857</v>
      </c>
      <c r="E43" s="23"/>
    </row>
    <row r="44" spans="1:5" ht="12.75">
      <c r="A44" s="8" t="s">
        <v>187</v>
      </c>
      <c r="B44" s="9"/>
      <c r="C44" s="9"/>
      <c r="D44" s="10">
        <v>1537000</v>
      </c>
      <c r="E44" s="23"/>
    </row>
    <row r="45" spans="1:5" ht="12.75">
      <c r="A45" s="8" t="s">
        <v>188</v>
      </c>
      <c r="B45" s="9"/>
      <c r="C45" s="9"/>
      <c r="D45" s="10">
        <f>SUM(D46:D48)</f>
        <v>9073857</v>
      </c>
      <c r="E45" s="23"/>
    </row>
    <row r="46" spans="1:5" ht="12.75">
      <c r="A46" s="335" t="s">
        <v>189</v>
      </c>
      <c r="B46" s="9"/>
      <c r="C46" s="9"/>
      <c r="D46" s="10">
        <v>8803857</v>
      </c>
      <c r="E46" s="23"/>
    </row>
    <row r="47" spans="1:5" ht="12.75">
      <c r="A47" s="335" t="s">
        <v>190</v>
      </c>
      <c r="B47" s="9"/>
      <c r="C47" s="9"/>
      <c r="D47" s="10">
        <v>120000</v>
      </c>
      <c r="E47" s="23"/>
    </row>
    <row r="48" spans="1:5" ht="12.75">
      <c r="A48" s="335" t="s">
        <v>191</v>
      </c>
      <c r="B48" s="9"/>
      <c r="C48" s="9"/>
      <c r="D48" s="10">
        <v>150000</v>
      </c>
      <c r="E48" s="23"/>
    </row>
    <row r="49" spans="1:8" ht="12.75">
      <c r="A49" s="8" t="s">
        <v>16</v>
      </c>
      <c r="B49" s="9"/>
      <c r="C49" s="9"/>
      <c r="D49" s="10">
        <f>SUM(D50:D51)</f>
        <v>11404822</v>
      </c>
      <c r="E49" s="23"/>
      <c r="H49" s="20"/>
    </row>
    <row r="50" spans="1:5" ht="12.75">
      <c r="A50" s="8" t="s">
        <v>192</v>
      </c>
      <c r="B50" s="9"/>
      <c r="C50" s="9"/>
      <c r="D50" s="10">
        <v>617608</v>
      </c>
      <c r="E50" s="23"/>
    </row>
    <row r="51" spans="1:10" ht="12.75">
      <c r="A51" s="8" t="s">
        <v>193</v>
      </c>
      <c r="B51" s="9"/>
      <c r="C51" s="9"/>
      <c r="D51" s="10">
        <v>10787214</v>
      </c>
      <c r="E51" s="23"/>
      <c r="J51" s="20"/>
    </row>
    <row r="52" spans="1:5" ht="14.25">
      <c r="A52" s="8" t="s">
        <v>102</v>
      </c>
      <c r="B52" s="9"/>
      <c r="C52" s="9"/>
      <c r="D52" s="10">
        <f>SUM(D54)</f>
        <v>9760732</v>
      </c>
      <c r="E52" s="25"/>
    </row>
    <row r="53" spans="1:5" ht="14.25">
      <c r="A53" s="8" t="s">
        <v>91</v>
      </c>
      <c r="B53" s="9"/>
      <c r="C53" s="9"/>
      <c r="D53" s="10"/>
      <c r="E53" s="25"/>
    </row>
    <row r="54" spans="1:5" ht="12.75">
      <c r="A54" s="8" t="s">
        <v>103</v>
      </c>
      <c r="B54" s="9"/>
      <c r="C54" s="9"/>
      <c r="D54" s="10">
        <v>9760732</v>
      </c>
      <c r="E54" s="23"/>
    </row>
    <row r="55" spans="1:5" ht="14.25">
      <c r="A55" s="8" t="s">
        <v>104</v>
      </c>
      <c r="B55" s="9"/>
      <c r="C55" s="9"/>
      <c r="D55" s="10"/>
      <c r="E55" s="31"/>
    </row>
    <row r="56" spans="1:5" ht="14.25">
      <c r="A56" s="8" t="s">
        <v>105</v>
      </c>
      <c r="B56" s="9"/>
      <c r="C56" s="9"/>
      <c r="D56" s="10">
        <f>SUM(D57:D59)</f>
        <v>3900000</v>
      </c>
      <c r="E56" s="25"/>
    </row>
    <row r="57" spans="1:5" ht="12.75">
      <c r="A57" s="8" t="s">
        <v>106</v>
      </c>
      <c r="B57" s="9"/>
      <c r="C57" s="9"/>
      <c r="D57" s="10">
        <v>300000</v>
      </c>
      <c r="E57" s="23"/>
    </row>
    <row r="58" spans="1:5" ht="12" customHeight="1">
      <c r="A58" s="8" t="s">
        <v>194</v>
      </c>
      <c r="B58" s="9"/>
      <c r="C58" s="9"/>
      <c r="D58" s="10">
        <v>3000000</v>
      </c>
      <c r="E58" s="23"/>
    </row>
    <row r="59" spans="1:5" ht="12.75">
      <c r="A59" s="12" t="s">
        <v>195</v>
      </c>
      <c r="B59" s="13"/>
      <c r="C59" s="13"/>
      <c r="D59" s="11">
        <v>600000</v>
      </c>
      <c r="E59" s="23"/>
    </row>
    <row r="60" spans="1:5" ht="13.5" thickBot="1">
      <c r="A60" s="135" t="s">
        <v>109</v>
      </c>
      <c r="B60" s="136"/>
      <c r="C60" s="136"/>
      <c r="D60" s="137">
        <v>380900</v>
      </c>
      <c r="E60" s="23"/>
    </row>
  </sheetData>
  <mergeCells count="3">
    <mergeCell ref="A1:D1"/>
    <mergeCell ref="A2:D2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2007-11-16T07:06:50Z</dcterms:modified>
  <cp:category/>
  <cp:version/>
  <cp:contentType/>
  <cp:contentStatus/>
</cp:coreProperties>
</file>