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2 - wydatki" sheetId="1" r:id="rId1"/>
  </sheets>
  <definedNames>
    <definedName name="_xlnm.Print_Area" localSheetId="0">'2 - wydatki'!$A$1:$L$291</definedName>
  </definedNames>
  <calcPr fullCalcOnLoad="1" fullPrecision="0"/>
</workbook>
</file>

<file path=xl/sharedStrings.xml><?xml version="1.0" encoding="utf-8"?>
<sst xmlns="http://schemas.openxmlformats.org/spreadsheetml/2006/main" count="267" uniqueCount="150">
  <si>
    <t>ROLNICTWO I ŁOWIECTWO</t>
  </si>
  <si>
    <t>400</t>
  </si>
  <si>
    <t>WYTWARZANIE I ZAOPATRYWANIE W ENERGIĘ</t>
  </si>
  <si>
    <t>ELEKTRYCZNĄ, GAZ I WODĘ</t>
  </si>
  <si>
    <t>DZIAŁALNOŚĆ USŁUGOWA</t>
  </si>
  <si>
    <t xml:space="preserve">URZĘDY NACZELNYCH ORGANÓW WŁADZY </t>
  </si>
  <si>
    <t xml:space="preserve">DOCHODY OD OSÓB PRAWNYCH, </t>
  </si>
  <si>
    <t>OD OSÓB FIZYCZNYCH I OD INNYCH JEDNOSTEK</t>
  </si>
  <si>
    <t>OBSŁUGA DŁUGU PUBLICZNEGO</t>
  </si>
  <si>
    <t>POZOSTAŁE ZADANIA W ZAKRESIE</t>
  </si>
  <si>
    <t>POLITYKI SPOŁECZNEJ</t>
  </si>
  <si>
    <t>GOSPODARKA KOMUNALNA</t>
  </si>
  <si>
    <t xml:space="preserve"> I OCHRONA ŚRODOWISKA</t>
  </si>
  <si>
    <t>KULTURA I OCHRONA DZIEDZICTWA</t>
  </si>
  <si>
    <t>NARODOWEGO</t>
  </si>
  <si>
    <t>OGÓŁEM</t>
  </si>
  <si>
    <t>1.2.2. Zestawienie wydatków związanych z realizacją zadań własnych według działów i rozdziałów klasyfikacji budżetowej.</t>
  </si>
  <si>
    <t>Stopień realizacji
5:4</t>
  </si>
  <si>
    <t>wynagrodzenia 
i pochodne od wynagrodzeń</t>
  </si>
  <si>
    <t>01002</t>
  </si>
  <si>
    <t>Wojewódzkie ośrodki doradztwa rolniczego</t>
  </si>
  <si>
    <t>01030</t>
  </si>
  <si>
    <t>Izby rolnicze</t>
  </si>
  <si>
    <t>Dostarczanie paliw gazowych</t>
  </si>
  <si>
    <t>Lokalny transport zbiorowy</t>
  </si>
  <si>
    <t>Zakłady gospodarki mieszkaniowej</t>
  </si>
  <si>
    <t>Plany zagospodarowania przestrzennego</t>
  </si>
  <si>
    <t>Opracowania geodezyjne i kartograficzne</t>
  </si>
  <si>
    <t>Komendy wojewódzkie Policji</t>
  </si>
  <si>
    <t>Straż Graniczna</t>
  </si>
  <si>
    <t>Zadania ratownictwa górskiego i wodnego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</si>
  <si>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</si>
  <si>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</si>
  <si>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</si>
  <si>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</si>
  <si>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samorządu terytorialnego</t>
  </si>
  <si>
    <t>Rezerwy ogólne i celowe</t>
  </si>
  <si>
    <t>Przedszkola specjalne</t>
  </si>
  <si>
    <t>Dowożenie uczniów do szkół</t>
  </si>
  <si>
    <t>Komisje egzaminacyjne</t>
  </si>
  <si>
    <t>Dokształcanie i doskonalenie nauczycieli</t>
  </si>
  <si>
    <t>Programy polityki zdrowotnej</t>
  </si>
  <si>
    <t>Przeciwdziałanie alkoholizmowi</t>
  </si>
  <si>
    <t xml:space="preserve">Zasiłki i pomoc w naturze oraz składki na </t>
  </si>
  <si>
    <t>Dodatki mieszkaniowe</t>
  </si>
  <si>
    <t>Usługi opiekuńcze i specjalistyczne</t>
  </si>
  <si>
    <t>usługi opiekuńcze</t>
  </si>
  <si>
    <t>Kolonie i obozy oraz inne formy wypoczynku dzieci</t>
  </si>
  <si>
    <t>i młodzieży szkolnej, a także szkolenia młodzieży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</si>
  <si>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</si>
  <si>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</si>
  <si>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</si>
  <si>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</si>
  <si>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</si>
  <si>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>Wpływy i wydatki związane z gromadzeniem</t>
  </si>
  <si>
    <t>środków z opłat produktowych</t>
  </si>
  <si>
    <t>Obiekty sportowe</t>
  </si>
  <si>
    <t>Zadania w zakresie kultury fizycznej i sportu</t>
  </si>
  <si>
    <t>1.2.3. Zestawienie wydatków związanych z realizacją zadań zleconych z zakresu administracji rządowej i innych zadań zleconych gminie 
          ustawami według działów i rozdziałów klasyfikacji budżetowej.</t>
  </si>
  <si>
    <t xml:space="preserve">PAŃSTWOWEJ, KONTROLI I OCHRONY </t>
  </si>
  <si>
    <t>Składki na ubezpieczenia zdrowotne opłacane za osoby</t>
  </si>
  <si>
    <t>pobierające niektóre świadczenia z pomocy społecznej</t>
  </si>
  <si>
    <t>oraz niektóre świadczenia rodzinne</t>
  </si>
  <si>
    <t>1.2.4. Zestawienie wydatków związanych z realizacją zadań z zakresu właściwości powiatu przejętych w drodze porozumienia 
          według działów i rozdziałów klasyfikacji budżetowej</t>
  </si>
  <si>
    <t>Drogi publiczne wojewódzkie</t>
  </si>
  <si>
    <t>Oddziały przedszkolne w szkołach podstawowych</t>
  </si>
  <si>
    <t>Dostarczanie wody</t>
  </si>
  <si>
    <t>Drogi publiczne gminne</t>
  </si>
  <si>
    <t>Zadania w zakresie upowszechniania turystyki</t>
  </si>
  <si>
    <t>Gospodarka gruntami i nieruchomościami</t>
  </si>
  <si>
    <t>i rentowe z ubezpieczenia społecznego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</si>
  <si>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</si>
  <si>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</si>
  <si>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</si>
  <si>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</si>
  <si>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</si>
  <si>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</si>
  <si>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Lecznictwo ambulatoryjne</t>
  </si>
  <si>
    <t>Gospodarka odpadami</t>
  </si>
  <si>
    <t>Urzędy naczelnych organów władzy państwowej,</t>
  </si>
  <si>
    <t>kontroli i ochrony prawa</t>
  </si>
  <si>
    <t>Ochotnicze straże pożarne</t>
  </si>
  <si>
    <t>Drogi publiczne powiatowe</t>
  </si>
  <si>
    <t>w tym:</t>
  </si>
  <si>
    <t>PAŃSTWOWEJ, KONTROLI I OCHRONY</t>
  </si>
  <si>
    <t>PRAWA ORAZ SĄDOWNICTWA</t>
  </si>
  <si>
    <t>KULTURA FIZYCZNA I SPORT</t>
  </si>
  <si>
    <t>Przedszkola</t>
  </si>
  <si>
    <t>Gospodarka ściekowa i ochrona wód</t>
  </si>
  <si>
    <t>Domy i ośrodki kultury, świetlice i kluby</t>
  </si>
  <si>
    <t>Urzędy wojewódzkie</t>
  </si>
  <si>
    <t>w zł</t>
  </si>
  <si>
    <t>Pomoc materialna dla uczniów</t>
  </si>
  <si>
    <t>Biblioteki</t>
  </si>
  <si>
    <t>Wykonanie</t>
  </si>
  <si>
    <t>Instytucje kultury fizycznej</t>
  </si>
  <si>
    <t>Promocja jednostek samorządu terytorialnego</t>
  </si>
  <si>
    <t>* UWAGA! W dziale 852 rozdział 85212 kol.8 kwota 190.251,89 zł dotyczy wyłącznie wynagrodzeń i pochodnych pracowniczych, nie obejmuje składek od świadczeń rodzinnych (tj. 139.320,58 zł).</t>
  </si>
  <si>
    <t>Część równoważąca subwencji ogólnej dla gmin</t>
  </si>
  <si>
    <t>POMOC SPOŁECZNA</t>
  </si>
  <si>
    <t>ORAZ WYDATKI ZWIĄZANE Z ICH POBOREM</t>
  </si>
  <si>
    <t>NIEPOSIADAJĄCYCH OSOBOWOŚCI PRAWNEJ</t>
  </si>
  <si>
    <t>Usługi opiekuńcze i specjalistyczne usługi opiekuńcze</t>
  </si>
  <si>
    <t>Ośrodki wsparcia</t>
  </si>
  <si>
    <t>Ośrodki pomocy społecznej</t>
  </si>
  <si>
    <t>Żłobki</t>
  </si>
  <si>
    <t>Wybory Prezydenta Rzeczypospolitej Polskiej</t>
  </si>
  <si>
    <t>1.2. Zestawienie wykonania wydatków budżetu Gminy Police w 2006 roku.</t>
  </si>
  <si>
    <t>1.2.5. Wydatki na pomoc finansową dla Województwa Zachodniopomorskiego w postaci dofinansowania zadania inwestycyjnego 
          pn. "Budowa ciągu pieszo-rowerowego w Policach, ul. Piastów w ciągu drogi wojewódzkiej Nr 114"</t>
  </si>
  <si>
    <t>01008</t>
  </si>
  <si>
    <t>Melioracje wodne</t>
  </si>
  <si>
    <t>Wybory do rad gmin, rad powiatów i sejmików województw, wybory wójtów, burmistrzów i prezydentów miast oraz referenda gminne, powiatowe i wojewódzkie</t>
  </si>
  <si>
    <t>Komendy powiatowe Policji</t>
  </si>
  <si>
    <t>Zwalczanie narkomanii</t>
  </si>
  <si>
    <t>Usuwanie skutków klęsk żywiołowych</t>
  </si>
  <si>
    <t>01095</t>
  </si>
  <si>
    <t xml:space="preserve">Rozliczenia z tytułu poręczeń i gwarancji </t>
  </si>
  <si>
    <t xml:space="preserve">udzielonych przez Skarb Państwa lub jednostkę </t>
  </si>
  <si>
    <t>środków z opłat i kar za korzystanie ze środowiska</t>
  </si>
  <si>
    <t>Rady gmin (miast i miast na prawach powiatu)</t>
  </si>
  <si>
    <t>Urzędy gmin (miast i miast na prawach powiatu)</t>
  </si>
  <si>
    <t>ubezpieczenia emerytalne i rentowe</t>
  </si>
  <si>
    <t>Ochrona zabytków i opieka nad zabytkami</t>
  </si>
  <si>
    <t xml:space="preserve">Świadczenia rodzinne, zaliczka alimentacyjna  </t>
  </si>
  <si>
    <t xml:space="preserve">oraz składki na ubezpieczenia emerytalne </t>
  </si>
  <si>
    <t xml:space="preserve"> </t>
  </si>
  <si>
    <t>Plan</t>
  </si>
  <si>
    <t>Dział</t>
  </si>
  <si>
    <t>TRANSPORT I ŁĄCZNOŚĆ</t>
  </si>
  <si>
    <t>TURYSTYKA</t>
  </si>
  <si>
    <t>GOSPODARKA MIESZKANIOWA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</si>
  <si>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</si>
  <si>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</si>
  <si>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</si>
  <si>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</si>
  <si>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</si>
  <si>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</si>
  <si>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Rozdział</t>
  </si>
  <si>
    <t>Treść</t>
  </si>
  <si>
    <t>1.2.1. Zestawienie zbiorcze według działów klasyfikacji budżetowej.</t>
  </si>
  <si>
    <t>z tego:</t>
  </si>
  <si>
    <t>Stopień realizacji
4:3</t>
  </si>
  <si>
    <t>wydatki bieżące</t>
  </si>
  <si>
    <t>wydatki majątkowe</t>
  </si>
  <si>
    <t>dotacje</t>
  </si>
  <si>
    <t>wynagrodzenia
i pochodne od wynagrodzeń</t>
  </si>
  <si>
    <t>wydatki na obsługę długu</t>
  </si>
  <si>
    <t>wydatki z tytułu poręczeń i gwarancji</t>
  </si>
  <si>
    <t>11</t>
  </si>
  <si>
    <t>010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</si>
</sst>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9"/>
      <color indexed="10"/>
      <name val="Arial CE"/>
      <family val="0"/>
    </font>
    <font>
      <sz val="10"/>
      <name val="Arial P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6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4" xfId="0" applyNumberFormat="1" applyFont="1" applyBorder="1" applyAlignment="1">
      <alignment/>
    </xf>
    <xf numFmtId="9" fontId="0" fillId="0" borderId="7" xfId="19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2" xfId="19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6" xfId="19" applyFont="1" applyBorder="1" applyAlignment="1">
      <alignment/>
    </xf>
    <xf numFmtId="0" fontId="0" fillId="0" borderId="17" xfId="0" applyFont="1" applyBorder="1" applyAlignment="1">
      <alignment/>
    </xf>
    <xf numFmtId="0" fontId="6" fillId="0" borderId="3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9" fontId="6" fillId="0" borderId="7" xfId="19" applyFont="1" applyBorder="1" applyAlignment="1">
      <alignment/>
    </xf>
    <xf numFmtId="0" fontId="0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7" xfId="19" applyNumberFormat="1" applyFont="1" applyBorder="1" applyAlignment="1">
      <alignment/>
    </xf>
    <xf numFmtId="10" fontId="0" fillId="0" borderId="25" xfId="19" applyNumberFormat="1" applyFont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9" fontId="13" fillId="0" borderId="0" xfId="19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3" fontId="0" fillId="0" borderId="24" xfId="15" applyFont="1" applyBorder="1" applyAlignment="1">
      <alignment/>
    </xf>
    <xf numFmtId="43" fontId="0" fillId="0" borderId="11" xfId="15" applyFont="1" applyBorder="1" applyAlignment="1">
      <alignment/>
    </xf>
    <xf numFmtId="10" fontId="0" fillId="0" borderId="26" xfId="19" applyNumberFormat="1" applyFont="1" applyBorder="1" applyAlignment="1">
      <alignment/>
    </xf>
    <xf numFmtId="10" fontId="0" fillId="0" borderId="12" xfId="19" applyNumberFormat="1" applyFont="1" applyBorder="1" applyAlignment="1">
      <alignment/>
    </xf>
    <xf numFmtId="10" fontId="6" fillId="0" borderId="7" xfId="19" applyNumberFormat="1" applyFont="1" applyBorder="1" applyAlignment="1">
      <alignment/>
    </xf>
    <xf numFmtId="10" fontId="1" fillId="0" borderId="7" xfId="19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27" xfId="19" applyNumberFormat="1" applyFont="1" applyBorder="1" applyAlignment="1">
      <alignment/>
    </xf>
    <xf numFmtId="10" fontId="6" fillId="0" borderId="7" xfId="19" applyNumberFormat="1" applyFont="1" applyBorder="1" applyAlignment="1">
      <alignment horizontal="center"/>
    </xf>
    <xf numFmtId="10" fontId="0" fillId="0" borderId="16" xfId="19" applyNumberFormat="1" applyFont="1" applyBorder="1" applyAlignment="1">
      <alignment/>
    </xf>
    <xf numFmtId="10" fontId="0" fillId="0" borderId="7" xfId="19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9" xfId="0" applyFon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3" fontId="6" fillId="2" borderId="3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3" fontId="6" fillId="2" borderId="34" xfId="0" applyNumberFormat="1" applyFont="1" applyFill="1" applyBorder="1" applyAlignment="1">
      <alignment horizontal="center"/>
    </xf>
    <xf numFmtId="1" fontId="6" fillId="2" borderId="35" xfId="19" applyNumberFormat="1" applyFont="1" applyFill="1" applyBorder="1" applyAlignment="1">
      <alignment horizontal="center"/>
    </xf>
    <xf numFmtId="0" fontId="6" fillId="2" borderId="35" xfId="19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4" xfId="0" applyFont="1" applyBorder="1" applyAlignment="1">
      <alignment/>
    </xf>
    <xf numFmtId="43" fontId="0" fillId="0" borderId="6" xfId="15" applyFont="1" applyBorder="1" applyAlignment="1">
      <alignment horizontal="right" wrapText="1"/>
    </xf>
    <xf numFmtId="43" fontId="0" fillId="0" borderId="2" xfId="15" applyFont="1" applyBorder="1" applyAlignment="1">
      <alignment horizontal="right" wrapText="1"/>
    </xf>
    <xf numFmtId="43" fontId="0" fillId="0" borderId="4" xfId="15" applyFont="1" applyBorder="1" applyAlignment="1">
      <alignment horizontal="right" wrapText="1"/>
    </xf>
    <xf numFmtId="43" fontId="0" fillId="0" borderId="1" xfId="15" applyFont="1" applyBorder="1" applyAlignment="1">
      <alignment horizontal="right" wrapText="1"/>
    </xf>
    <xf numFmtId="43" fontId="0" fillId="0" borderId="24" xfId="15" applyFont="1" applyBorder="1" applyAlignment="1">
      <alignment horizontal="right" wrapText="1"/>
    </xf>
    <xf numFmtId="43" fontId="0" fillId="0" borderId="11" xfId="15" applyFont="1" applyBorder="1" applyAlignment="1">
      <alignment horizontal="right" wrapText="1"/>
    </xf>
    <xf numFmtId="43" fontId="0" fillId="0" borderId="9" xfId="15" applyFont="1" applyBorder="1" applyAlignment="1">
      <alignment horizontal="right" wrapText="1"/>
    </xf>
    <xf numFmtId="43" fontId="0" fillId="0" borderId="8" xfId="15" applyFont="1" applyBorder="1" applyAlignment="1">
      <alignment horizontal="right" wrapText="1"/>
    </xf>
    <xf numFmtId="43" fontId="6" fillId="0" borderId="4" xfId="15" applyFont="1" applyBorder="1" applyAlignment="1">
      <alignment horizontal="right" wrapText="1"/>
    </xf>
    <xf numFmtId="43" fontId="6" fillId="0" borderId="1" xfId="15" applyFont="1" applyBorder="1" applyAlignment="1">
      <alignment horizontal="right" wrapText="1"/>
    </xf>
    <xf numFmtId="43" fontId="1" fillId="0" borderId="1" xfId="15" applyFont="1" applyBorder="1" applyAlignment="1">
      <alignment horizontal="right" wrapText="1"/>
    </xf>
    <xf numFmtId="43" fontId="6" fillId="0" borderId="24" xfId="15" applyFont="1" applyBorder="1" applyAlignment="1">
      <alignment horizontal="right" wrapText="1"/>
    </xf>
    <xf numFmtId="43" fontId="6" fillId="0" borderId="11" xfId="15" applyFont="1" applyBorder="1" applyAlignment="1">
      <alignment horizontal="right" wrapText="1"/>
    </xf>
    <xf numFmtId="43" fontId="0" fillId="0" borderId="1" xfId="15" applyFont="1" applyFill="1" applyBorder="1" applyAlignment="1">
      <alignment horizontal="right" wrapText="1"/>
    </xf>
    <xf numFmtId="43" fontId="0" fillId="0" borderId="19" xfId="15" applyFont="1" applyBorder="1" applyAlignment="1">
      <alignment horizontal="right" wrapText="1"/>
    </xf>
    <xf numFmtId="43" fontId="0" fillId="0" borderId="20" xfId="15" applyFont="1" applyBorder="1" applyAlignment="1">
      <alignment horizontal="right" wrapText="1"/>
    </xf>
    <xf numFmtId="43" fontId="0" fillId="0" borderId="0" xfId="15" applyFont="1" applyBorder="1" applyAlignment="1">
      <alignment horizontal="right" wrapText="1"/>
    </xf>
    <xf numFmtId="43" fontId="0" fillId="0" borderId="36" xfId="15" applyFont="1" applyBorder="1" applyAlignment="1">
      <alignment horizontal="right" wrapText="1"/>
    </xf>
    <xf numFmtId="43" fontId="0" fillId="0" borderId="14" xfId="15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43" fontId="1" fillId="0" borderId="4" xfId="15" applyFont="1" applyBorder="1" applyAlignment="1">
      <alignment horizontal="right" wrapText="1"/>
    </xf>
    <xf numFmtId="9" fontId="7" fillId="2" borderId="7" xfId="0" applyNumberFormat="1" applyFont="1" applyFill="1" applyBorder="1" applyAlignment="1">
      <alignment horizontal="center" vertical="center" wrapText="1"/>
    </xf>
    <xf numFmtId="9" fontId="7" fillId="2" borderId="2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9" fontId="7" fillId="2" borderId="37" xfId="0" applyNumberFormat="1" applyFont="1" applyFill="1" applyBorder="1" applyAlignment="1">
      <alignment horizontal="center" vertical="center" wrapText="1"/>
    </xf>
    <xf numFmtId="9" fontId="7" fillId="2" borderId="38" xfId="0" applyNumberFormat="1" applyFont="1" applyFill="1" applyBorder="1" applyAlignment="1">
      <alignment horizontal="center" vertical="center" wrapText="1"/>
    </xf>
    <xf numFmtId="9" fontId="7" fillId="2" borderId="39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42"/>
  <sheetViews>
    <sheetView showGridLines="0" tabSelected="1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6.75390625" style="2" customWidth="1"/>
    <col min="2" max="2" width="9.125" style="2" customWidth="1"/>
    <col min="3" max="3" width="46.75390625" style="2" bestFit="1" customWidth="1"/>
    <col min="4" max="4" width="15.375" style="2" customWidth="1"/>
    <col min="5" max="5" width="17.75390625" style="2" customWidth="1"/>
    <col min="6" max="6" width="16.625" style="2" customWidth="1"/>
    <col min="7" max="7" width="16.375" style="2" customWidth="1"/>
    <col min="8" max="8" width="17.375" style="2" customWidth="1"/>
    <col min="9" max="10" width="14.875" style="2" customWidth="1"/>
    <col min="11" max="11" width="16.875" style="2" bestFit="1" customWidth="1"/>
    <col min="12" max="12" width="9.125" style="2" customWidth="1"/>
    <col min="13" max="13" width="16.75390625" style="2" customWidth="1"/>
    <col min="14" max="16384" width="9.125" style="2" customWidth="1"/>
  </cols>
  <sheetData>
    <row r="1" spans="1:11" ht="18">
      <c r="A1" s="169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9" ht="18">
      <c r="A2" s="169" t="s">
        <v>139</v>
      </c>
      <c r="B2" s="169"/>
      <c r="C2" s="169"/>
      <c r="D2" s="169"/>
      <c r="E2" s="169"/>
      <c r="F2" s="169"/>
      <c r="G2" s="169"/>
      <c r="H2" s="169"/>
      <c r="I2" s="169"/>
    </row>
    <row r="3" spans="11:12" ht="18" customHeight="1" thickBot="1">
      <c r="K3" s="1"/>
      <c r="L3" s="1" t="s">
        <v>91</v>
      </c>
    </row>
    <row r="4" spans="2:12" ht="12">
      <c r="B4" s="163" t="s">
        <v>127</v>
      </c>
      <c r="C4" s="166" t="s">
        <v>138</v>
      </c>
      <c r="D4" s="150" t="s">
        <v>126</v>
      </c>
      <c r="E4" s="150" t="s">
        <v>94</v>
      </c>
      <c r="F4" s="172" t="s">
        <v>140</v>
      </c>
      <c r="G4" s="173"/>
      <c r="H4" s="173"/>
      <c r="I4" s="173"/>
      <c r="J4" s="173"/>
      <c r="K4" s="174"/>
      <c r="L4" s="155" t="s">
        <v>141</v>
      </c>
    </row>
    <row r="5" spans="2:12" ht="12">
      <c r="B5" s="164"/>
      <c r="C5" s="167"/>
      <c r="D5" s="151"/>
      <c r="E5" s="151"/>
      <c r="F5" s="161" t="s">
        <v>142</v>
      </c>
      <c r="G5" s="171" t="s">
        <v>83</v>
      </c>
      <c r="H5" s="171"/>
      <c r="I5" s="171"/>
      <c r="J5" s="171"/>
      <c r="K5" s="161" t="s">
        <v>143</v>
      </c>
      <c r="L5" s="156"/>
    </row>
    <row r="6" spans="2:12" ht="60.75" customHeight="1">
      <c r="B6" s="165"/>
      <c r="C6" s="168"/>
      <c r="D6" s="154"/>
      <c r="E6" s="154"/>
      <c r="F6" s="154"/>
      <c r="G6" s="80" t="s">
        <v>144</v>
      </c>
      <c r="H6" s="80" t="s">
        <v>145</v>
      </c>
      <c r="I6" s="80" t="s">
        <v>146</v>
      </c>
      <c r="J6" s="80" t="s">
        <v>147</v>
      </c>
      <c r="K6" s="154"/>
      <c r="L6" s="157"/>
    </row>
    <row r="7" spans="2:12" s="7" customFormat="1" ht="12" thickBot="1">
      <c r="B7" s="107">
        <v>1</v>
      </c>
      <c r="C7" s="108">
        <v>2</v>
      </c>
      <c r="D7" s="109">
        <v>3</v>
      </c>
      <c r="E7" s="110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10">
        <v>10</v>
      </c>
      <c r="L7" s="111" t="s">
        <v>148</v>
      </c>
    </row>
    <row r="8" spans="2:12" ht="12">
      <c r="B8" s="8"/>
      <c r="C8" s="9"/>
      <c r="D8" s="9"/>
      <c r="E8" s="10"/>
      <c r="F8" s="9"/>
      <c r="G8" s="9"/>
      <c r="H8" s="9"/>
      <c r="I8" s="9"/>
      <c r="J8" s="9"/>
      <c r="K8" s="10"/>
      <c r="L8" s="34"/>
    </row>
    <row r="9" spans="2:12" ht="12">
      <c r="B9" s="11" t="s">
        <v>149</v>
      </c>
      <c r="C9" s="12" t="s">
        <v>0</v>
      </c>
      <c r="D9" s="4">
        <f>SUM(D69+D228)</f>
        <v>10359</v>
      </c>
      <c r="E9" s="126">
        <f>SUM(F9+K9)</f>
        <v>7937.65</v>
      </c>
      <c r="F9" s="127">
        <f aca="true" t="shared" si="0" ref="F9:K9">SUM(F69+F228)</f>
        <v>7937.65</v>
      </c>
      <c r="G9" s="127">
        <f t="shared" si="0"/>
        <v>0</v>
      </c>
      <c r="H9" s="127">
        <f t="shared" si="0"/>
        <v>2000</v>
      </c>
      <c r="I9" s="127">
        <f t="shared" si="0"/>
        <v>0</v>
      </c>
      <c r="J9" s="127">
        <f t="shared" si="0"/>
        <v>0</v>
      </c>
      <c r="K9" s="127">
        <f t="shared" si="0"/>
        <v>0</v>
      </c>
      <c r="L9" s="79">
        <f>SUM(E9/D9)</f>
        <v>0.7663</v>
      </c>
    </row>
    <row r="10" spans="2:12" ht="12">
      <c r="B10" s="14"/>
      <c r="C10" s="15"/>
      <c r="D10" s="3"/>
      <c r="E10" s="128"/>
      <c r="F10" s="129"/>
      <c r="G10" s="129"/>
      <c r="H10" s="129"/>
      <c r="I10" s="129"/>
      <c r="J10" s="129"/>
      <c r="K10" s="128"/>
      <c r="L10" s="78"/>
    </row>
    <row r="11" spans="2:12" ht="12">
      <c r="B11" s="14" t="s">
        <v>1</v>
      </c>
      <c r="C11" s="15" t="s">
        <v>2</v>
      </c>
      <c r="D11" s="3"/>
      <c r="E11" s="128"/>
      <c r="F11" s="129"/>
      <c r="G11" s="129"/>
      <c r="H11" s="129"/>
      <c r="I11" s="129"/>
      <c r="J11" s="129"/>
      <c r="K11" s="128"/>
      <c r="L11" s="78"/>
    </row>
    <row r="12" spans="2:12" ht="12">
      <c r="B12" s="11"/>
      <c r="C12" s="12" t="s">
        <v>3</v>
      </c>
      <c r="D12" s="4">
        <f>SUM(D76)</f>
        <v>11783000</v>
      </c>
      <c r="E12" s="126">
        <f>SUM(F12+K12)</f>
        <v>11530416.8</v>
      </c>
      <c r="F12" s="127">
        <f aca="true" t="shared" si="1" ref="F12:K12">SUM(F76)</f>
        <v>201724.81</v>
      </c>
      <c r="G12" s="127">
        <f t="shared" si="1"/>
        <v>0</v>
      </c>
      <c r="H12" s="127">
        <f t="shared" si="1"/>
        <v>0</v>
      </c>
      <c r="I12" s="127">
        <f t="shared" si="1"/>
        <v>0</v>
      </c>
      <c r="J12" s="127">
        <f t="shared" si="1"/>
        <v>0</v>
      </c>
      <c r="K12" s="126">
        <f t="shared" si="1"/>
        <v>11328691.99</v>
      </c>
      <c r="L12" s="79">
        <f>SUM(E12/D12)</f>
        <v>0.9786</v>
      </c>
    </row>
    <row r="13" spans="2:12" ht="12">
      <c r="B13" s="18"/>
      <c r="C13" s="15"/>
      <c r="D13" s="3"/>
      <c r="E13" s="128"/>
      <c r="F13" s="129"/>
      <c r="G13" s="129"/>
      <c r="H13" s="129"/>
      <c r="I13" s="129"/>
      <c r="J13" s="129"/>
      <c r="K13" s="128"/>
      <c r="L13" s="78"/>
    </row>
    <row r="14" spans="2:12" ht="12">
      <c r="B14" s="19">
        <v>600</v>
      </c>
      <c r="C14" s="12" t="s">
        <v>128</v>
      </c>
      <c r="D14" s="4">
        <f>SUM(D81+D272+D286)</f>
        <v>8384480</v>
      </c>
      <c r="E14" s="126">
        <f>SUM(F14+K14)</f>
        <v>7821541.99</v>
      </c>
      <c r="F14" s="127">
        <f aca="true" t="shared" si="2" ref="F14:K14">SUM(F81+F272+F286)</f>
        <v>6040901.32</v>
      </c>
      <c r="G14" s="127">
        <f t="shared" si="2"/>
        <v>0</v>
      </c>
      <c r="H14" s="127">
        <f t="shared" si="2"/>
        <v>4380</v>
      </c>
      <c r="I14" s="127">
        <f t="shared" si="2"/>
        <v>0</v>
      </c>
      <c r="J14" s="127">
        <f t="shared" si="2"/>
        <v>0</v>
      </c>
      <c r="K14" s="126">
        <f t="shared" si="2"/>
        <v>1780640.67</v>
      </c>
      <c r="L14" s="79">
        <f>SUM(E14/D14)</f>
        <v>0.9329</v>
      </c>
    </row>
    <row r="15" spans="2:12" ht="12">
      <c r="B15" s="18"/>
      <c r="C15" s="15"/>
      <c r="D15" s="3"/>
      <c r="E15" s="128"/>
      <c r="F15" s="129"/>
      <c r="G15" s="129"/>
      <c r="H15" s="129"/>
      <c r="I15" s="129"/>
      <c r="J15" s="129"/>
      <c r="K15" s="128"/>
      <c r="L15" s="78"/>
    </row>
    <row r="16" spans="2:12" ht="12">
      <c r="B16" s="19">
        <v>630</v>
      </c>
      <c r="C16" s="12" t="s">
        <v>129</v>
      </c>
      <c r="D16" s="4">
        <f>SUM(D87)</f>
        <v>4513899</v>
      </c>
      <c r="E16" s="126">
        <f>SUM(F16+K16)</f>
        <v>4496476.51</v>
      </c>
      <c r="F16" s="127">
        <f>SUM(F87)</f>
        <v>105586.65</v>
      </c>
      <c r="G16" s="127">
        <f>(G87)</f>
        <v>5963.68</v>
      </c>
      <c r="H16" s="127">
        <f>(H87)</f>
        <v>0</v>
      </c>
      <c r="I16" s="127">
        <f>(I87)</f>
        <v>0</v>
      </c>
      <c r="J16" s="127">
        <f>(J87)</f>
        <v>0</v>
      </c>
      <c r="K16" s="126">
        <f>(K87)</f>
        <v>4390889.86</v>
      </c>
      <c r="L16" s="79">
        <f>SUM(E16/D16)</f>
        <v>0.9961</v>
      </c>
    </row>
    <row r="17" spans="2:12" ht="12">
      <c r="B17" s="18"/>
      <c r="C17" s="15"/>
      <c r="D17" s="3"/>
      <c r="E17" s="128"/>
      <c r="F17" s="129"/>
      <c r="G17" s="129"/>
      <c r="H17" s="129"/>
      <c r="I17" s="129"/>
      <c r="J17" s="129"/>
      <c r="K17" s="128"/>
      <c r="L17" s="78"/>
    </row>
    <row r="18" spans="2:12" ht="12">
      <c r="B18" s="19">
        <v>700</v>
      </c>
      <c r="C18" s="12" t="s">
        <v>130</v>
      </c>
      <c r="D18" s="4">
        <f>SUM(D92)</f>
        <v>6845000</v>
      </c>
      <c r="E18" s="126">
        <f>SUM(F18+K18)</f>
        <v>6378865.52</v>
      </c>
      <c r="F18" s="127">
        <f aca="true" t="shared" si="3" ref="F18:K18">SUM(F92)</f>
        <v>5752887.32</v>
      </c>
      <c r="G18" s="127">
        <f t="shared" si="3"/>
        <v>2226000</v>
      </c>
      <c r="H18" s="127">
        <f t="shared" si="3"/>
        <v>23632.6</v>
      </c>
      <c r="I18" s="127">
        <f t="shared" si="3"/>
        <v>0</v>
      </c>
      <c r="J18" s="127">
        <f t="shared" si="3"/>
        <v>0</v>
      </c>
      <c r="K18" s="126">
        <f t="shared" si="3"/>
        <v>625978.2</v>
      </c>
      <c r="L18" s="79">
        <f>SUM(E18/D18)</f>
        <v>0.9319</v>
      </c>
    </row>
    <row r="19" spans="2:12" ht="12">
      <c r="B19" s="18"/>
      <c r="C19" s="15"/>
      <c r="D19" s="3"/>
      <c r="E19" s="128"/>
      <c r="F19" s="129"/>
      <c r="G19" s="129"/>
      <c r="H19" s="129"/>
      <c r="I19" s="129"/>
      <c r="J19" s="129"/>
      <c r="K19" s="128"/>
      <c r="L19" s="78"/>
    </row>
    <row r="20" spans="2:12" ht="12">
      <c r="B20" s="19">
        <v>710</v>
      </c>
      <c r="C20" s="12" t="s">
        <v>4</v>
      </c>
      <c r="D20" s="4">
        <f>SUM(D98)</f>
        <v>1507302</v>
      </c>
      <c r="E20" s="126">
        <f>SUM(F20+K20)</f>
        <v>1080109</v>
      </c>
      <c r="F20" s="127">
        <f>SUM(F98)</f>
        <v>557802.66</v>
      </c>
      <c r="G20" s="127">
        <f>SUM(G105)</f>
        <v>0</v>
      </c>
      <c r="H20" s="127">
        <f>SUM(H98)</f>
        <v>4930</v>
      </c>
      <c r="I20" s="127">
        <f>SUM(I98)</f>
        <v>0</v>
      </c>
      <c r="J20" s="127">
        <f>SUM(J98)</f>
        <v>0</v>
      </c>
      <c r="K20" s="126">
        <f>SUM(K98)</f>
        <v>522306.34</v>
      </c>
      <c r="L20" s="79">
        <f>SUM(E20/D20)</f>
        <v>0.7166</v>
      </c>
    </row>
    <row r="21" spans="2:12" ht="12">
      <c r="B21" s="18"/>
      <c r="C21" s="15"/>
      <c r="D21" s="3"/>
      <c r="E21" s="128"/>
      <c r="F21" s="129"/>
      <c r="G21" s="129"/>
      <c r="H21" s="129"/>
      <c r="I21" s="129"/>
      <c r="J21" s="129"/>
      <c r="K21" s="128"/>
      <c r="L21" s="78"/>
    </row>
    <row r="22" spans="2:12" ht="12">
      <c r="B22" s="19">
        <v>750</v>
      </c>
      <c r="C22" s="12" t="s">
        <v>131</v>
      </c>
      <c r="D22" s="4">
        <f>SUM(D105+D232)</f>
        <v>10726965</v>
      </c>
      <c r="E22" s="126">
        <f>SUM(F22+K22)</f>
        <v>9857277.9</v>
      </c>
      <c r="F22" s="127">
        <f>SUM(F105+F232)</f>
        <v>9778695.26</v>
      </c>
      <c r="G22" s="127">
        <f>(G105+G232)</f>
        <v>0</v>
      </c>
      <c r="H22" s="127">
        <f>(H105+H232)</f>
        <v>6715902.4</v>
      </c>
      <c r="I22" s="127">
        <f>(I105+I232)</f>
        <v>0</v>
      </c>
      <c r="J22" s="127">
        <f>(J105+J232)</f>
        <v>0</v>
      </c>
      <c r="K22" s="126">
        <f>(K105+K232)</f>
        <v>78582.64</v>
      </c>
      <c r="L22" s="79">
        <f>SUM(E22/D22)</f>
        <v>0.9189</v>
      </c>
    </row>
    <row r="23" spans="2:12" ht="12">
      <c r="B23" s="18"/>
      <c r="C23" s="15"/>
      <c r="D23" s="3"/>
      <c r="E23" s="128"/>
      <c r="F23" s="129"/>
      <c r="G23" s="129"/>
      <c r="H23" s="129"/>
      <c r="I23" s="129"/>
      <c r="J23" s="129"/>
      <c r="K23" s="128"/>
      <c r="L23" s="78"/>
    </row>
    <row r="24" spans="2:12" ht="12">
      <c r="B24" s="18">
        <v>751</v>
      </c>
      <c r="C24" s="15" t="s">
        <v>5</v>
      </c>
      <c r="D24" s="3"/>
      <c r="E24" s="128"/>
      <c r="F24" s="129"/>
      <c r="G24" s="129"/>
      <c r="H24" s="129"/>
      <c r="I24" s="129"/>
      <c r="J24" s="129"/>
      <c r="K24" s="128"/>
      <c r="L24" s="78"/>
    </row>
    <row r="25" spans="2:12" ht="12">
      <c r="B25" s="18"/>
      <c r="C25" s="15" t="s">
        <v>84</v>
      </c>
      <c r="D25" s="3"/>
      <c r="E25" s="128"/>
      <c r="F25" s="129"/>
      <c r="G25" s="129"/>
      <c r="H25" s="129"/>
      <c r="I25" s="129"/>
      <c r="J25" s="129"/>
      <c r="K25" s="128"/>
      <c r="L25" s="78"/>
    </row>
    <row r="26" spans="2:12" ht="12">
      <c r="B26" s="19"/>
      <c r="C26" s="12" t="s">
        <v>85</v>
      </c>
      <c r="D26" s="4">
        <f>SUM(D238)</f>
        <v>71314</v>
      </c>
      <c r="E26" s="126">
        <f>SUM(F26+K26)</f>
        <v>70437.13</v>
      </c>
      <c r="F26" s="127">
        <f aca="true" t="shared" si="4" ref="F26:K26">SUM(F238)</f>
        <v>70437.13</v>
      </c>
      <c r="G26" s="127">
        <f t="shared" si="4"/>
        <v>0</v>
      </c>
      <c r="H26" s="127">
        <f t="shared" si="4"/>
        <v>19055.13</v>
      </c>
      <c r="I26" s="127">
        <f t="shared" si="4"/>
        <v>0</v>
      </c>
      <c r="J26" s="127">
        <f t="shared" si="4"/>
        <v>0</v>
      </c>
      <c r="K26" s="126">
        <f t="shared" si="4"/>
        <v>0</v>
      </c>
      <c r="L26" s="79">
        <f>SUM(E26/D26)</f>
        <v>0.9877</v>
      </c>
    </row>
    <row r="27" spans="2:12" ht="12">
      <c r="B27" s="18"/>
      <c r="C27" s="15"/>
      <c r="D27" s="3"/>
      <c r="E27" s="128"/>
      <c r="F27" s="129"/>
      <c r="G27" s="129"/>
      <c r="H27" s="129"/>
      <c r="I27" s="129"/>
      <c r="J27" s="129"/>
      <c r="K27" s="128"/>
      <c r="L27" s="78"/>
    </row>
    <row r="28" spans="2:12" ht="12">
      <c r="B28" s="18">
        <v>754</v>
      </c>
      <c r="C28" s="15" t="s">
        <v>72</v>
      </c>
      <c r="D28" s="3"/>
      <c r="E28" s="128"/>
      <c r="F28" s="129"/>
      <c r="G28" s="129"/>
      <c r="H28" s="129"/>
      <c r="I28" s="129"/>
      <c r="J28" s="129"/>
      <c r="K28" s="128"/>
      <c r="L28" s="78"/>
    </row>
    <row r="29" spans="2:12" ht="12">
      <c r="B29" s="19"/>
      <c r="C29" s="12" t="s">
        <v>73</v>
      </c>
      <c r="D29" s="4">
        <f>SUM(D115)</f>
        <v>1201000</v>
      </c>
      <c r="E29" s="126">
        <f>SUM(F29+K29)</f>
        <v>1120649.66</v>
      </c>
      <c r="F29" s="127">
        <f aca="true" t="shared" si="5" ref="F29:K29">SUM(F115)</f>
        <v>1093089.66</v>
      </c>
      <c r="G29" s="127">
        <f t="shared" si="5"/>
        <v>21000</v>
      </c>
      <c r="H29" s="127">
        <f t="shared" si="5"/>
        <v>652490.71</v>
      </c>
      <c r="I29" s="127">
        <f t="shared" si="5"/>
        <v>0</v>
      </c>
      <c r="J29" s="127">
        <f t="shared" si="5"/>
        <v>0</v>
      </c>
      <c r="K29" s="127">
        <f t="shared" si="5"/>
        <v>27560</v>
      </c>
      <c r="L29" s="79">
        <f>SUM(E29/D29)</f>
        <v>0.9331</v>
      </c>
    </row>
    <row r="30" spans="2:12" ht="12">
      <c r="B30" s="18"/>
      <c r="C30" s="15"/>
      <c r="D30" s="3"/>
      <c r="E30" s="128"/>
      <c r="F30" s="129"/>
      <c r="G30" s="129"/>
      <c r="H30" s="129"/>
      <c r="I30" s="129"/>
      <c r="J30" s="129"/>
      <c r="K30" s="128"/>
      <c r="L30" s="78"/>
    </row>
    <row r="31" spans="2:12" ht="12">
      <c r="B31" s="18">
        <v>756</v>
      </c>
      <c r="C31" s="15" t="s">
        <v>6</v>
      </c>
      <c r="D31" s="3"/>
      <c r="E31" s="128"/>
      <c r="F31" s="129"/>
      <c r="G31" s="129"/>
      <c r="H31" s="129"/>
      <c r="I31" s="129"/>
      <c r="J31" s="129"/>
      <c r="K31" s="128"/>
      <c r="L31" s="78"/>
    </row>
    <row r="32" spans="2:12" ht="12">
      <c r="B32" s="18"/>
      <c r="C32" s="15" t="s">
        <v>7</v>
      </c>
      <c r="D32" s="3"/>
      <c r="E32" s="128"/>
      <c r="F32" s="129"/>
      <c r="G32" s="129"/>
      <c r="H32" s="129"/>
      <c r="I32" s="129"/>
      <c r="J32" s="129"/>
      <c r="K32" s="128"/>
      <c r="L32" s="78"/>
    </row>
    <row r="33" spans="2:12" ht="12">
      <c r="B33" s="18"/>
      <c r="C33" s="15" t="s">
        <v>101</v>
      </c>
      <c r="D33" s="3"/>
      <c r="E33" s="128"/>
      <c r="F33" s="129"/>
      <c r="G33" s="129"/>
      <c r="H33" s="129"/>
      <c r="I33" s="129"/>
      <c r="J33" s="129"/>
      <c r="K33" s="128"/>
      <c r="L33" s="78"/>
    </row>
    <row r="34" spans="2:12" ht="12">
      <c r="B34" s="19"/>
      <c r="C34" s="12" t="s">
        <v>100</v>
      </c>
      <c r="D34" s="4">
        <f>SUM(D128)</f>
        <v>181000</v>
      </c>
      <c r="E34" s="126">
        <f>SUM(F34+K34)</f>
        <v>145898.62</v>
      </c>
      <c r="F34" s="127">
        <f aca="true" t="shared" si="6" ref="F34:K34">SUM(F128)</f>
        <v>145898.62</v>
      </c>
      <c r="G34" s="127">
        <f t="shared" si="6"/>
        <v>0</v>
      </c>
      <c r="H34" s="127">
        <f t="shared" si="6"/>
        <v>77113.28</v>
      </c>
      <c r="I34" s="127">
        <f t="shared" si="6"/>
        <v>0</v>
      </c>
      <c r="J34" s="127">
        <f t="shared" si="6"/>
        <v>0</v>
      </c>
      <c r="K34" s="126">
        <f t="shared" si="6"/>
        <v>0</v>
      </c>
      <c r="L34" s="79">
        <f>SUM(E34/D34)</f>
        <v>0.8061</v>
      </c>
    </row>
    <row r="35" spans="2:12" ht="12">
      <c r="B35" s="18"/>
      <c r="C35" s="15"/>
      <c r="D35" s="3"/>
      <c r="E35" s="128"/>
      <c r="F35" s="129"/>
      <c r="G35" s="129"/>
      <c r="H35" s="129"/>
      <c r="I35" s="129"/>
      <c r="J35" s="129"/>
      <c r="K35" s="128"/>
      <c r="L35" s="78"/>
    </row>
    <row r="36" spans="2:12" ht="12">
      <c r="B36" s="19">
        <v>757</v>
      </c>
      <c r="C36" s="12" t="s">
        <v>8</v>
      </c>
      <c r="D36" s="4">
        <f>SUM(D133)</f>
        <v>724997</v>
      </c>
      <c r="E36" s="126">
        <f>SUM(F36+K36)</f>
        <v>293153.05</v>
      </c>
      <c r="F36" s="127">
        <f aca="true" t="shared" si="7" ref="F36:K36">SUM(F133)</f>
        <v>293153.05</v>
      </c>
      <c r="G36" s="127">
        <f t="shared" si="7"/>
        <v>0</v>
      </c>
      <c r="H36" s="127">
        <f t="shared" si="7"/>
        <v>0</v>
      </c>
      <c r="I36" s="127">
        <f t="shared" si="7"/>
        <v>61841.46</v>
      </c>
      <c r="J36" s="127">
        <f t="shared" si="7"/>
        <v>231311.59</v>
      </c>
      <c r="K36" s="126">
        <f t="shared" si="7"/>
        <v>0</v>
      </c>
      <c r="L36" s="79">
        <f>SUM(E36/D36)</f>
        <v>0.4044</v>
      </c>
    </row>
    <row r="37" spans="2:12" ht="12">
      <c r="B37" s="18"/>
      <c r="C37" s="15"/>
      <c r="D37" s="3"/>
      <c r="E37" s="128"/>
      <c r="F37" s="129"/>
      <c r="G37" s="129"/>
      <c r="H37" s="129"/>
      <c r="I37" s="129"/>
      <c r="J37" s="129"/>
      <c r="K37" s="128"/>
      <c r="L37" s="78"/>
    </row>
    <row r="38" spans="2:12" ht="12.75" thickBot="1">
      <c r="B38" s="22">
        <v>758</v>
      </c>
      <c r="C38" s="23" t="s">
        <v>133</v>
      </c>
      <c r="D38" s="24">
        <f>(D141)</f>
        <v>1117139</v>
      </c>
      <c r="E38" s="130">
        <f>SUM(F38+K38)</f>
        <v>890461</v>
      </c>
      <c r="F38" s="131">
        <f aca="true" t="shared" si="8" ref="F38:K38">(F141)</f>
        <v>890461</v>
      </c>
      <c r="G38" s="131">
        <f t="shared" si="8"/>
        <v>0</v>
      </c>
      <c r="H38" s="131">
        <f t="shared" si="8"/>
        <v>0</v>
      </c>
      <c r="I38" s="131">
        <f t="shared" si="8"/>
        <v>0</v>
      </c>
      <c r="J38" s="131">
        <f t="shared" si="8"/>
        <v>0</v>
      </c>
      <c r="K38" s="130">
        <f t="shared" si="8"/>
        <v>0</v>
      </c>
      <c r="L38" s="88">
        <f>SUM(E38/D38)</f>
        <v>0.7971</v>
      </c>
    </row>
    <row r="39" spans="2:12" s="7" customFormat="1" ht="12" thickBot="1">
      <c r="B39" s="112">
        <v>1</v>
      </c>
      <c r="C39" s="113">
        <v>2</v>
      </c>
      <c r="D39" s="114">
        <v>3</v>
      </c>
      <c r="E39" s="115">
        <v>4</v>
      </c>
      <c r="F39" s="114">
        <v>5</v>
      </c>
      <c r="G39" s="114">
        <v>6</v>
      </c>
      <c r="H39" s="114">
        <v>7</v>
      </c>
      <c r="I39" s="114">
        <v>8</v>
      </c>
      <c r="J39" s="114">
        <v>9</v>
      </c>
      <c r="K39" s="115">
        <v>10</v>
      </c>
      <c r="L39" s="116">
        <v>11</v>
      </c>
    </row>
    <row r="40" spans="2:12" ht="12">
      <c r="B40" s="26"/>
      <c r="C40" s="27"/>
      <c r="D40" s="28"/>
      <c r="E40" s="29"/>
      <c r="F40" s="28"/>
      <c r="G40" s="28"/>
      <c r="H40" s="28"/>
      <c r="I40" s="28"/>
      <c r="J40" s="28"/>
      <c r="K40" s="29"/>
      <c r="L40" s="30"/>
    </row>
    <row r="41" spans="2:12" ht="12">
      <c r="B41" s="19">
        <v>801</v>
      </c>
      <c r="C41" s="12" t="s">
        <v>134</v>
      </c>
      <c r="D41" s="4">
        <f>SUM(D146)</f>
        <v>30916168</v>
      </c>
      <c r="E41" s="126">
        <f>SUM(F41+K41)</f>
        <v>30299051.49</v>
      </c>
      <c r="F41" s="127">
        <f aca="true" t="shared" si="9" ref="F41:K41">SUM(F146)</f>
        <v>29026324.85</v>
      </c>
      <c r="G41" s="127">
        <f t="shared" si="9"/>
        <v>28289371.71</v>
      </c>
      <c r="H41" s="127">
        <f t="shared" si="9"/>
        <v>79574.28</v>
      </c>
      <c r="I41" s="127">
        <f t="shared" si="9"/>
        <v>0</v>
      </c>
      <c r="J41" s="127">
        <f t="shared" si="9"/>
        <v>0</v>
      </c>
      <c r="K41" s="127">
        <f t="shared" si="9"/>
        <v>1272726.64</v>
      </c>
      <c r="L41" s="79">
        <f>SUM(E41/D41)</f>
        <v>0.98</v>
      </c>
    </row>
    <row r="42" spans="2:12" ht="12">
      <c r="B42" s="18"/>
      <c r="C42" s="15"/>
      <c r="D42" s="3"/>
      <c r="E42" s="128"/>
      <c r="F42" s="129"/>
      <c r="G42" s="129"/>
      <c r="H42" s="129"/>
      <c r="I42" s="129"/>
      <c r="J42" s="129"/>
      <c r="K42" s="128"/>
      <c r="L42" s="78"/>
    </row>
    <row r="43" spans="2:12" ht="12">
      <c r="B43" s="19">
        <v>851</v>
      </c>
      <c r="C43" s="12" t="s">
        <v>135</v>
      </c>
      <c r="D43" s="4">
        <f aca="true" t="shared" si="10" ref="D43:K43">SUM(D159+D244)</f>
        <v>827757</v>
      </c>
      <c r="E43" s="127">
        <f t="shared" si="10"/>
        <v>773551.88</v>
      </c>
      <c r="F43" s="127">
        <f t="shared" si="10"/>
        <v>753551.88</v>
      </c>
      <c r="G43" s="127">
        <f t="shared" si="10"/>
        <v>163209</v>
      </c>
      <c r="H43" s="127">
        <f t="shared" si="10"/>
        <v>325749.6</v>
      </c>
      <c r="I43" s="127">
        <f t="shared" si="10"/>
        <v>0</v>
      </c>
      <c r="J43" s="127">
        <f t="shared" si="10"/>
        <v>0</v>
      </c>
      <c r="K43" s="127">
        <f t="shared" si="10"/>
        <v>20000</v>
      </c>
      <c r="L43" s="79">
        <f>SUM(E43/D43)</f>
        <v>0.9345</v>
      </c>
    </row>
    <row r="44" spans="2:12" ht="12">
      <c r="B44" s="18"/>
      <c r="C44" s="15"/>
      <c r="D44" s="3"/>
      <c r="E44" s="128"/>
      <c r="F44" s="129"/>
      <c r="G44" s="129"/>
      <c r="H44" s="129"/>
      <c r="I44" s="129"/>
      <c r="J44" s="129"/>
      <c r="K44" s="128"/>
      <c r="L44" s="78"/>
    </row>
    <row r="45" spans="2:12" ht="12">
      <c r="B45" s="19">
        <v>852</v>
      </c>
      <c r="C45" s="12" t="s">
        <v>99</v>
      </c>
      <c r="D45" s="4">
        <f>SUM(D167+D248)</f>
        <v>16583704</v>
      </c>
      <c r="E45" s="126">
        <f>SUM(F45+K45)</f>
        <v>16114750.91</v>
      </c>
      <c r="F45" s="127">
        <f aca="true" t="shared" si="11" ref="F45:K45">SUM(F167+F248)</f>
        <v>16047464.31</v>
      </c>
      <c r="G45" s="127">
        <f t="shared" si="11"/>
        <v>205000</v>
      </c>
      <c r="H45" s="127">
        <f t="shared" si="11"/>
        <v>2359304.49</v>
      </c>
      <c r="I45" s="127">
        <f t="shared" si="11"/>
        <v>0</v>
      </c>
      <c r="J45" s="127">
        <f t="shared" si="11"/>
        <v>0</v>
      </c>
      <c r="K45" s="126">
        <f t="shared" si="11"/>
        <v>67286.6</v>
      </c>
      <c r="L45" s="79">
        <f>SUM(E45/D45)</f>
        <v>0.9717</v>
      </c>
    </row>
    <row r="46" spans="2:12" ht="12">
      <c r="B46" s="31"/>
      <c r="C46" s="20"/>
      <c r="D46" s="20"/>
      <c r="E46" s="132"/>
      <c r="F46" s="133"/>
      <c r="G46" s="132"/>
      <c r="H46" s="133"/>
      <c r="I46" s="133"/>
      <c r="J46" s="133"/>
      <c r="K46" s="132"/>
      <c r="L46" s="87"/>
    </row>
    <row r="47" spans="2:12" ht="12">
      <c r="B47" s="18">
        <v>853</v>
      </c>
      <c r="C47" s="15" t="s">
        <v>9</v>
      </c>
      <c r="D47" s="15"/>
      <c r="E47" s="128"/>
      <c r="F47" s="129"/>
      <c r="G47" s="128"/>
      <c r="H47" s="128"/>
      <c r="I47" s="128"/>
      <c r="J47" s="128"/>
      <c r="K47" s="128"/>
      <c r="L47" s="78"/>
    </row>
    <row r="48" spans="2:12" ht="12">
      <c r="B48" s="19"/>
      <c r="C48" s="12" t="s">
        <v>10</v>
      </c>
      <c r="D48" s="4">
        <f>SUM(D178)</f>
        <v>662000</v>
      </c>
      <c r="E48" s="126">
        <f>SUM(F48+K48)</f>
        <v>662000</v>
      </c>
      <c r="F48" s="127">
        <f>SUM(F178)</f>
        <v>662000</v>
      </c>
      <c r="G48" s="126">
        <f>(G178)</f>
        <v>662000</v>
      </c>
      <c r="H48" s="126">
        <f>(H178)</f>
        <v>0</v>
      </c>
      <c r="I48" s="126">
        <f>(I178)</f>
        <v>0</v>
      </c>
      <c r="J48" s="126">
        <f>(J178)</f>
        <v>0</v>
      </c>
      <c r="K48" s="126">
        <f>(K178)</f>
        <v>0</v>
      </c>
      <c r="L48" s="79">
        <f>SUM(E48/D48)</f>
        <v>1</v>
      </c>
    </row>
    <row r="49" spans="2:12" ht="12">
      <c r="B49" s="32"/>
      <c r="C49" s="9"/>
      <c r="D49" s="33"/>
      <c r="E49" s="134"/>
      <c r="F49" s="135"/>
      <c r="G49" s="135"/>
      <c r="H49" s="135"/>
      <c r="I49" s="135"/>
      <c r="J49" s="135"/>
      <c r="K49" s="134"/>
      <c r="L49" s="89"/>
    </row>
    <row r="50" spans="2:12" ht="12">
      <c r="B50" s="19">
        <v>854</v>
      </c>
      <c r="C50" s="12" t="s">
        <v>136</v>
      </c>
      <c r="D50" s="4">
        <f>SUM(D183)</f>
        <v>523816</v>
      </c>
      <c r="E50" s="126">
        <f>SUM(F50+K50)</f>
        <v>308122.57</v>
      </c>
      <c r="F50" s="127">
        <f aca="true" t="shared" si="12" ref="F50:K50">SUM(F183)</f>
        <v>308122.57</v>
      </c>
      <c r="G50" s="127">
        <f t="shared" si="12"/>
        <v>273708.91</v>
      </c>
      <c r="H50" s="127">
        <f t="shared" si="12"/>
        <v>0</v>
      </c>
      <c r="I50" s="127">
        <f t="shared" si="12"/>
        <v>0</v>
      </c>
      <c r="J50" s="127">
        <f t="shared" si="12"/>
        <v>0</v>
      </c>
      <c r="K50" s="126">
        <f t="shared" si="12"/>
        <v>0</v>
      </c>
      <c r="L50" s="79">
        <f>SUM(E50/D50)</f>
        <v>0.5882</v>
      </c>
    </row>
    <row r="51" spans="2:12" ht="12">
      <c r="B51" s="18"/>
      <c r="C51" s="15"/>
      <c r="D51" s="3"/>
      <c r="E51" s="128"/>
      <c r="F51" s="129"/>
      <c r="G51" s="129"/>
      <c r="H51" s="129"/>
      <c r="I51" s="129"/>
      <c r="J51" s="129"/>
      <c r="K51" s="128"/>
      <c r="L51" s="78"/>
    </row>
    <row r="52" spans="2:12" ht="12">
      <c r="B52" s="18">
        <v>900</v>
      </c>
      <c r="C52" s="15" t="s">
        <v>11</v>
      </c>
      <c r="D52" s="3"/>
      <c r="E52" s="128"/>
      <c r="F52" s="129"/>
      <c r="G52" s="129"/>
      <c r="H52" s="129"/>
      <c r="I52" s="129"/>
      <c r="J52" s="129"/>
      <c r="K52" s="128"/>
      <c r="L52" s="78"/>
    </row>
    <row r="53" spans="2:12" ht="12">
      <c r="B53" s="19"/>
      <c r="C53" s="12" t="s">
        <v>12</v>
      </c>
      <c r="D53" s="4">
        <f>SUM(D191)</f>
        <v>33949499</v>
      </c>
      <c r="E53" s="126">
        <f>SUM(F53+K53)</f>
        <v>28847672.3</v>
      </c>
      <c r="F53" s="127">
        <f aca="true" t="shared" si="13" ref="F53:K53">SUM(F191)</f>
        <v>3520072.17</v>
      </c>
      <c r="G53" s="127">
        <f t="shared" si="13"/>
        <v>172300</v>
      </c>
      <c r="H53" s="127">
        <f t="shared" si="13"/>
        <v>141056.04</v>
      </c>
      <c r="I53" s="127">
        <f t="shared" si="13"/>
        <v>0</v>
      </c>
      <c r="J53" s="127">
        <f t="shared" si="13"/>
        <v>0</v>
      </c>
      <c r="K53" s="126">
        <f t="shared" si="13"/>
        <v>25327600.13</v>
      </c>
      <c r="L53" s="79">
        <f>SUM(E53/D53)</f>
        <v>0.8497</v>
      </c>
    </row>
    <row r="54" spans="2:12" ht="12">
      <c r="B54" s="18"/>
      <c r="C54" s="15"/>
      <c r="D54" s="3"/>
      <c r="E54" s="128"/>
      <c r="F54" s="129"/>
      <c r="G54" s="129"/>
      <c r="H54" s="129"/>
      <c r="I54" s="129"/>
      <c r="J54" s="129"/>
      <c r="K54" s="128"/>
      <c r="L54" s="78"/>
    </row>
    <row r="55" spans="2:12" ht="12">
      <c r="B55" s="18">
        <v>921</v>
      </c>
      <c r="C55" s="15" t="s">
        <v>13</v>
      </c>
      <c r="D55" s="3"/>
      <c r="E55" s="128"/>
      <c r="F55" s="129"/>
      <c r="G55" s="129"/>
      <c r="H55" s="129"/>
      <c r="I55" s="129"/>
      <c r="J55" s="129"/>
      <c r="K55" s="128"/>
      <c r="L55" s="78"/>
    </row>
    <row r="56" spans="2:12" ht="12">
      <c r="B56" s="19"/>
      <c r="C56" s="12" t="s">
        <v>14</v>
      </c>
      <c r="D56" s="4">
        <f>SUM(D205)</f>
        <v>3993861</v>
      </c>
      <c r="E56" s="126">
        <f>SUM(F56+K56)</f>
        <v>3949227.32</v>
      </c>
      <c r="F56" s="127">
        <f aca="true" t="shared" si="14" ref="F56:K56">SUM(F205)</f>
        <v>3872587.19</v>
      </c>
      <c r="G56" s="127">
        <f t="shared" si="14"/>
        <v>3192788</v>
      </c>
      <c r="H56" s="127">
        <f t="shared" si="14"/>
        <v>56378.88</v>
      </c>
      <c r="I56" s="127">
        <f t="shared" si="14"/>
        <v>0</v>
      </c>
      <c r="J56" s="127">
        <f t="shared" si="14"/>
        <v>0</v>
      </c>
      <c r="K56" s="126">
        <f t="shared" si="14"/>
        <v>76640.13</v>
      </c>
      <c r="L56" s="79">
        <f>SUM(E56/D56)</f>
        <v>0.9888</v>
      </c>
    </row>
    <row r="57" spans="2:12" ht="12">
      <c r="B57" s="18"/>
      <c r="C57" s="20"/>
      <c r="D57" s="3"/>
      <c r="E57" s="128"/>
      <c r="F57" s="129"/>
      <c r="G57" s="129"/>
      <c r="H57" s="129"/>
      <c r="I57" s="129"/>
      <c r="J57" s="129"/>
      <c r="K57" s="128"/>
      <c r="L57" s="78"/>
    </row>
    <row r="58" spans="2:12" ht="12">
      <c r="B58" s="19">
        <v>926</v>
      </c>
      <c r="C58" s="35" t="s">
        <v>86</v>
      </c>
      <c r="D58" s="4">
        <f>SUM(D212)</f>
        <v>4486063</v>
      </c>
      <c r="E58" s="126">
        <f>SUM(F58+K58)</f>
        <v>4273077.96</v>
      </c>
      <c r="F58" s="127">
        <f>SUM(F212)</f>
        <v>2461360.7</v>
      </c>
      <c r="G58" s="127">
        <f>(G212)</f>
        <v>597056</v>
      </c>
      <c r="H58" s="127">
        <f>(H212)</f>
        <v>778121.58</v>
      </c>
      <c r="I58" s="127">
        <f>(I212)</f>
        <v>0</v>
      </c>
      <c r="J58" s="127">
        <f>(J212)</f>
        <v>0</v>
      </c>
      <c r="K58" s="126">
        <f>SUM(K212)</f>
        <v>1811717.26</v>
      </c>
      <c r="L58" s="79">
        <f>SUM(E58/D58)</f>
        <v>0.9525</v>
      </c>
    </row>
    <row r="59" spans="2:12" ht="12">
      <c r="B59" s="32"/>
      <c r="C59" s="9"/>
      <c r="D59" s="33"/>
      <c r="E59" s="134"/>
      <c r="F59" s="135"/>
      <c r="G59" s="135"/>
      <c r="H59" s="135"/>
      <c r="I59" s="135"/>
      <c r="J59" s="135"/>
      <c r="K59" s="134"/>
      <c r="L59" s="89"/>
    </row>
    <row r="60" spans="2:12" s="6" customFormat="1" ht="12.75">
      <c r="B60" s="36"/>
      <c r="C60" s="37" t="s">
        <v>15</v>
      </c>
      <c r="D60" s="38">
        <f>SUM(D9+D12+D14+D16+D18+D20+D22+D26+D29+D34+D36+D38+D41+D43+D45+D48+D50+D53+D56+D58)</f>
        <v>139009323</v>
      </c>
      <c r="E60" s="136">
        <f aca="true" t="shared" si="15" ref="E60:K60">SUM(E9+E12+E14+E16+E18+E20+E22+E26+E29+E34+E36+E38+E41+E43+E45+E48+E50+E53+E56+E58)</f>
        <v>128920679.26</v>
      </c>
      <c r="F60" s="136">
        <f t="shared" si="15"/>
        <v>81590058.8</v>
      </c>
      <c r="G60" s="136">
        <f t="shared" si="15"/>
        <v>35808397.3</v>
      </c>
      <c r="H60" s="136">
        <f t="shared" si="15"/>
        <v>11239688.99</v>
      </c>
      <c r="I60" s="136">
        <f t="shared" si="15"/>
        <v>61841.46</v>
      </c>
      <c r="J60" s="136">
        <f t="shared" si="15"/>
        <v>231311.59</v>
      </c>
      <c r="K60" s="136">
        <f t="shared" si="15"/>
        <v>47330620.46</v>
      </c>
      <c r="L60" s="90">
        <f>SUM(E60/D60)</f>
        <v>0.9274</v>
      </c>
    </row>
    <row r="61" spans="2:12" ht="12.75" thickBot="1">
      <c r="B61" s="39"/>
      <c r="C61" s="40"/>
      <c r="D61" s="40"/>
      <c r="E61" s="137"/>
      <c r="F61" s="138"/>
      <c r="G61" s="138"/>
      <c r="H61" s="138"/>
      <c r="I61" s="138"/>
      <c r="J61" s="138"/>
      <c r="K61" s="137"/>
      <c r="L61" s="91"/>
    </row>
    <row r="62" spans="1:12" s="41" customFormat="1" ht="18">
      <c r="A62" s="169" t="s">
        <v>16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</row>
    <row r="63" spans="1:12" ht="14.25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L63" s="1" t="s">
        <v>91</v>
      </c>
    </row>
    <row r="64" spans="1:12" s="43" customFormat="1" ht="12">
      <c r="A64" s="163" t="s">
        <v>127</v>
      </c>
      <c r="B64" s="150" t="s">
        <v>137</v>
      </c>
      <c r="C64" s="166" t="s">
        <v>138</v>
      </c>
      <c r="D64" s="150" t="s">
        <v>126</v>
      </c>
      <c r="E64" s="150" t="s">
        <v>94</v>
      </c>
      <c r="F64" s="158" t="s">
        <v>140</v>
      </c>
      <c r="G64" s="159"/>
      <c r="H64" s="159"/>
      <c r="I64" s="159"/>
      <c r="J64" s="159"/>
      <c r="K64" s="159"/>
      <c r="L64" s="152" t="s">
        <v>17</v>
      </c>
    </row>
    <row r="65" spans="1:12" s="43" customFormat="1" ht="12">
      <c r="A65" s="164"/>
      <c r="B65" s="151"/>
      <c r="C65" s="167"/>
      <c r="D65" s="151"/>
      <c r="E65" s="151"/>
      <c r="F65" s="161" t="s">
        <v>142</v>
      </c>
      <c r="G65" s="162" t="s">
        <v>83</v>
      </c>
      <c r="H65" s="162"/>
      <c r="I65" s="162"/>
      <c r="J65" s="162"/>
      <c r="K65" s="170" t="s">
        <v>143</v>
      </c>
      <c r="L65" s="148"/>
    </row>
    <row r="66" spans="1:12" s="43" customFormat="1" ht="57" customHeight="1">
      <c r="A66" s="165"/>
      <c r="B66" s="154"/>
      <c r="C66" s="168"/>
      <c r="D66" s="154"/>
      <c r="E66" s="154"/>
      <c r="F66" s="154"/>
      <c r="G66" s="80" t="s">
        <v>144</v>
      </c>
      <c r="H66" s="80" t="s">
        <v>18</v>
      </c>
      <c r="I66" s="80" t="s">
        <v>146</v>
      </c>
      <c r="J66" s="80" t="s">
        <v>147</v>
      </c>
      <c r="K66" s="168"/>
      <c r="L66" s="149"/>
    </row>
    <row r="67" spans="1:12" ht="12.75" thickBot="1">
      <c r="A67" s="107">
        <v>1</v>
      </c>
      <c r="B67" s="109">
        <v>2</v>
      </c>
      <c r="C67" s="108">
        <v>3</v>
      </c>
      <c r="D67" s="109">
        <v>4</v>
      </c>
      <c r="E67" s="109">
        <v>5</v>
      </c>
      <c r="F67" s="109">
        <v>6</v>
      </c>
      <c r="G67" s="109">
        <v>7</v>
      </c>
      <c r="H67" s="109">
        <v>8</v>
      </c>
      <c r="I67" s="109">
        <v>9</v>
      </c>
      <c r="J67" s="109">
        <v>10</v>
      </c>
      <c r="K67" s="109">
        <v>11</v>
      </c>
      <c r="L67" s="117">
        <v>12</v>
      </c>
    </row>
    <row r="68" spans="1:12" ht="12">
      <c r="A68" s="4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45"/>
    </row>
    <row r="69" spans="1:13" ht="12">
      <c r="A69" s="14" t="s">
        <v>149</v>
      </c>
      <c r="B69" s="46"/>
      <c r="C69" s="12" t="s">
        <v>0</v>
      </c>
      <c r="D69" s="4">
        <f aca="true" t="shared" si="16" ref="D69:K69">SUM(D71:D73)</f>
        <v>9500</v>
      </c>
      <c r="E69" s="127">
        <f>SUM(E71:E73)</f>
        <v>7078.8</v>
      </c>
      <c r="F69" s="127">
        <f t="shared" si="16"/>
        <v>7078.8</v>
      </c>
      <c r="G69" s="127">
        <f t="shared" si="16"/>
        <v>0</v>
      </c>
      <c r="H69" s="127">
        <f t="shared" si="16"/>
        <v>2000</v>
      </c>
      <c r="I69" s="127">
        <f t="shared" si="16"/>
        <v>0</v>
      </c>
      <c r="J69" s="127">
        <f t="shared" si="16"/>
        <v>0</v>
      </c>
      <c r="K69" s="127">
        <f t="shared" si="16"/>
        <v>0</v>
      </c>
      <c r="L69" s="79">
        <f>SUM(E69/D69)</f>
        <v>0.7451</v>
      </c>
      <c r="M69" s="47"/>
    </row>
    <row r="70" spans="1:13" ht="12">
      <c r="A70" s="18"/>
      <c r="B70" s="48"/>
      <c r="C70" s="15"/>
      <c r="D70" s="3"/>
      <c r="E70" s="129"/>
      <c r="F70" s="129"/>
      <c r="G70" s="129"/>
      <c r="H70" s="129"/>
      <c r="I70" s="129"/>
      <c r="J70" s="129"/>
      <c r="K70" s="129"/>
      <c r="L70" s="78"/>
      <c r="M70" s="47"/>
    </row>
    <row r="71" spans="1:13" ht="12">
      <c r="A71" s="18"/>
      <c r="B71" s="49" t="s">
        <v>19</v>
      </c>
      <c r="C71" s="5" t="s">
        <v>20</v>
      </c>
      <c r="D71" s="3">
        <v>2500</v>
      </c>
      <c r="E71" s="129">
        <f>SUM(F71+K71)</f>
        <v>2487</v>
      </c>
      <c r="F71" s="139">
        <v>2487</v>
      </c>
      <c r="G71" s="139"/>
      <c r="H71" s="139"/>
      <c r="I71" s="139"/>
      <c r="J71" s="139"/>
      <c r="K71" s="139"/>
      <c r="L71" s="99">
        <f>SUM(E71/D71)</f>
        <v>0.9948</v>
      </c>
      <c r="M71" s="47"/>
    </row>
    <row r="72" spans="1:13" ht="12">
      <c r="A72" s="18"/>
      <c r="B72" s="49" t="s">
        <v>109</v>
      </c>
      <c r="C72" s="5" t="s">
        <v>110</v>
      </c>
      <c r="D72" s="3">
        <v>2000</v>
      </c>
      <c r="E72" s="129">
        <f>SUM(F72+K72)</f>
        <v>2000</v>
      </c>
      <c r="F72" s="139">
        <v>2000</v>
      </c>
      <c r="G72" s="139"/>
      <c r="H72" s="139">
        <v>2000</v>
      </c>
      <c r="I72" s="139"/>
      <c r="J72" s="139"/>
      <c r="K72" s="139"/>
      <c r="L72" s="99">
        <f>SUM(E72/D72)</f>
        <v>1</v>
      </c>
      <c r="M72" s="47"/>
    </row>
    <row r="73" spans="1:13" ht="12.75" thickBot="1">
      <c r="A73" s="50"/>
      <c r="B73" s="51" t="s">
        <v>21</v>
      </c>
      <c r="C73" s="52" t="s">
        <v>22</v>
      </c>
      <c r="D73" s="53">
        <v>5000</v>
      </c>
      <c r="E73" s="140">
        <f>SUM(F73+K73)</f>
        <v>2591.8</v>
      </c>
      <c r="F73" s="140">
        <v>2591.8</v>
      </c>
      <c r="G73" s="140"/>
      <c r="H73" s="140"/>
      <c r="I73" s="140"/>
      <c r="J73" s="140"/>
      <c r="K73" s="140"/>
      <c r="L73" s="96">
        <f>SUM(E73/D73)</f>
        <v>0.5184</v>
      </c>
      <c r="M73" s="47"/>
    </row>
    <row r="74" spans="1:13" ht="12.75" thickTop="1">
      <c r="A74" s="18"/>
      <c r="B74" s="48"/>
      <c r="C74" s="15"/>
      <c r="D74" s="3"/>
      <c r="E74" s="129"/>
      <c r="F74" s="129"/>
      <c r="G74" s="129"/>
      <c r="H74" s="129"/>
      <c r="I74" s="129"/>
      <c r="J74" s="129"/>
      <c r="K74" s="129"/>
      <c r="L74" s="78"/>
      <c r="M74" s="47"/>
    </row>
    <row r="75" spans="1:13" ht="12">
      <c r="A75" s="18">
        <v>400</v>
      </c>
      <c r="B75" s="48"/>
      <c r="C75" s="15" t="s">
        <v>2</v>
      </c>
      <c r="D75" s="3"/>
      <c r="E75" s="129"/>
      <c r="F75" s="129"/>
      <c r="G75" s="129"/>
      <c r="H75" s="129"/>
      <c r="I75" s="129"/>
      <c r="J75" s="129"/>
      <c r="K75" s="129"/>
      <c r="L75" s="78"/>
      <c r="M75" s="47"/>
    </row>
    <row r="76" spans="1:13" ht="12">
      <c r="A76" s="18"/>
      <c r="B76" s="46"/>
      <c r="C76" s="12" t="s">
        <v>3</v>
      </c>
      <c r="D76" s="13">
        <f aca="true" t="shared" si="17" ref="D76:K76">SUM(D78:D79)</f>
        <v>11783000</v>
      </c>
      <c r="E76" s="126">
        <f t="shared" si="17"/>
        <v>11530416.8</v>
      </c>
      <c r="F76" s="126">
        <f t="shared" si="17"/>
        <v>201724.81</v>
      </c>
      <c r="G76" s="126">
        <f t="shared" si="17"/>
        <v>0</v>
      </c>
      <c r="H76" s="126">
        <f t="shared" si="17"/>
        <v>0</v>
      </c>
      <c r="I76" s="126">
        <f t="shared" si="17"/>
        <v>0</v>
      </c>
      <c r="J76" s="126">
        <f t="shared" si="17"/>
        <v>0</v>
      </c>
      <c r="K76" s="126">
        <f t="shared" si="17"/>
        <v>11328691.99</v>
      </c>
      <c r="L76" s="79">
        <f>SUM(E76/D76)</f>
        <v>0.9786</v>
      </c>
      <c r="M76" s="47"/>
    </row>
    <row r="77" spans="1:13" ht="12">
      <c r="A77" s="18"/>
      <c r="B77" s="48"/>
      <c r="C77" s="15"/>
      <c r="D77" s="3"/>
      <c r="E77" s="129"/>
      <c r="F77" s="129"/>
      <c r="G77" s="129"/>
      <c r="H77" s="129"/>
      <c r="I77" s="129"/>
      <c r="J77" s="129"/>
      <c r="K77" s="129"/>
      <c r="L77" s="78"/>
      <c r="M77" s="47"/>
    </row>
    <row r="78" spans="1:13" ht="12">
      <c r="A78" s="18"/>
      <c r="B78" s="48">
        <v>40002</v>
      </c>
      <c r="C78" s="15" t="s">
        <v>66</v>
      </c>
      <c r="D78" s="3">
        <v>11550000</v>
      </c>
      <c r="E78" s="129">
        <f>SUM(F78+K78)</f>
        <v>11328691.99</v>
      </c>
      <c r="F78" s="129"/>
      <c r="G78" s="129"/>
      <c r="H78" s="129"/>
      <c r="I78" s="129"/>
      <c r="J78" s="129"/>
      <c r="K78" s="129">
        <v>11328691.99</v>
      </c>
      <c r="L78" s="78">
        <f>SUM(E78/D78)</f>
        <v>0.9808</v>
      </c>
      <c r="M78" s="47"/>
    </row>
    <row r="79" spans="1:13" ht="12.75" thickBot="1">
      <c r="A79" s="50"/>
      <c r="B79" s="54">
        <v>40004</v>
      </c>
      <c r="C79" s="52" t="s">
        <v>23</v>
      </c>
      <c r="D79" s="55">
        <v>233000</v>
      </c>
      <c r="E79" s="141">
        <f>SUM(F79+K79)</f>
        <v>201724.81</v>
      </c>
      <c r="F79" s="140">
        <v>201724.81</v>
      </c>
      <c r="G79" s="140"/>
      <c r="H79" s="140"/>
      <c r="I79" s="140"/>
      <c r="J79" s="140"/>
      <c r="K79" s="140"/>
      <c r="L79" s="96">
        <f>SUM(E79/D79)</f>
        <v>0.8658</v>
      </c>
      <c r="M79" s="47"/>
    </row>
    <row r="80" spans="1:13" ht="12.75" thickTop="1">
      <c r="A80" s="18"/>
      <c r="B80" s="48"/>
      <c r="C80" s="15"/>
      <c r="D80" s="3"/>
      <c r="E80" s="129"/>
      <c r="F80" s="129"/>
      <c r="G80" s="129"/>
      <c r="H80" s="129"/>
      <c r="I80" s="129"/>
      <c r="J80" s="129"/>
      <c r="K80" s="129"/>
      <c r="L80" s="78"/>
      <c r="M80" s="47"/>
    </row>
    <row r="81" spans="1:13" ht="12">
      <c r="A81" s="18">
        <v>600</v>
      </c>
      <c r="B81" s="46"/>
      <c r="C81" s="12" t="s">
        <v>128</v>
      </c>
      <c r="D81" s="4">
        <f aca="true" t="shared" si="18" ref="D81:K81">SUM(D83:D85)</f>
        <v>6140480</v>
      </c>
      <c r="E81" s="127">
        <f>SUM(E83:E85)</f>
        <v>5727301.12</v>
      </c>
      <c r="F81" s="127">
        <f t="shared" si="18"/>
        <v>4547517.26</v>
      </c>
      <c r="G81" s="127">
        <f t="shared" si="18"/>
        <v>0</v>
      </c>
      <c r="H81" s="127">
        <f t="shared" si="18"/>
        <v>0</v>
      </c>
      <c r="I81" s="127">
        <f t="shared" si="18"/>
        <v>0</v>
      </c>
      <c r="J81" s="127">
        <f t="shared" si="18"/>
        <v>0</v>
      </c>
      <c r="K81" s="127">
        <f t="shared" si="18"/>
        <v>1179783.86</v>
      </c>
      <c r="L81" s="79">
        <f>SUM(E81/D81)</f>
        <v>0.9327</v>
      </c>
      <c r="M81" s="47"/>
    </row>
    <row r="82" spans="1:13" ht="12">
      <c r="A82" s="18"/>
      <c r="B82" s="48"/>
      <c r="C82" s="15"/>
      <c r="D82" s="3"/>
      <c r="E82" s="129"/>
      <c r="F82" s="129"/>
      <c r="G82" s="129"/>
      <c r="H82" s="129"/>
      <c r="I82" s="129"/>
      <c r="J82" s="129"/>
      <c r="K82" s="129"/>
      <c r="L82" s="78"/>
      <c r="M82" s="47"/>
    </row>
    <row r="83" spans="1:13" ht="12">
      <c r="A83" s="18"/>
      <c r="B83" s="48">
        <v>60004</v>
      </c>
      <c r="C83" s="15" t="s">
        <v>24</v>
      </c>
      <c r="D83" s="3">
        <v>3802544</v>
      </c>
      <c r="E83" s="129">
        <f>SUM(F83+K83)</f>
        <v>3619385.65</v>
      </c>
      <c r="F83" s="129">
        <v>3619385.65</v>
      </c>
      <c r="G83" s="129"/>
      <c r="H83" s="129"/>
      <c r="I83" s="129"/>
      <c r="J83" s="129"/>
      <c r="K83" s="129"/>
      <c r="L83" s="78">
        <f>SUM(E83/D83)</f>
        <v>0.9518</v>
      </c>
      <c r="M83" s="47"/>
    </row>
    <row r="84" spans="1:13" ht="12">
      <c r="A84" s="18"/>
      <c r="B84" s="48">
        <v>60016</v>
      </c>
      <c r="C84" s="15" t="s">
        <v>67</v>
      </c>
      <c r="D84" s="3">
        <v>2287936</v>
      </c>
      <c r="E84" s="129">
        <f>SUM(F84+K84)</f>
        <v>2066395.39</v>
      </c>
      <c r="F84" s="129">
        <v>886611.53</v>
      </c>
      <c r="G84" s="129"/>
      <c r="H84" s="129"/>
      <c r="I84" s="129"/>
      <c r="J84" s="129"/>
      <c r="K84" s="129">
        <v>1179783.86</v>
      </c>
      <c r="L84" s="78">
        <f>SUM(E84/D84)</f>
        <v>0.9032</v>
      </c>
      <c r="M84" s="47"/>
    </row>
    <row r="85" spans="1:13" ht="12.75" thickBot="1">
      <c r="A85" s="50"/>
      <c r="B85" s="54">
        <v>60095</v>
      </c>
      <c r="C85" s="52" t="s">
        <v>71</v>
      </c>
      <c r="D85" s="53">
        <v>50000</v>
      </c>
      <c r="E85" s="140">
        <f>SUM(F85+K85)</f>
        <v>41520.08</v>
      </c>
      <c r="F85" s="140">
        <v>41520.08</v>
      </c>
      <c r="G85" s="140"/>
      <c r="H85" s="140"/>
      <c r="I85" s="140"/>
      <c r="J85" s="140"/>
      <c r="K85" s="140"/>
      <c r="L85" s="96">
        <f>SUM(E85/D85)</f>
        <v>0.8304</v>
      </c>
      <c r="M85" s="47"/>
    </row>
    <row r="86" spans="1:13" ht="12.75" thickTop="1">
      <c r="A86" s="18"/>
      <c r="B86" s="48"/>
      <c r="C86" s="15"/>
      <c r="D86" s="3"/>
      <c r="E86" s="129"/>
      <c r="F86" s="129"/>
      <c r="G86" s="129"/>
      <c r="H86" s="129"/>
      <c r="I86" s="129"/>
      <c r="J86" s="129"/>
      <c r="K86" s="129"/>
      <c r="L86" s="78"/>
      <c r="M86" s="47"/>
    </row>
    <row r="87" spans="1:13" ht="12">
      <c r="A87" s="18">
        <v>630</v>
      </c>
      <c r="B87" s="46"/>
      <c r="C87" s="12" t="s">
        <v>129</v>
      </c>
      <c r="D87" s="4">
        <f aca="true" t="shared" si="19" ref="D87:K87">SUM(D89:D90)</f>
        <v>4513899</v>
      </c>
      <c r="E87" s="127">
        <f>SUM(E89:E90)</f>
        <v>4496476.51</v>
      </c>
      <c r="F87" s="127">
        <f t="shared" si="19"/>
        <v>105586.65</v>
      </c>
      <c r="G87" s="127">
        <f t="shared" si="19"/>
        <v>5963.68</v>
      </c>
      <c r="H87" s="127">
        <f t="shared" si="19"/>
        <v>0</v>
      </c>
      <c r="I87" s="127">
        <f t="shared" si="19"/>
        <v>0</v>
      </c>
      <c r="J87" s="127">
        <f t="shared" si="19"/>
        <v>0</v>
      </c>
      <c r="K87" s="127">
        <f t="shared" si="19"/>
        <v>4390889.86</v>
      </c>
      <c r="L87" s="79">
        <f>SUM(E87/D87)</f>
        <v>0.9961</v>
      </c>
      <c r="M87" s="47"/>
    </row>
    <row r="88" spans="1:13" ht="12">
      <c r="A88" s="18"/>
      <c r="B88" s="48"/>
      <c r="C88" s="15"/>
      <c r="D88" s="3"/>
      <c r="E88" s="129"/>
      <c r="F88" s="129"/>
      <c r="G88" s="129"/>
      <c r="H88" s="129"/>
      <c r="I88" s="129"/>
      <c r="J88" s="129"/>
      <c r="K88" s="129"/>
      <c r="L88" s="78"/>
      <c r="M88" s="47"/>
    </row>
    <row r="89" spans="1:13" ht="12">
      <c r="A89" s="18"/>
      <c r="B89" s="48">
        <v>63003</v>
      </c>
      <c r="C89" s="15" t="s">
        <v>68</v>
      </c>
      <c r="D89" s="3">
        <v>4149895</v>
      </c>
      <c r="E89" s="129">
        <f>SUM(F89+K89)</f>
        <v>4133700.4</v>
      </c>
      <c r="F89" s="129">
        <v>8977.65</v>
      </c>
      <c r="G89" s="129">
        <v>5963.68</v>
      </c>
      <c r="H89" s="129"/>
      <c r="I89" s="129"/>
      <c r="J89" s="129"/>
      <c r="K89" s="129">
        <v>4124722.75</v>
      </c>
      <c r="L89" s="78">
        <f>SUM(E89/D89)</f>
        <v>0.9961</v>
      </c>
      <c r="M89" s="47"/>
    </row>
    <row r="90" spans="1:13" ht="12.75" thickBot="1">
      <c r="A90" s="50"/>
      <c r="B90" s="54">
        <v>63095</v>
      </c>
      <c r="C90" s="52" t="s">
        <v>71</v>
      </c>
      <c r="D90" s="53">
        <v>364004</v>
      </c>
      <c r="E90" s="140">
        <f>SUM(F90+K90)</f>
        <v>362776.11</v>
      </c>
      <c r="F90" s="140">
        <v>96609</v>
      </c>
      <c r="G90" s="140"/>
      <c r="H90" s="140"/>
      <c r="I90" s="140"/>
      <c r="J90" s="140"/>
      <c r="K90" s="140">
        <v>266167.11</v>
      </c>
      <c r="L90" s="96">
        <f>SUM(E90/D90)</f>
        <v>0.9966</v>
      </c>
      <c r="M90" s="47"/>
    </row>
    <row r="91" spans="1:13" ht="12.75" thickTop="1">
      <c r="A91" s="18"/>
      <c r="B91" s="48"/>
      <c r="C91" s="15"/>
      <c r="D91" s="3"/>
      <c r="E91" s="129"/>
      <c r="F91" s="129"/>
      <c r="G91" s="129"/>
      <c r="H91" s="129"/>
      <c r="I91" s="129"/>
      <c r="J91" s="129"/>
      <c r="K91" s="129"/>
      <c r="L91" s="78"/>
      <c r="M91" s="47"/>
    </row>
    <row r="92" spans="1:13" ht="12">
      <c r="A92" s="18">
        <v>700</v>
      </c>
      <c r="B92" s="46"/>
      <c r="C92" s="12" t="s">
        <v>130</v>
      </c>
      <c r="D92" s="4">
        <f aca="true" t="shared" si="20" ref="D92:K92">SUM(D94:D96)</f>
        <v>6845000</v>
      </c>
      <c r="E92" s="127">
        <f>SUM(E94:E96)</f>
        <v>6378865.52</v>
      </c>
      <c r="F92" s="127">
        <f t="shared" si="20"/>
        <v>5752887.32</v>
      </c>
      <c r="G92" s="127">
        <f t="shared" si="20"/>
        <v>2226000</v>
      </c>
      <c r="H92" s="127">
        <f t="shared" si="20"/>
        <v>23632.6</v>
      </c>
      <c r="I92" s="127">
        <f t="shared" si="20"/>
        <v>0</v>
      </c>
      <c r="J92" s="127">
        <f t="shared" si="20"/>
        <v>0</v>
      </c>
      <c r="K92" s="127">
        <f t="shared" si="20"/>
        <v>625978.2</v>
      </c>
      <c r="L92" s="79">
        <f>SUM(E92/D92)</f>
        <v>0.9319</v>
      </c>
      <c r="M92" s="47"/>
    </row>
    <row r="93" spans="1:13" ht="12">
      <c r="A93" s="18"/>
      <c r="B93" s="48"/>
      <c r="C93" s="15"/>
      <c r="D93" s="3"/>
      <c r="E93" s="129"/>
      <c r="F93" s="129"/>
      <c r="G93" s="129"/>
      <c r="H93" s="129"/>
      <c r="I93" s="129"/>
      <c r="J93" s="129"/>
      <c r="K93" s="129"/>
      <c r="L93" s="78"/>
      <c r="M93" s="47"/>
    </row>
    <row r="94" spans="1:13" ht="12">
      <c r="A94" s="18"/>
      <c r="B94" s="48">
        <v>70001</v>
      </c>
      <c r="C94" s="15" t="s">
        <v>25</v>
      </c>
      <c r="D94" s="3">
        <v>5688000</v>
      </c>
      <c r="E94" s="129">
        <f>SUM(F94+K94)</f>
        <v>5688000</v>
      </c>
      <c r="F94" s="129">
        <v>5288000</v>
      </c>
      <c r="G94" s="129">
        <v>2226000</v>
      </c>
      <c r="H94" s="129"/>
      <c r="I94" s="129"/>
      <c r="J94" s="129"/>
      <c r="K94" s="129">
        <v>400000</v>
      </c>
      <c r="L94" s="78">
        <f>SUM(E94/D94)</f>
        <v>1</v>
      </c>
      <c r="M94" s="47"/>
    </row>
    <row r="95" spans="1:13" ht="12">
      <c r="A95" s="18"/>
      <c r="B95" s="48">
        <v>70005</v>
      </c>
      <c r="C95" s="15" t="s">
        <v>69</v>
      </c>
      <c r="D95" s="3">
        <v>105000</v>
      </c>
      <c r="E95" s="129">
        <f>SUM(F95+K95)</f>
        <v>68871.04</v>
      </c>
      <c r="F95" s="129">
        <v>68871.04</v>
      </c>
      <c r="G95" s="129"/>
      <c r="H95" s="129">
        <v>23632.6</v>
      </c>
      <c r="I95" s="129"/>
      <c r="J95" s="129"/>
      <c r="K95" s="129"/>
      <c r="L95" s="78">
        <f>SUM(E95/D95)</f>
        <v>0.6559</v>
      </c>
      <c r="M95" s="47"/>
    </row>
    <row r="96" spans="1:13" ht="12.75" thickBot="1">
      <c r="A96" s="50"/>
      <c r="B96" s="54">
        <v>70095</v>
      </c>
      <c r="C96" s="52" t="s">
        <v>71</v>
      </c>
      <c r="D96" s="53">
        <v>1052000</v>
      </c>
      <c r="E96" s="140">
        <f>SUM(F96+K96)</f>
        <v>621994.48</v>
      </c>
      <c r="F96" s="140">
        <v>396016.28</v>
      </c>
      <c r="G96" s="140"/>
      <c r="H96" s="140"/>
      <c r="I96" s="140"/>
      <c r="J96" s="140"/>
      <c r="K96" s="140">
        <v>225978.2</v>
      </c>
      <c r="L96" s="96">
        <f>SUM(E96/D96)</f>
        <v>0.5912</v>
      </c>
      <c r="M96" s="47"/>
    </row>
    <row r="97" spans="1:13" ht="12.75" thickTop="1">
      <c r="A97" s="18"/>
      <c r="B97" s="48"/>
      <c r="C97" s="15"/>
      <c r="D97" s="3"/>
      <c r="E97" s="129"/>
      <c r="F97" s="129"/>
      <c r="G97" s="129"/>
      <c r="H97" s="129"/>
      <c r="I97" s="129"/>
      <c r="J97" s="129"/>
      <c r="K97" s="129"/>
      <c r="L97" s="78"/>
      <c r="M97" s="47"/>
    </row>
    <row r="98" spans="1:13" ht="12">
      <c r="A98" s="18">
        <v>710</v>
      </c>
      <c r="B98" s="46"/>
      <c r="C98" s="12" t="s">
        <v>4</v>
      </c>
      <c r="D98" s="4">
        <f aca="true" t="shared" si="21" ref="D98:K98">SUM(D100:D102)</f>
        <v>1507302</v>
      </c>
      <c r="E98" s="127">
        <f>SUM(E100:E102)</f>
        <v>1080109</v>
      </c>
      <c r="F98" s="127">
        <f t="shared" si="21"/>
        <v>557802.66</v>
      </c>
      <c r="G98" s="127">
        <f t="shared" si="21"/>
        <v>0</v>
      </c>
      <c r="H98" s="127">
        <f t="shared" si="21"/>
        <v>4930</v>
      </c>
      <c r="I98" s="127">
        <f t="shared" si="21"/>
        <v>0</v>
      </c>
      <c r="J98" s="127">
        <f t="shared" si="21"/>
        <v>0</v>
      </c>
      <c r="K98" s="127">
        <f t="shared" si="21"/>
        <v>522306.34</v>
      </c>
      <c r="L98" s="79">
        <f>SUM(E98/D98)</f>
        <v>0.7166</v>
      </c>
      <c r="M98" s="47"/>
    </row>
    <row r="99" spans="1:13" ht="12">
      <c r="A99" s="18"/>
      <c r="B99" s="48"/>
      <c r="C99" s="15"/>
      <c r="D99" s="3"/>
      <c r="E99" s="129"/>
      <c r="F99" s="129"/>
      <c r="G99" s="129"/>
      <c r="H99" s="129"/>
      <c r="I99" s="129"/>
      <c r="J99" s="129"/>
      <c r="K99" s="129"/>
      <c r="L99" s="78"/>
      <c r="M99" s="47"/>
    </row>
    <row r="100" spans="1:13" ht="12">
      <c r="A100" s="18"/>
      <c r="B100" s="48">
        <v>71004</v>
      </c>
      <c r="C100" s="15" t="s">
        <v>26</v>
      </c>
      <c r="D100" s="3">
        <v>322102</v>
      </c>
      <c r="E100" s="129">
        <f>SUM(F100+K100)</f>
        <v>319803.25</v>
      </c>
      <c r="F100" s="129">
        <v>319803.25</v>
      </c>
      <c r="G100" s="129"/>
      <c r="H100" s="129">
        <v>4930</v>
      </c>
      <c r="I100" s="129"/>
      <c r="J100" s="129"/>
      <c r="K100" s="129"/>
      <c r="L100" s="78">
        <f>SUM(E100/D100)</f>
        <v>0.9929</v>
      </c>
      <c r="M100" s="47"/>
    </row>
    <row r="101" spans="1:13" ht="12">
      <c r="A101" s="18"/>
      <c r="B101" s="48">
        <v>71014</v>
      </c>
      <c r="C101" s="15" t="s">
        <v>27</v>
      </c>
      <c r="D101" s="3">
        <v>170000</v>
      </c>
      <c r="E101" s="129">
        <f>SUM(F101+K101)</f>
        <v>77824.04</v>
      </c>
      <c r="F101" s="129">
        <v>77824.04</v>
      </c>
      <c r="G101" s="129"/>
      <c r="H101" s="129"/>
      <c r="I101" s="129"/>
      <c r="J101" s="129"/>
      <c r="K101" s="129"/>
      <c r="L101" s="78">
        <f>SUM(E101/D101)</f>
        <v>0.4578</v>
      </c>
      <c r="M101" s="47"/>
    </row>
    <row r="102" spans="1:13" ht="12.75" thickBot="1">
      <c r="A102" s="22"/>
      <c r="B102" s="56">
        <v>71095</v>
      </c>
      <c r="C102" s="23" t="s">
        <v>71</v>
      </c>
      <c r="D102" s="24">
        <v>1015200</v>
      </c>
      <c r="E102" s="131">
        <f>SUM(F102+K102)</f>
        <v>682481.71</v>
      </c>
      <c r="F102" s="131">
        <v>160175.37</v>
      </c>
      <c r="G102" s="131"/>
      <c r="H102" s="131"/>
      <c r="I102" s="131"/>
      <c r="J102" s="131"/>
      <c r="K102" s="131">
        <v>522306.34</v>
      </c>
      <c r="L102" s="88">
        <f>SUM(E102/D102)</f>
        <v>0.6723</v>
      </c>
      <c r="M102" s="47"/>
    </row>
    <row r="103" spans="1:13" s="7" customFormat="1" ht="12">
      <c r="A103" s="118">
        <v>1</v>
      </c>
      <c r="B103" s="119">
        <v>2</v>
      </c>
      <c r="C103" s="119">
        <v>3</v>
      </c>
      <c r="D103" s="120">
        <v>4</v>
      </c>
      <c r="E103" s="120">
        <v>5</v>
      </c>
      <c r="F103" s="120">
        <v>6</v>
      </c>
      <c r="G103" s="120">
        <v>7</v>
      </c>
      <c r="H103" s="120">
        <v>8</v>
      </c>
      <c r="I103" s="120">
        <v>9</v>
      </c>
      <c r="J103" s="120">
        <v>10</v>
      </c>
      <c r="K103" s="120">
        <v>11</v>
      </c>
      <c r="L103" s="121">
        <v>12</v>
      </c>
      <c r="M103" s="47"/>
    </row>
    <row r="104" spans="1:13" ht="12">
      <c r="A104" s="18"/>
      <c r="B104" s="48"/>
      <c r="C104" s="15"/>
      <c r="D104" s="3"/>
      <c r="E104" s="3"/>
      <c r="F104" s="3"/>
      <c r="G104" s="3"/>
      <c r="H104" s="3"/>
      <c r="I104" s="3"/>
      <c r="J104" s="3"/>
      <c r="K104" s="3"/>
      <c r="L104" s="17"/>
      <c r="M104" s="47"/>
    </row>
    <row r="105" spans="1:13" ht="12">
      <c r="A105" s="18">
        <v>750</v>
      </c>
      <c r="B105" s="46"/>
      <c r="C105" s="12" t="s">
        <v>131</v>
      </c>
      <c r="D105" s="4">
        <f aca="true" t="shared" si="22" ref="D105:K105">SUM(D107:D112)</f>
        <v>10433965</v>
      </c>
      <c r="E105" s="127">
        <f>SUM(E107:E112)</f>
        <v>9564277.9</v>
      </c>
      <c r="F105" s="127">
        <f t="shared" si="22"/>
        <v>9485695.26</v>
      </c>
      <c r="G105" s="127">
        <f t="shared" si="22"/>
        <v>0</v>
      </c>
      <c r="H105" s="127">
        <f t="shared" si="22"/>
        <v>6422902.4</v>
      </c>
      <c r="I105" s="127">
        <f t="shared" si="22"/>
        <v>0</v>
      </c>
      <c r="J105" s="127">
        <f t="shared" si="22"/>
        <v>0</v>
      </c>
      <c r="K105" s="127">
        <f t="shared" si="22"/>
        <v>78582.64</v>
      </c>
      <c r="L105" s="79">
        <f>SUM(E105/D105)</f>
        <v>0.9166</v>
      </c>
      <c r="M105" s="47"/>
    </row>
    <row r="106" spans="1:13" ht="12">
      <c r="A106" s="18"/>
      <c r="B106" s="48"/>
      <c r="C106" s="15"/>
      <c r="D106" s="3"/>
      <c r="E106" s="129"/>
      <c r="F106" s="129"/>
      <c r="G106" s="129"/>
      <c r="H106" s="129"/>
      <c r="I106" s="129"/>
      <c r="J106" s="129"/>
      <c r="K106" s="129"/>
      <c r="L106" s="78"/>
      <c r="M106" s="47"/>
    </row>
    <row r="107" spans="1:13" ht="12">
      <c r="A107" s="18"/>
      <c r="B107" s="48">
        <v>75022</v>
      </c>
      <c r="C107" s="15" t="s">
        <v>119</v>
      </c>
      <c r="D107" s="3">
        <v>340000</v>
      </c>
      <c r="E107" s="129">
        <f aca="true" t="shared" si="23" ref="E107:E112">SUM(F107+K107)</f>
        <v>300192.38</v>
      </c>
      <c r="F107" s="129">
        <v>300192.38</v>
      </c>
      <c r="G107" s="129"/>
      <c r="H107" s="129">
        <v>7816.7</v>
      </c>
      <c r="I107" s="129"/>
      <c r="J107" s="129"/>
      <c r="K107" s="129"/>
      <c r="L107" s="78">
        <f aca="true" t="shared" si="24" ref="L107:L112">SUM(E107/D107)</f>
        <v>0.8829</v>
      </c>
      <c r="M107" s="47"/>
    </row>
    <row r="108" spans="1:13" ht="12">
      <c r="A108" s="18"/>
      <c r="B108" s="48">
        <v>75023</v>
      </c>
      <c r="C108" s="15" t="s">
        <v>120</v>
      </c>
      <c r="D108" s="3">
        <v>8785693</v>
      </c>
      <c r="E108" s="129">
        <f t="shared" si="23"/>
        <v>8369153.31</v>
      </c>
      <c r="F108" s="129">
        <v>8290570.67</v>
      </c>
      <c r="G108" s="129"/>
      <c r="H108" s="129">
        <v>6318795.44</v>
      </c>
      <c r="I108" s="129"/>
      <c r="J108" s="129"/>
      <c r="K108" s="129">
        <v>78582.64</v>
      </c>
      <c r="L108" s="78">
        <f t="shared" si="24"/>
        <v>0.9526</v>
      </c>
      <c r="M108" s="47"/>
    </row>
    <row r="109" spans="1:13" ht="12">
      <c r="A109" s="18"/>
      <c r="B109" s="48">
        <v>75051</v>
      </c>
      <c r="C109" s="15" t="s">
        <v>106</v>
      </c>
      <c r="D109" s="3">
        <v>16744</v>
      </c>
      <c r="E109" s="129">
        <f t="shared" si="23"/>
        <v>16743.38</v>
      </c>
      <c r="F109" s="129">
        <v>16743.38</v>
      </c>
      <c r="G109" s="129"/>
      <c r="H109" s="129">
        <v>16743.38</v>
      </c>
      <c r="I109" s="129"/>
      <c r="J109" s="129"/>
      <c r="K109" s="129"/>
      <c r="L109" s="78">
        <f t="shared" si="24"/>
        <v>1</v>
      </c>
      <c r="M109" s="47"/>
    </row>
    <row r="110" spans="1:13" ht="36">
      <c r="A110" s="18"/>
      <c r="B110" s="101">
        <v>75053</v>
      </c>
      <c r="C110" s="100" t="s">
        <v>111</v>
      </c>
      <c r="D110" s="3">
        <v>50000</v>
      </c>
      <c r="E110" s="129">
        <f t="shared" si="23"/>
        <v>46753.41</v>
      </c>
      <c r="F110" s="129">
        <v>46753.41</v>
      </c>
      <c r="G110" s="129"/>
      <c r="H110" s="129">
        <v>24191.58</v>
      </c>
      <c r="I110" s="129"/>
      <c r="J110" s="129"/>
      <c r="K110" s="129"/>
      <c r="L110" s="78">
        <f t="shared" si="24"/>
        <v>0.9351</v>
      </c>
      <c r="M110" s="47"/>
    </row>
    <row r="111" spans="1:13" ht="12">
      <c r="A111" s="18"/>
      <c r="B111" s="48">
        <v>75075</v>
      </c>
      <c r="C111" s="15" t="s">
        <v>96</v>
      </c>
      <c r="D111" s="3">
        <v>810412</v>
      </c>
      <c r="E111" s="129">
        <f t="shared" si="23"/>
        <v>697269.42</v>
      </c>
      <c r="F111" s="129">
        <v>697269.42</v>
      </c>
      <c r="G111" s="129"/>
      <c r="H111" s="129">
        <v>55355.3</v>
      </c>
      <c r="I111" s="129"/>
      <c r="J111" s="129"/>
      <c r="K111" s="129"/>
      <c r="L111" s="78">
        <f t="shared" si="24"/>
        <v>0.8604</v>
      </c>
      <c r="M111" s="47"/>
    </row>
    <row r="112" spans="1:13" ht="12.75" thickBot="1">
      <c r="A112" s="50"/>
      <c r="B112" s="54">
        <v>75095</v>
      </c>
      <c r="C112" s="52" t="s">
        <v>71</v>
      </c>
      <c r="D112" s="53">
        <v>431116</v>
      </c>
      <c r="E112" s="140">
        <f t="shared" si="23"/>
        <v>134166</v>
      </c>
      <c r="F112" s="140">
        <v>134166</v>
      </c>
      <c r="G112" s="140"/>
      <c r="H112" s="140"/>
      <c r="I112" s="140"/>
      <c r="J112" s="140"/>
      <c r="K112" s="140"/>
      <c r="L112" s="96">
        <f t="shared" si="24"/>
        <v>0.3112</v>
      </c>
      <c r="M112" s="47"/>
    </row>
    <row r="113" spans="1:13" ht="12.75" thickTop="1">
      <c r="A113" s="18"/>
      <c r="B113" s="48"/>
      <c r="C113" s="15"/>
      <c r="D113" s="3"/>
      <c r="E113" s="129"/>
      <c r="F113" s="129"/>
      <c r="G113" s="129"/>
      <c r="H113" s="129"/>
      <c r="I113" s="129"/>
      <c r="J113" s="129"/>
      <c r="K113" s="129"/>
      <c r="L113" s="78"/>
      <c r="M113" s="47"/>
    </row>
    <row r="114" spans="1:13" ht="12">
      <c r="A114" s="18">
        <v>754</v>
      </c>
      <c r="B114" s="48"/>
      <c r="C114" s="15" t="s">
        <v>72</v>
      </c>
      <c r="D114" s="3"/>
      <c r="E114" s="129"/>
      <c r="F114" s="129"/>
      <c r="G114" s="129"/>
      <c r="H114" s="129"/>
      <c r="I114" s="129"/>
      <c r="J114" s="129"/>
      <c r="K114" s="129"/>
      <c r="L114" s="78"/>
      <c r="M114" s="47"/>
    </row>
    <row r="115" spans="1:13" ht="12">
      <c r="A115" s="18"/>
      <c r="B115" s="46"/>
      <c r="C115" s="12" t="s">
        <v>73</v>
      </c>
      <c r="D115" s="4">
        <f aca="true" t="shared" si="25" ref="D115:K115">SUM(D117:D123)</f>
        <v>1201000</v>
      </c>
      <c r="E115" s="127">
        <f>SUM(E117:E123)</f>
        <v>1120649.66</v>
      </c>
      <c r="F115" s="127">
        <f t="shared" si="25"/>
        <v>1093089.66</v>
      </c>
      <c r="G115" s="127">
        <f t="shared" si="25"/>
        <v>21000</v>
      </c>
      <c r="H115" s="127">
        <f t="shared" si="25"/>
        <v>652490.71</v>
      </c>
      <c r="I115" s="127">
        <f t="shared" si="25"/>
        <v>0</v>
      </c>
      <c r="J115" s="127">
        <f t="shared" si="25"/>
        <v>0</v>
      </c>
      <c r="K115" s="127">
        <f t="shared" si="25"/>
        <v>27560</v>
      </c>
      <c r="L115" s="79">
        <f>SUM(E115/D115)</f>
        <v>0.9331</v>
      </c>
      <c r="M115" s="47"/>
    </row>
    <row r="116" spans="1:13" ht="12">
      <c r="A116" s="18"/>
      <c r="B116" s="48"/>
      <c r="C116" s="15"/>
      <c r="D116" s="3"/>
      <c r="E116" s="129"/>
      <c r="F116" s="129"/>
      <c r="G116" s="129"/>
      <c r="H116" s="129"/>
      <c r="I116" s="129"/>
      <c r="J116" s="129"/>
      <c r="K116" s="129"/>
      <c r="L116" s="78"/>
      <c r="M116" s="47"/>
    </row>
    <row r="117" spans="1:13" ht="12">
      <c r="A117" s="18"/>
      <c r="B117" s="48">
        <v>75404</v>
      </c>
      <c r="C117" s="15" t="s">
        <v>28</v>
      </c>
      <c r="D117" s="3">
        <v>29999</v>
      </c>
      <c r="E117" s="129">
        <f aca="true" t="shared" si="26" ref="E117:E123">SUM(F117+K117)</f>
        <v>29950</v>
      </c>
      <c r="F117" s="129">
        <v>29950</v>
      </c>
      <c r="G117" s="129"/>
      <c r="H117" s="129"/>
      <c r="I117" s="129"/>
      <c r="J117" s="129"/>
      <c r="K117" s="129"/>
      <c r="L117" s="78">
        <f aca="true" t="shared" si="27" ref="L117:L123">SUM(E117/D117)</f>
        <v>0.9984</v>
      </c>
      <c r="M117" s="47"/>
    </row>
    <row r="118" spans="1:13" ht="12">
      <c r="A118" s="18"/>
      <c r="B118" s="48">
        <v>75405</v>
      </c>
      <c r="C118" s="15" t="s">
        <v>112</v>
      </c>
      <c r="D118" s="3">
        <v>27000</v>
      </c>
      <c r="E118" s="129">
        <f t="shared" si="26"/>
        <v>26998.06</v>
      </c>
      <c r="F118" s="129">
        <v>26998.06</v>
      </c>
      <c r="G118" s="129"/>
      <c r="H118" s="129"/>
      <c r="I118" s="129"/>
      <c r="J118" s="129"/>
      <c r="K118" s="129"/>
      <c r="L118" s="78">
        <f t="shared" si="27"/>
        <v>0.9999</v>
      </c>
      <c r="M118" s="47"/>
    </row>
    <row r="119" spans="1:13" ht="12">
      <c r="A119" s="18"/>
      <c r="B119" s="48">
        <v>75406</v>
      </c>
      <c r="C119" s="15" t="s">
        <v>29</v>
      </c>
      <c r="D119" s="3">
        <v>9001</v>
      </c>
      <c r="E119" s="129">
        <f t="shared" si="26"/>
        <v>9000.56</v>
      </c>
      <c r="F119" s="129">
        <v>9000.56</v>
      </c>
      <c r="G119" s="129"/>
      <c r="H119" s="129"/>
      <c r="I119" s="129"/>
      <c r="J119" s="129"/>
      <c r="K119" s="129"/>
      <c r="L119" s="78">
        <f t="shared" si="27"/>
        <v>1</v>
      </c>
      <c r="M119" s="47"/>
    </row>
    <row r="120" spans="1:13" ht="12">
      <c r="A120" s="18"/>
      <c r="B120" s="48">
        <v>75412</v>
      </c>
      <c r="C120" s="15" t="s">
        <v>81</v>
      </c>
      <c r="D120" s="3">
        <v>256000</v>
      </c>
      <c r="E120" s="129">
        <f t="shared" si="26"/>
        <v>247473.68</v>
      </c>
      <c r="F120" s="129">
        <v>219913.68</v>
      </c>
      <c r="G120" s="129"/>
      <c r="H120" s="129">
        <v>48689.55</v>
      </c>
      <c r="I120" s="129"/>
      <c r="J120" s="129"/>
      <c r="K120" s="129">
        <v>27560</v>
      </c>
      <c r="L120" s="78">
        <f t="shared" si="27"/>
        <v>0.9667</v>
      </c>
      <c r="M120" s="47"/>
    </row>
    <row r="121" spans="1:13" ht="12">
      <c r="A121" s="18"/>
      <c r="B121" s="48">
        <v>75415</v>
      </c>
      <c r="C121" s="15" t="s">
        <v>30</v>
      </c>
      <c r="D121" s="3">
        <v>21000</v>
      </c>
      <c r="E121" s="129">
        <f t="shared" si="26"/>
        <v>21000</v>
      </c>
      <c r="F121" s="129">
        <v>21000</v>
      </c>
      <c r="G121" s="129">
        <v>21000</v>
      </c>
      <c r="H121" s="129"/>
      <c r="I121" s="129"/>
      <c r="J121" s="129"/>
      <c r="K121" s="129"/>
      <c r="L121" s="78">
        <f t="shared" si="27"/>
        <v>1</v>
      </c>
      <c r="M121" s="47"/>
    </row>
    <row r="122" spans="1:13" ht="12">
      <c r="A122" s="18"/>
      <c r="B122" s="48">
        <v>75416</v>
      </c>
      <c r="C122" s="15" t="s">
        <v>74</v>
      </c>
      <c r="D122" s="3">
        <v>780000</v>
      </c>
      <c r="E122" s="129">
        <f t="shared" si="26"/>
        <v>723103.1</v>
      </c>
      <c r="F122" s="129">
        <v>723103.1</v>
      </c>
      <c r="G122" s="129"/>
      <c r="H122" s="129">
        <v>603801.16</v>
      </c>
      <c r="I122" s="129"/>
      <c r="J122" s="129"/>
      <c r="K122" s="129"/>
      <c r="L122" s="78">
        <f t="shared" si="27"/>
        <v>0.9271</v>
      </c>
      <c r="M122" s="47"/>
    </row>
    <row r="123" spans="1:13" ht="12.75" thickBot="1">
      <c r="A123" s="50"/>
      <c r="B123" s="54">
        <v>75495</v>
      </c>
      <c r="C123" s="52" t="s">
        <v>71</v>
      </c>
      <c r="D123" s="53">
        <v>78000</v>
      </c>
      <c r="E123" s="140">
        <f t="shared" si="26"/>
        <v>63124.26</v>
      </c>
      <c r="F123" s="140">
        <v>63124.26</v>
      </c>
      <c r="G123" s="140"/>
      <c r="H123" s="140"/>
      <c r="I123" s="140"/>
      <c r="J123" s="140"/>
      <c r="K123" s="140"/>
      <c r="L123" s="96">
        <f t="shared" si="27"/>
        <v>0.8093</v>
      </c>
      <c r="M123" s="47"/>
    </row>
    <row r="124" spans="1:13" ht="12.75" thickTop="1">
      <c r="A124" s="18"/>
      <c r="B124" s="48"/>
      <c r="C124" s="15"/>
      <c r="D124" s="3"/>
      <c r="E124" s="129"/>
      <c r="F124" s="129"/>
      <c r="G124" s="129"/>
      <c r="H124" s="129"/>
      <c r="I124" s="129"/>
      <c r="J124" s="129"/>
      <c r="K124" s="129"/>
      <c r="L124" s="78"/>
      <c r="M124" s="47"/>
    </row>
    <row r="125" spans="1:13" ht="12">
      <c r="A125" s="18">
        <v>756</v>
      </c>
      <c r="B125" s="57"/>
      <c r="C125" s="15" t="s">
        <v>6</v>
      </c>
      <c r="D125" s="3"/>
      <c r="E125" s="129"/>
      <c r="F125" s="129"/>
      <c r="G125" s="129"/>
      <c r="H125" s="129"/>
      <c r="I125" s="129"/>
      <c r="J125" s="129"/>
      <c r="K125" s="129"/>
      <c r="L125" s="78"/>
      <c r="M125" s="47"/>
    </row>
    <row r="126" spans="1:13" ht="12">
      <c r="A126" s="44"/>
      <c r="B126" s="57"/>
      <c r="C126" s="15" t="s">
        <v>7</v>
      </c>
      <c r="D126" s="3"/>
      <c r="E126" s="129"/>
      <c r="F126" s="129"/>
      <c r="G126" s="129"/>
      <c r="H126" s="129"/>
      <c r="I126" s="129"/>
      <c r="J126" s="129"/>
      <c r="K126" s="129"/>
      <c r="L126" s="78"/>
      <c r="M126" s="47"/>
    </row>
    <row r="127" spans="1:13" ht="12">
      <c r="A127" s="44"/>
      <c r="B127" s="57"/>
      <c r="C127" s="15" t="s">
        <v>101</v>
      </c>
      <c r="D127" s="3"/>
      <c r="E127" s="129"/>
      <c r="F127" s="129"/>
      <c r="G127" s="129"/>
      <c r="H127" s="129"/>
      <c r="I127" s="129"/>
      <c r="J127" s="129"/>
      <c r="K127" s="129"/>
      <c r="L127" s="78"/>
      <c r="M127" s="47"/>
    </row>
    <row r="128" spans="1:13" ht="12">
      <c r="A128" s="44"/>
      <c r="B128" s="58"/>
      <c r="C128" s="12" t="s">
        <v>100</v>
      </c>
      <c r="D128" s="4">
        <f aca="true" t="shared" si="28" ref="D128:K128">SUM(D131)</f>
        <v>181000</v>
      </c>
      <c r="E128" s="127">
        <f>SUM(E131)</f>
        <v>145898.62</v>
      </c>
      <c r="F128" s="127">
        <f t="shared" si="28"/>
        <v>145898.62</v>
      </c>
      <c r="G128" s="127">
        <f t="shared" si="28"/>
        <v>0</v>
      </c>
      <c r="H128" s="127">
        <f t="shared" si="28"/>
        <v>77113.28</v>
      </c>
      <c r="I128" s="127">
        <f t="shared" si="28"/>
        <v>0</v>
      </c>
      <c r="J128" s="127">
        <f t="shared" si="28"/>
        <v>0</v>
      </c>
      <c r="K128" s="127">
        <f t="shared" si="28"/>
        <v>0</v>
      </c>
      <c r="L128" s="79">
        <f>SUM(E128/D128)</f>
        <v>0.8061</v>
      </c>
      <c r="M128" s="47"/>
    </row>
    <row r="129" spans="1:13" ht="12">
      <c r="A129" s="18"/>
      <c r="B129" s="48"/>
      <c r="C129" s="15"/>
      <c r="D129" s="3"/>
      <c r="E129" s="129"/>
      <c r="F129" s="129"/>
      <c r="G129" s="129"/>
      <c r="H129" s="129"/>
      <c r="I129" s="129"/>
      <c r="J129" s="129"/>
      <c r="K129" s="129"/>
      <c r="L129" s="78"/>
      <c r="M129" s="47"/>
    </row>
    <row r="130" spans="1:13" ht="12">
      <c r="A130" s="18"/>
      <c r="B130" s="48">
        <v>75647</v>
      </c>
      <c r="C130" s="15" t="s">
        <v>31</v>
      </c>
      <c r="D130" s="3"/>
      <c r="E130" s="129"/>
      <c r="F130" s="129"/>
      <c r="G130" s="129"/>
      <c r="H130" s="129"/>
      <c r="I130" s="129"/>
      <c r="J130" s="129"/>
      <c r="K130" s="129"/>
      <c r="L130" s="78"/>
      <c r="M130" s="47"/>
    </row>
    <row r="131" spans="1:13" ht="12.75" thickBot="1">
      <c r="A131" s="50"/>
      <c r="B131" s="54"/>
      <c r="C131" s="52" t="s">
        <v>32</v>
      </c>
      <c r="D131" s="53">
        <v>181000</v>
      </c>
      <c r="E131" s="140">
        <f>SUM(F131+K131)</f>
        <v>145898.62</v>
      </c>
      <c r="F131" s="140">
        <v>145898.62</v>
      </c>
      <c r="G131" s="140"/>
      <c r="H131" s="140">
        <v>77113.28</v>
      </c>
      <c r="I131" s="140"/>
      <c r="J131" s="140"/>
      <c r="K131" s="140"/>
      <c r="L131" s="96">
        <f>SUM(E131/D131)</f>
        <v>0.8061</v>
      </c>
      <c r="M131" s="47"/>
    </row>
    <row r="132" spans="1:13" ht="12.75" thickTop="1">
      <c r="A132" s="18"/>
      <c r="B132" s="48"/>
      <c r="C132" s="15"/>
      <c r="D132" s="3"/>
      <c r="E132" s="129"/>
      <c r="F132" s="129"/>
      <c r="G132" s="129"/>
      <c r="H132" s="129"/>
      <c r="I132" s="129"/>
      <c r="J132" s="129"/>
      <c r="K132" s="129"/>
      <c r="L132" s="78"/>
      <c r="M132" s="47"/>
    </row>
    <row r="133" spans="1:13" ht="12">
      <c r="A133" s="18">
        <v>757</v>
      </c>
      <c r="B133" s="46"/>
      <c r="C133" s="12" t="s">
        <v>8</v>
      </c>
      <c r="D133" s="4">
        <f>SUM(D136:D139)</f>
        <v>724997</v>
      </c>
      <c r="E133" s="127">
        <f>SUM(E136:E139)</f>
        <v>293153.05</v>
      </c>
      <c r="F133" s="127">
        <f aca="true" t="shared" si="29" ref="F133:K133">SUM(F136:F139)</f>
        <v>293153.05</v>
      </c>
      <c r="G133" s="127">
        <f t="shared" si="29"/>
        <v>0</v>
      </c>
      <c r="H133" s="127">
        <f t="shared" si="29"/>
        <v>0</v>
      </c>
      <c r="I133" s="127">
        <f t="shared" si="29"/>
        <v>61841.46</v>
      </c>
      <c r="J133" s="127">
        <f t="shared" si="29"/>
        <v>231311.59</v>
      </c>
      <c r="K133" s="127">
        <f t="shared" si="29"/>
        <v>0</v>
      </c>
      <c r="L133" s="79">
        <f>SUM(E133/D133)</f>
        <v>0.4044</v>
      </c>
      <c r="M133" s="47"/>
    </row>
    <row r="134" spans="1:13" ht="12">
      <c r="A134" s="18"/>
      <c r="B134" s="48"/>
      <c r="C134" s="15"/>
      <c r="D134" s="3"/>
      <c r="E134" s="129"/>
      <c r="F134" s="129"/>
      <c r="G134" s="129"/>
      <c r="H134" s="129"/>
      <c r="I134" s="129"/>
      <c r="J134" s="129"/>
      <c r="K134" s="129"/>
      <c r="L134" s="78"/>
      <c r="M134" s="47"/>
    </row>
    <row r="135" spans="1:13" ht="12">
      <c r="A135" s="18"/>
      <c r="B135" s="48">
        <v>75702</v>
      </c>
      <c r="C135" s="15" t="s">
        <v>33</v>
      </c>
      <c r="D135" s="3"/>
      <c r="E135" s="129"/>
      <c r="F135" s="129"/>
      <c r="G135" s="129"/>
      <c r="H135" s="129"/>
      <c r="I135" s="129"/>
      <c r="J135" s="129"/>
      <c r="K135" s="129"/>
      <c r="L135" s="78"/>
      <c r="M135" s="47"/>
    </row>
    <row r="136" spans="1:13" ht="12">
      <c r="A136" s="18"/>
      <c r="B136" s="48"/>
      <c r="C136" s="15" t="s">
        <v>34</v>
      </c>
      <c r="D136" s="3">
        <v>493685</v>
      </c>
      <c r="E136" s="129">
        <f>SUM(F136+K136)</f>
        <v>61841.46</v>
      </c>
      <c r="F136" s="129">
        <v>61841.46</v>
      </c>
      <c r="G136" s="129"/>
      <c r="H136" s="129"/>
      <c r="I136" s="129">
        <v>61841.46</v>
      </c>
      <c r="J136" s="129"/>
      <c r="K136" s="129"/>
      <c r="L136" s="78">
        <f>SUM(E136/D136)</f>
        <v>0.1253</v>
      </c>
      <c r="M136" s="47"/>
    </row>
    <row r="137" spans="1:13" ht="12">
      <c r="A137" s="18"/>
      <c r="B137" s="48">
        <v>75704</v>
      </c>
      <c r="C137" s="15" t="s">
        <v>116</v>
      </c>
      <c r="D137" s="3"/>
      <c r="E137" s="129"/>
      <c r="F137" s="129"/>
      <c r="G137" s="129"/>
      <c r="H137" s="129"/>
      <c r="I137" s="129"/>
      <c r="J137" s="129"/>
      <c r="K137" s="129"/>
      <c r="L137" s="78"/>
      <c r="M137" s="47"/>
    </row>
    <row r="138" spans="1:13" ht="12">
      <c r="A138" s="18"/>
      <c r="B138" s="48"/>
      <c r="C138" s="15" t="s">
        <v>117</v>
      </c>
      <c r="D138" s="3"/>
      <c r="E138" s="129"/>
      <c r="F138" s="129"/>
      <c r="G138" s="129"/>
      <c r="H138" s="129"/>
      <c r="I138" s="129"/>
      <c r="J138" s="129"/>
      <c r="K138" s="129"/>
      <c r="L138" s="78"/>
      <c r="M138" s="47"/>
    </row>
    <row r="139" spans="1:13" ht="12.75" thickBot="1">
      <c r="A139" s="50"/>
      <c r="B139" s="54"/>
      <c r="C139" s="52" t="s">
        <v>35</v>
      </c>
      <c r="D139" s="53">
        <v>231312</v>
      </c>
      <c r="E139" s="141">
        <f>SUM(F139+K139)</f>
        <v>231311.59</v>
      </c>
      <c r="F139" s="140">
        <v>231311.59</v>
      </c>
      <c r="G139" s="140"/>
      <c r="H139" s="140"/>
      <c r="I139" s="140"/>
      <c r="J139" s="140">
        <v>231311.59</v>
      </c>
      <c r="K139" s="140"/>
      <c r="L139" s="96">
        <f>SUM(E139/D139)</f>
        <v>1</v>
      </c>
      <c r="M139" s="47"/>
    </row>
    <row r="140" spans="1:13" ht="12.75" thickTop="1">
      <c r="A140" s="18"/>
      <c r="B140" s="48"/>
      <c r="C140" s="15"/>
      <c r="D140" s="3"/>
      <c r="E140" s="129"/>
      <c r="F140" s="129"/>
      <c r="G140" s="129"/>
      <c r="H140" s="129"/>
      <c r="I140" s="129"/>
      <c r="J140" s="129"/>
      <c r="K140" s="129"/>
      <c r="L140" s="78"/>
      <c r="M140" s="47"/>
    </row>
    <row r="141" spans="1:13" ht="12">
      <c r="A141" s="18">
        <v>758</v>
      </c>
      <c r="B141" s="46"/>
      <c r="C141" s="12" t="s">
        <v>133</v>
      </c>
      <c r="D141" s="4">
        <f aca="true" t="shared" si="30" ref="D141:K141">SUM(D143:D144)</f>
        <v>1117139</v>
      </c>
      <c r="E141" s="127">
        <f t="shared" si="30"/>
        <v>890461</v>
      </c>
      <c r="F141" s="127">
        <f t="shared" si="30"/>
        <v>890461</v>
      </c>
      <c r="G141" s="127">
        <f t="shared" si="30"/>
        <v>0</v>
      </c>
      <c r="H141" s="127">
        <f t="shared" si="30"/>
        <v>0</v>
      </c>
      <c r="I141" s="127">
        <f t="shared" si="30"/>
        <v>0</v>
      </c>
      <c r="J141" s="127">
        <f t="shared" si="30"/>
        <v>0</v>
      </c>
      <c r="K141" s="127">
        <f t="shared" si="30"/>
        <v>0</v>
      </c>
      <c r="L141" s="79">
        <f>SUM(E141/D141)</f>
        <v>0.7971</v>
      </c>
      <c r="M141" s="47"/>
    </row>
    <row r="142" spans="1:13" ht="12">
      <c r="A142" s="18"/>
      <c r="B142" s="48"/>
      <c r="C142" s="15"/>
      <c r="D142" s="3"/>
      <c r="E142" s="129"/>
      <c r="F142" s="129"/>
      <c r="G142" s="129"/>
      <c r="H142" s="129"/>
      <c r="I142" s="129"/>
      <c r="J142" s="129"/>
      <c r="K142" s="129"/>
      <c r="L142" s="78"/>
      <c r="M142" s="47"/>
    </row>
    <row r="143" spans="1:13" ht="12">
      <c r="A143" s="18"/>
      <c r="B143" s="48">
        <v>75818</v>
      </c>
      <c r="C143" s="15" t="s">
        <v>36</v>
      </c>
      <c r="D143" s="3">
        <v>226678</v>
      </c>
      <c r="E143" s="129">
        <f>SUM(F143+K143)</f>
        <v>0</v>
      </c>
      <c r="F143" s="129"/>
      <c r="G143" s="129"/>
      <c r="H143" s="129"/>
      <c r="I143" s="129"/>
      <c r="J143" s="129"/>
      <c r="K143" s="129"/>
      <c r="L143" s="78">
        <f>SUM(E143/D143)</f>
        <v>0</v>
      </c>
      <c r="M143" s="47"/>
    </row>
    <row r="144" spans="1:13" ht="12.75" thickBot="1">
      <c r="A144" s="50"/>
      <c r="B144" s="54">
        <v>75831</v>
      </c>
      <c r="C144" s="52" t="s">
        <v>98</v>
      </c>
      <c r="D144" s="53">
        <v>890461</v>
      </c>
      <c r="E144" s="140">
        <f>SUM(F144+K144)</f>
        <v>890461</v>
      </c>
      <c r="F144" s="140">
        <v>890461</v>
      </c>
      <c r="G144" s="140"/>
      <c r="H144" s="140"/>
      <c r="I144" s="140"/>
      <c r="J144" s="140"/>
      <c r="K144" s="140"/>
      <c r="L144" s="96">
        <f>SUM(E144/D144)</f>
        <v>1</v>
      </c>
      <c r="M144" s="47"/>
    </row>
    <row r="145" spans="1:13" ht="12.75" thickTop="1">
      <c r="A145" s="44"/>
      <c r="B145" s="15"/>
      <c r="C145" s="15"/>
      <c r="D145" s="15"/>
      <c r="E145" s="129"/>
      <c r="F145" s="129"/>
      <c r="G145" s="129"/>
      <c r="H145" s="129"/>
      <c r="I145" s="129"/>
      <c r="J145" s="129"/>
      <c r="K145" s="129"/>
      <c r="L145" s="78"/>
      <c r="M145" s="47"/>
    </row>
    <row r="146" spans="1:13" ht="12">
      <c r="A146" s="18">
        <v>801</v>
      </c>
      <c r="B146" s="46"/>
      <c r="C146" s="12" t="s">
        <v>134</v>
      </c>
      <c r="D146" s="4">
        <f>SUM(D148:D156)</f>
        <v>30916168</v>
      </c>
      <c r="E146" s="127">
        <f>SUM(E148:E156)</f>
        <v>30299051.49</v>
      </c>
      <c r="F146" s="127">
        <f aca="true" t="shared" si="31" ref="F146:K146">SUM(F148:F156)</f>
        <v>29026324.85</v>
      </c>
      <c r="G146" s="127">
        <f t="shared" si="31"/>
        <v>28289371.71</v>
      </c>
      <c r="H146" s="127">
        <f t="shared" si="31"/>
        <v>79574.28</v>
      </c>
      <c r="I146" s="127">
        <f t="shared" si="31"/>
        <v>0</v>
      </c>
      <c r="J146" s="127">
        <f t="shared" si="31"/>
        <v>0</v>
      </c>
      <c r="K146" s="127">
        <f t="shared" si="31"/>
        <v>1272726.64</v>
      </c>
      <c r="L146" s="79">
        <f>SUM(E146/D146)</f>
        <v>0.98</v>
      </c>
      <c r="M146" s="47"/>
    </row>
    <row r="147" spans="1:13" ht="12">
      <c r="A147" s="18"/>
      <c r="B147" s="48"/>
      <c r="C147" s="15"/>
      <c r="D147" s="3"/>
      <c r="E147" s="129"/>
      <c r="F147" s="129"/>
      <c r="G147" s="129"/>
      <c r="H147" s="129"/>
      <c r="I147" s="129"/>
      <c r="J147" s="129"/>
      <c r="K147" s="129"/>
      <c r="L147" s="78"/>
      <c r="M147" s="47"/>
    </row>
    <row r="148" spans="1:13" ht="12">
      <c r="A148" s="18"/>
      <c r="B148" s="48">
        <v>80101</v>
      </c>
      <c r="C148" s="15" t="s">
        <v>75</v>
      </c>
      <c r="D148" s="3">
        <v>16393043</v>
      </c>
      <c r="E148" s="129">
        <f aca="true" t="shared" si="32" ref="E148:E156">SUM(F148+K148)</f>
        <v>15949675.24</v>
      </c>
      <c r="F148" s="129">
        <v>14815843.22</v>
      </c>
      <c r="G148" s="129">
        <v>14797779.8</v>
      </c>
      <c r="H148" s="129"/>
      <c r="I148" s="129"/>
      <c r="J148" s="129"/>
      <c r="K148" s="129">
        <v>1133832.02</v>
      </c>
      <c r="L148" s="78">
        <f aca="true" t="shared" si="33" ref="L148:L156">SUM(E148/D148)</f>
        <v>0.973</v>
      </c>
      <c r="M148" s="47"/>
    </row>
    <row r="149" spans="1:13" ht="12">
      <c r="A149" s="18"/>
      <c r="B149" s="48">
        <v>80103</v>
      </c>
      <c r="C149" s="15" t="s">
        <v>65</v>
      </c>
      <c r="D149" s="3">
        <v>230000</v>
      </c>
      <c r="E149" s="129">
        <f t="shared" si="32"/>
        <v>230000</v>
      </c>
      <c r="F149" s="129">
        <v>230000</v>
      </c>
      <c r="G149" s="129">
        <v>230000</v>
      </c>
      <c r="H149" s="129"/>
      <c r="I149" s="129"/>
      <c r="J149" s="129"/>
      <c r="K149" s="129"/>
      <c r="L149" s="78">
        <f t="shared" si="33"/>
        <v>1</v>
      </c>
      <c r="M149" s="47"/>
    </row>
    <row r="150" spans="1:13" ht="12">
      <c r="A150" s="18"/>
      <c r="B150" s="48">
        <v>80104</v>
      </c>
      <c r="C150" s="15" t="s">
        <v>87</v>
      </c>
      <c r="D150" s="3">
        <v>5798470</v>
      </c>
      <c r="E150" s="129">
        <f t="shared" si="32"/>
        <v>5786012.62</v>
      </c>
      <c r="F150" s="129">
        <v>5724433.62</v>
      </c>
      <c r="G150" s="129">
        <v>5724433.62</v>
      </c>
      <c r="H150" s="129"/>
      <c r="I150" s="129"/>
      <c r="J150" s="129"/>
      <c r="K150" s="129">
        <v>61579</v>
      </c>
      <c r="L150" s="78">
        <f t="shared" si="33"/>
        <v>0.9979</v>
      </c>
      <c r="M150" s="47"/>
    </row>
    <row r="151" spans="1:13" ht="12">
      <c r="A151" s="18"/>
      <c r="B151" s="48">
        <v>80105</v>
      </c>
      <c r="C151" s="15" t="s">
        <v>37</v>
      </c>
      <c r="D151" s="3">
        <v>37000</v>
      </c>
      <c r="E151" s="129">
        <f t="shared" si="32"/>
        <v>35057.85</v>
      </c>
      <c r="F151" s="129">
        <v>35057.85</v>
      </c>
      <c r="G151" s="129">
        <v>35057.85</v>
      </c>
      <c r="H151" s="129"/>
      <c r="I151" s="129"/>
      <c r="J151" s="129"/>
      <c r="K151" s="129"/>
      <c r="L151" s="78">
        <f t="shared" si="33"/>
        <v>0.9475</v>
      </c>
      <c r="M151" s="47"/>
    </row>
    <row r="152" spans="1:13" ht="12">
      <c r="A152" s="18"/>
      <c r="B152" s="48">
        <v>80110</v>
      </c>
      <c r="C152" s="15" t="s">
        <v>76</v>
      </c>
      <c r="D152" s="3">
        <v>7459183</v>
      </c>
      <c r="E152" s="129">
        <f t="shared" si="32"/>
        <v>7442456.06</v>
      </c>
      <c r="F152" s="129">
        <v>7365140.44</v>
      </c>
      <c r="G152" s="129">
        <v>7363620.44</v>
      </c>
      <c r="H152" s="129"/>
      <c r="I152" s="129"/>
      <c r="J152" s="129"/>
      <c r="K152" s="129">
        <v>77315.62</v>
      </c>
      <c r="L152" s="78">
        <f t="shared" si="33"/>
        <v>0.9978</v>
      </c>
      <c r="M152" s="47"/>
    </row>
    <row r="153" spans="1:13" ht="12">
      <c r="A153" s="18" t="s">
        <v>125</v>
      </c>
      <c r="B153" s="48">
        <v>80113</v>
      </c>
      <c r="C153" s="15" t="s">
        <v>38</v>
      </c>
      <c r="D153" s="3">
        <v>330000</v>
      </c>
      <c r="E153" s="129">
        <f t="shared" si="32"/>
        <v>313253.58</v>
      </c>
      <c r="F153" s="129">
        <v>313253.58</v>
      </c>
      <c r="G153" s="129"/>
      <c r="H153" s="129">
        <v>39117.51</v>
      </c>
      <c r="I153" s="129"/>
      <c r="J153" s="129"/>
      <c r="K153" s="129"/>
      <c r="L153" s="78">
        <f t="shared" si="33"/>
        <v>0.9493</v>
      </c>
      <c r="M153" s="47"/>
    </row>
    <row r="154" spans="1:13" ht="12">
      <c r="A154" s="18"/>
      <c r="B154" s="48">
        <v>80145</v>
      </c>
      <c r="C154" s="15" t="s">
        <v>39</v>
      </c>
      <c r="D154" s="3">
        <v>3000</v>
      </c>
      <c r="E154" s="129">
        <f t="shared" si="32"/>
        <v>452.3</v>
      </c>
      <c r="F154" s="129">
        <v>452.3</v>
      </c>
      <c r="G154" s="129"/>
      <c r="H154" s="129">
        <v>452.3</v>
      </c>
      <c r="I154" s="129"/>
      <c r="J154" s="129"/>
      <c r="K154" s="129"/>
      <c r="L154" s="78">
        <f t="shared" si="33"/>
        <v>0.1508</v>
      </c>
      <c r="M154" s="47"/>
    </row>
    <row r="155" spans="1:13" ht="12">
      <c r="A155" s="18"/>
      <c r="B155" s="48">
        <v>80146</v>
      </c>
      <c r="C155" s="15" t="s">
        <v>40</v>
      </c>
      <c r="D155" s="3">
        <v>138700</v>
      </c>
      <c r="E155" s="129">
        <f t="shared" si="32"/>
        <v>138480</v>
      </c>
      <c r="F155" s="129">
        <v>138480</v>
      </c>
      <c r="G155" s="129">
        <v>138480</v>
      </c>
      <c r="H155" s="129"/>
      <c r="I155" s="129"/>
      <c r="J155" s="129"/>
      <c r="K155" s="129"/>
      <c r="L155" s="78">
        <f t="shared" si="33"/>
        <v>0.9984</v>
      </c>
      <c r="M155" s="47"/>
    </row>
    <row r="156" spans="1:13" ht="12.75" thickBot="1">
      <c r="A156" s="22"/>
      <c r="B156" s="56">
        <v>80195</v>
      </c>
      <c r="C156" s="23" t="s">
        <v>71</v>
      </c>
      <c r="D156" s="24">
        <v>526772</v>
      </c>
      <c r="E156" s="131">
        <f t="shared" si="32"/>
        <v>403663.84</v>
      </c>
      <c r="F156" s="131">
        <v>403663.84</v>
      </c>
      <c r="G156" s="131"/>
      <c r="H156" s="131">
        <v>40004.47</v>
      </c>
      <c r="I156" s="131"/>
      <c r="J156" s="131"/>
      <c r="K156" s="131"/>
      <c r="L156" s="88">
        <f t="shared" si="33"/>
        <v>0.7663</v>
      </c>
      <c r="M156" s="47"/>
    </row>
    <row r="157" spans="1:13" s="7" customFormat="1" ht="12">
      <c r="A157" s="118">
        <v>1</v>
      </c>
      <c r="B157" s="119">
        <v>2</v>
      </c>
      <c r="C157" s="119">
        <v>3</v>
      </c>
      <c r="D157" s="120">
        <v>4</v>
      </c>
      <c r="E157" s="120">
        <v>5</v>
      </c>
      <c r="F157" s="120">
        <v>6</v>
      </c>
      <c r="G157" s="120">
        <v>7</v>
      </c>
      <c r="H157" s="120">
        <v>8</v>
      </c>
      <c r="I157" s="120">
        <v>9</v>
      </c>
      <c r="J157" s="120">
        <v>10</v>
      </c>
      <c r="K157" s="120">
        <v>11</v>
      </c>
      <c r="L157" s="122">
        <v>12</v>
      </c>
      <c r="M157" s="47"/>
    </row>
    <row r="158" spans="1:13" ht="12">
      <c r="A158" s="18"/>
      <c r="B158" s="48"/>
      <c r="C158" s="15"/>
      <c r="D158" s="3"/>
      <c r="E158" s="3"/>
      <c r="F158" s="3"/>
      <c r="G158" s="3"/>
      <c r="H158" s="3"/>
      <c r="I158" s="3"/>
      <c r="J158" s="3"/>
      <c r="K158" s="3"/>
      <c r="L158" s="17"/>
      <c r="M158" s="47"/>
    </row>
    <row r="159" spans="1:13" ht="12">
      <c r="A159" s="18">
        <v>851</v>
      </c>
      <c r="B159" s="46"/>
      <c r="C159" s="12" t="s">
        <v>135</v>
      </c>
      <c r="D159" s="4">
        <f aca="true" t="shared" si="34" ref="D159:K159">SUM(D161:D165)</f>
        <v>825957</v>
      </c>
      <c r="E159" s="127">
        <f t="shared" si="34"/>
        <v>771751.88</v>
      </c>
      <c r="F159" s="127">
        <f t="shared" si="34"/>
        <v>751751.88</v>
      </c>
      <c r="G159" s="127">
        <f t="shared" si="34"/>
        <v>163209</v>
      </c>
      <c r="H159" s="127">
        <f t="shared" si="34"/>
        <v>324099.6</v>
      </c>
      <c r="I159" s="127">
        <f t="shared" si="34"/>
        <v>0</v>
      </c>
      <c r="J159" s="127">
        <f t="shared" si="34"/>
        <v>0</v>
      </c>
      <c r="K159" s="127">
        <f t="shared" si="34"/>
        <v>20000</v>
      </c>
      <c r="L159" s="79">
        <f>SUM(E159/D159)</f>
        <v>0.9344</v>
      </c>
      <c r="M159" s="47"/>
    </row>
    <row r="160" spans="1:13" ht="12">
      <c r="A160" s="18"/>
      <c r="B160" s="48"/>
      <c r="C160" s="15"/>
      <c r="D160" s="3"/>
      <c r="E160" s="129"/>
      <c r="F160" s="129"/>
      <c r="G160" s="129"/>
      <c r="H160" s="129"/>
      <c r="I160" s="129"/>
      <c r="J160" s="129"/>
      <c r="K160" s="129"/>
      <c r="L160" s="78"/>
      <c r="M160" s="47"/>
    </row>
    <row r="161" spans="1:13" ht="12">
      <c r="A161" s="18"/>
      <c r="B161" s="48">
        <v>85121</v>
      </c>
      <c r="C161" s="15" t="s">
        <v>77</v>
      </c>
      <c r="D161" s="3">
        <v>1600</v>
      </c>
      <c r="E161" s="129">
        <f>SUM(F161+K161)</f>
        <v>1599.98</v>
      </c>
      <c r="F161" s="129">
        <v>1599.98</v>
      </c>
      <c r="G161" s="129"/>
      <c r="H161" s="129"/>
      <c r="I161" s="129"/>
      <c r="J161" s="129"/>
      <c r="K161" s="129"/>
      <c r="L161" s="78">
        <f>SUM(E161/D161)</f>
        <v>1</v>
      </c>
      <c r="M161" s="47"/>
    </row>
    <row r="162" spans="1:13" ht="12">
      <c r="A162" s="18"/>
      <c r="B162" s="48">
        <v>85149</v>
      </c>
      <c r="C162" s="15" t="s">
        <v>41</v>
      </c>
      <c r="D162" s="3">
        <v>137000</v>
      </c>
      <c r="E162" s="129">
        <f>SUM(F162+K162)</f>
        <v>97428.7</v>
      </c>
      <c r="F162" s="129">
        <v>97428.7</v>
      </c>
      <c r="G162" s="129"/>
      <c r="H162" s="129"/>
      <c r="I162" s="129"/>
      <c r="J162" s="129"/>
      <c r="K162" s="129"/>
      <c r="L162" s="78">
        <f>SUM(E162/D162)</f>
        <v>0.7112</v>
      </c>
      <c r="M162" s="47"/>
    </row>
    <row r="163" spans="1:13" ht="12">
      <c r="A163" s="18"/>
      <c r="B163" s="48">
        <v>85153</v>
      </c>
      <c r="C163" s="15" t="s">
        <v>113</v>
      </c>
      <c r="D163" s="3">
        <v>25318</v>
      </c>
      <c r="E163" s="129">
        <f>SUM(F163+K163)</f>
        <v>19527.61</v>
      </c>
      <c r="F163" s="129">
        <v>19527.61</v>
      </c>
      <c r="G163" s="129"/>
      <c r="H163" s="129">
        <v>9186</v>
      </c>
      <c r="I163" s="129"/>
      <c r="J163" s="129"/>
      <c r="K163" s="129"/>
      <c r="L163" s="78">
        <f>SUM(E163/D163)</f>
        <v>0.7713</v>
      </c>
      <c r="M163" s="47"/>
    </row>
    <row r="164" spans="1:13" ht="12">
      <c r="A164" s="18"/>
      <c r="B164" s="48">
        <v>85154</v>
      </c>
      <c r="C164" s="15" t="s">
        <v>42</v>
      </c>
      <c r="D164" s="3">
        <v>559650</v>
      </c>
      <c r="E164" s="129">
        <f>SUM(F164+K164)</f>
        <v>552806.59</v>
      </c>
      <c r="F164" s="129">
        <v>552806.59</v>
      </c>
      <c r="G164" s="129">
        <v>82820</v>
      </c>
      <c r="H164" s="129">
        <v>314913.6</v>
      </c>
      <c r="I164" s="129"/>
      <c r="J164" s="129"/>
      <c r="K164" s="129"/>
      <c r="L164" s="78">
        <f>SUM(E164/D164)</f>
        <v>0.9878</v>
      </c>
      <c r="M164" s="47"/>
    </row>
    <row r="165" spans="1:13" ht="12.75" thickBot="1">
      <c r="A165" s="50"/>
      <c r="B165" s="54">
        <v>85195</v>
      </c>
      <c r="C165" s="52" t="s">
        <v>71</v>
      </c>
      <c r="D165" s="53">
        <v>102389</v>
      </c>
      <c r="E165" s="140">
        <f>SUM(F165+K165)</f>
        <v>100389</v>
      </c>
      <c r="F165" s="140">
        <v>80389</v>
      </c>
      <c r="G165" s="140">
        <v>80389</v>
      </c>
      <c r="H165" s="140"/>
      <c r="I165" s="140"/>
      <c r="J165" s="140"/>
      <c r="K165" s="140">
        <v>20000</v>
      </c>
      <c r="L165" s="96">
        <f>SUM(E165/D165)</f>
        <v>0.9805</v>
      </c>
      <c r="M165" s="47"/>
    </row>
    <row r="166" spans="1:13" ht="12.75" thickTop="1">
      <c r="A166" s="18"/>
      <c r="B166" s="48"/>
      <c r="C166" s="15"/>
      <c r="D166" s="3"/>
      <c r="E166" s="129"/>
      <c r="F166" s="129"/>
      <c r="G166" s="129"/>
      <c r="H166" s="129"/>
      <c r="I166" s="129"/>
      <c r="J166" s="129"/>
      <c r="K166" s="129"/>
      <c r="L166" s="78"/>
      <c r="M166" s="47"/>
    </row>
    <row r="167" spans="1:13" ht="12">
      <c r="A167" s="18">
        <v>852</v>
      </c>
      <c r="B167" s="46"/>
      <c r="C167" s="12" t="s">
        <v>99</v>
      </c>
      <c r="D167" s="4">
        <f>SUM(D169:D175)</f>
        <v>7044313</v>
      </c>
      <c r="E167" s="127">
        <f>SUM(E168:E175)</f>
        <v>6847933.42</v>
      </c>
      <c r="F167" s="127">
        <f aca="true" t="shared" si="35" ref="F167:K167">SUM(F169:F175)</f>
        <v>6780646.82</v>
      </c>
      <c r="G167" s="127">
        <f t="shared" si="35"/>
        <v>78000</v>
      </c>
      <c r="H167" s="127">
        <f t="shared" si="35"/>
        <v>2046052.6</v>
      </c>
      <c r="I167" s="127">
        <f t="shared" si="35"/>
        <v>0</v>
      </c>
      <c r="J167" s="127">
        <f t="shared" si="35"/>
        <v>0</v>
      </c>
      <c r="K167" s="127">
        <f t="shared" si="35"/>
        <v>67286.6</v>
      </c>
      <c r="L167" s="79">
        <f>SUM(E167/D167)</f>
        <v>0.9721</v>
      </c>
      <c r="M167" s="47"/>
    </row>
    <row r="168" spans="1:13" ht="12">
      <c r="A168" s="18"/>
      <c r="B168" s="48"/>
      <c r="C168" s="15"/>
      <c r="D168" s="3"/>
      <c r="E168" s="129"/>
      <c r="F168" s="129"/>
      <c r="G168" s="129"/>
      <c r="H168" s="129"/>
      <c r="I168" s="129"/>
      <c r="J168" s="129"/>
      <c r="K168" s="129"/>
      <c r="L168" s="78"/>
      <c r="M168" s="47"/>
    </row>
    <row r="169" spans="1:13" ht="12">
      <c r="A169" s="18"/>
      <c r="B169" s="48">
        <v>85214</v>
      </c>
      <c r="C169" s="15" t="s">
        <v>43</v>
      </c>
      <c r="D169" s="3"/>
      <c r="E169" s="129"/>
      <c r="F169" s="129"/>
      <c r="G169" s="129"/>
      <c r="H169" s="129"/>
      <c r="I169" s="129"/>
      <c r="J169" s="129"/>
      <c r="K169" s="129"/>
      <c r="L169" s="78"/>
      <c r="M169" s="47"/>
    </row>
    <row r="170" spans="1:13" ht="12">
      <c r="A170" s="18"/>
      <c r="B170" s="48"/>
      <c r="C170" s="15" t="s">
        <v>121</v>
      </c>
      <c r="D170" s="3">
        <v>1754563</v>
      </c>
      <c r="E170" s="129">
        <f>SUM(F170+K170)</f>
        <v>1736595.83</v>
      </c>
      <c r="F170" s="129">
        <v>1736595.83</v>
      </c>
      <c r="G170" s="129"/>
      <c r="H170" s="129"/>
      <c r="I170" s="129"/>
      <c r="J170" s="129"/>
      <c r="K170" s="129"/>
      <c r="L170" s="78">
        <f aca="true" t="shared" si="36" ref="L170:L175">SUM(E170/D170)</f>
        <v>0.9898</v>
      </c>
      <c r="M170" s="47"/>
    </row>
    <row r="171" spans="1:13" ht="12">
      <c r="A171" s="18"/>
      <c r="B171" s="48">
        <v>85215</v>
      </c>
      <c r="C171" s="15" t="s">
        <v>44</v>
      </c>
      <c r="D171" s="3">
        <v>1620000</v>
      </c>
      <c r="E171" s="129">
        <f>SUM(F171+K171)</f>
        <v>1579472.24</v>
      </c>
      <c r="F171" s="129">
        <v>1579472.24</v>
      </c>
      <c r="G171" s="129"/>
      <c r="H171" s="129"/>
      <c r="I171" s="129"/>
      <c r="J171" s="129"/>
      <c r="K171" s="129"/>
      <c r="L171" s="78">
        <f t="shared" si="36"/>
        <v>0.975</v>
      </c>
      <c r="M171" s="47"/>
    </row>
    <row r="172" spans="1:13" ht="12">
      <c r="A172" s="18"/>
      <c r="B172" s="48">
        <v>85219</v>
      </c>
      <c r="C172" s="15" t="s">
        <v>104</v>
      </c>
      <c r="D172" s="3">
        <v>1798750</v>
      </c>
      <c r="E172" s="129">
        <f>SUM(F172+K172)</f>
        <v>1794333.83</v>
      </c>
      <c r="F172" s="129">
        <v>1767540.33</v>
      </c>
      <c r="G172" s="129"/>
      <c r="H172" s="129">
        <v>1434083.68</v>
      </c>
      <c r="I172" s="129"/>
      <c r="J172" s="129"/>
      <c r="K172" s="129">
        <v>26793.5</v>
      </c>
      <c r="L172" s="78">
        <f t="shared" si="36"/>
        <v>0.9975</v>
      </c>
      <c r="M172" s="47"/>
    </row>
    <row r="173" spans="1:13" ht="12">
      <c r="A173" s="18"/>
      <c r="B173" s="48">
        <v>85228</v>
      </c>
      <c r="C173" s="15" t="s">
        <v>45</v>
      </c>
      <c r="D173" s="3"/>
      <c r="E173" s="129"/>
      <c r="F173" s="129"/>
      <c r="G173" s="129"/>
      <c r="H173" s="129"/>
      <c r="I173" s="129"/>
      <c r="J173" s="129"/>
      <c r="K173" s="129"/>
      <c r="L173" s="78"/>
      <c r="M173" s="47"/>
    </row>
    <row r="174" spans="1:13" ht="12">
      <c r="A174" s="18"/>
      <c r="B174" s="48"/>
      <c r="C174" s="15" t="s">
        <v>46</v>
      </c>
      <c r="D174" s="3">
        <v>700000</v>
      </c>
      <c r="E174" s="129">
        <f>SUM(F174+K174)</f>
        <v>695797.64</v>
      </c>
      <c r="F174" s="129">
        <v>695797.64</v>
      </c>
      <c r="G174" s="129"/>
      <c r="H174" s="129">
        <v>611968.92</v>
      </c>
      <c r="I174" s="129"/>
      <c r="J174" s="129"/>
      <c r="K174" s="129"/>
      <c r="L174" s="78">
        <f t="shared" si="36"/>
        <v>0.994</v>
      </c>
      <c r="M174" s="47"/>
    </row>
    <row r="175" spans="1:13" ht="12.75" thickBot="1">
      <c r="A175" s="50"/>
      <c r="B175" s="54">
        <v>85295</v>
      </c>
      <c r="C175" s="52" t="s">
        <v>71</v>
      </c>
      <c r="D175" s="53">
        <v>1171000</v>
      </c>
      <c r="E175" s="140">
        <f>SUM(F175+K175)</f>
        <v>1041733.88</v>
      </c>
      <c r="F175" s="140">
        <v>1001240.78</v>
      </c>
      <c r="G175" s="140">
        <v>78000</v>
      </c>
      <c r="H175" s="140"/>
      <c r="I175" s="140"/>
      <c r="J175" s="140"/>
      <c r="K175" s="140">
        <v>40493.1</v>
      </c>
      <c r="L175" s="96">
        <f t="shared" si="36"/>
        <v>0.8896</v>
      </c>
      <c r="M175" s="47"/>
    </row>
    <row r="176" spans="1:13" ht="12.75" thickTop="1">
      <c r="A176" s="18"/>
      <c r="B176" s="48"/>
      <c r="C176" s="15"/>
      <c r="D176" s="3"/>
      <c r="E176" s="129"/>
      <c r="F176" s="129"/>
      <c r="G176" s="129"/>
      <c r="H176" s="129"/>
      <c r="I176" s="129"/>
      <c r="J176" s="129"/>
      <c r="K176" s="129"/>
      <c r="L176" s="78"/>
      <c r="M176" s="47"/>
    </row>
    <row r="177" spans="1:13" ht="12">
      <c r="A177" s="18"/>
      <c r="B177" s="48"/>
      <c r="C177" s="15" t="s">
        <v>9</v>
      </c>
      <c r="D177" s="3"/>
      <c r="E177" s="129"/>
      <c r="F177" s="129"/>
      <c r="G177" s="129"/>
      <c r="H177" s="129"/>
      <c r="I177" s="129"/>
      <c r="J177" s="129"/>
      <c r="K177" s="129"/>
      <c r="L177" s="78"/>
      <c r="M177" s="47"/>
    </row>
    <row r="178" spans="1:13" ht="12">
      <c r="A178" s="18">
        <v>853</v>
      </c>
      <c r="B178" s="46"/>
      <c r="C178" s="12" t="s">
        <v>10</v>
      </c>
      <c r="D178" s="4">
        <f aca="true" t="shared" si="37" ref="D178:K178">SUM(D180:D181)</f>
        <v>662000</v>
      </c>
      <c r="E178" s="127">
        <f t="shared" si="37"/>
        <v>662000</v>
      </c>
      <c r="F178" s="127">
        <f t="shared" si="37"/>
        <v>662000</v>
      </c>
      <c r="G178" s="127">
        <f t="shared" si="37"/>
        <v>662000</v>
      </c>
      <c r="H178" s="127">
        <f t="shared" si="37"/>
        <v>0</v>
      </c>
      <c r="I178" s="127">
        <f t="shared" si="37"/>
        <v>0</v>
      </c>
      <c r="J178" s="127">
        <f t="shared" si="37"/>
        <v>0</v>
      </c>
      <c r="K178" s="127">
        <f t="shared" si="37"/>
        <v>0</v>
      </c>
      <c r="L178" s="79">
        <f>SUM(E178/D178)</f>
        <v>1</v>
      </c>
      <c r="M178" s="47"/>
    </row>
    <row r="179" spans="1:13" ht="12">
      <c r="A179" s="18"/>
      <c r="B179" s="48"/>
      <c r="C179" s="15"/>
      <c r="D179" s="3"/>
      <c r="E179" s="129"/>
      <c r="F179" s="129"/>
      <c r="G179" s="129"/>
      <c r="H179" s="129"/>
      <c r="I179" s="129"/>
      <c r="J179" s="129"/>
      <c r="K179" s="129"/>
      <c r="L179" s="78"/>
      <c r="M179" s="47"/>
    </row>
    <row r="180" spans="1:13" ht="12">
      <c r="A180" s="18"/>
      <c r="B180" s="48">
        <v>85305</v>
      </c>
      <c r="C180" s="15" t="s">
        <v>105</v>
      </c>
      <c r="D180" s="16">
        <v>655000</v>
      </c>
      <c r="E180" s="128">
        <f>SUM(F180+K180)</f>
        <v>655000</v>
      </c>
      <c r="F180" s="129">
        <v>655000</v>
      </c>
      <c r="G180" s="129">
        <v>655000</v>
      </c>
      <c r="H180" s="129"/>
      <c r="I180" s="129"/>
      <c r="J180" s="129"/>
      <c r="K180" s="129"/>
      <c r="L180" s="78">
        <f>SUM(E180/D180)</f>
        <v>1</v>
      </c>
      <c r="M180" s="47"/>
    </row>
    <row r="181" spans="1:13" s="59" customFormat="1" ht="12.75" thickBot="1">
      <c r="A181" s="50"/>
      <c r="B181" s="54">
        <v>85395</v>
      </c>
      <c r="C181" s="52" t="s">
        <v>71</v>
      </c>
      <c r="D181" s="55">
        <v>7000</v>
      </c>
      <c r="E181" s="141">
        <f>SUM(F181+K181)</f>
        <v>7000</v>
      </c>
      <c r="F181" s="140">
        <v>7000</v>
      </c>
      <c r="G181" s="140">
        <v>7000</v>
      </c>
      <c r="H181" s="140"/>
      <c r="I181" s="140"/>
      <c r="J181" s="140"/>
      <c r="K181" s="140"/>
      <c r="L181" s="96">
        <f>SUM(E181/D181)</f>
        <v>1</v>
      </c>
      <c r="M181" s="47"/>
    </row>
    <row r="182" spans="1:13" ht="12.75" thickTop="1">
      <c r="A182" s="18"/>
      <c r="B182" s="48"/>
      <c r="C182" s="15"/>
      <c r="D182" s="3"/>
      <c r="E182" s="129"/>
      <c r="F182" s="129"/>
      <c r="G182" s="129"/>
      <c r="H182" s="129"/>
      <c r="I182" s="129"/>
      <c r="J182" s="129"/>
      <c r="K182" s="129"/>
      <c r="L182" s="78"/>
      <c r="M182" s="47"/>
    </row>
    <row r="183" spans="1:13" ht="12">
      <c r="A183" s="18">
        <v>854</v>
      </c>
      <c r="B183" s="46"/>
      <c r="C183" s="12" t="s">
        <v>136</v>
      </c>
      <c r="D183" s="4">
        <f aca="true" t="shared" si="38" ref="D183:K183">SUM(D185:D188)</f>
        <v>523816</v>
      </c>
      <c r="E183" s="127">
        <f t="shared" si="38"/>
        <v>308122.57</v>
      </c>
      <c r="F183" s="127">
        <f t="shared" si="38"/>
        <v>308122.57</v>
      </c>
      <c r="G183" s="127">
        <f t="shared" si="38"/>
        <v>273708.91</v>
      </c>
      <c r="H183" s="127">
        <f t="shared" si="38"/>
        <v>0</v>
      </c>
      <c r="I183" s="127">
        <f t="shared" si="38"/>
        <v>0</v>
      </c>
      <c r="J183" s="127">
        <f t="shared" si="38"/>
        <v>0</v>
      </c>
      <c r="K183" s="127">
        <f t="shared" si="38"/>
        <v>0</v>
      </c>
      <c r="L183" s="79">
        <f>SUM(E183/D183)</f>
        <v>0.5882</v>
      </c>
      <c r="M183" s="47"/>
    </row>
    <row r="184" spans="1:13" ht="12">
      <c r="A184" s="18"/>
      <c r="B184" s="60"/>
      <c r="C184" s="20"/>
      <c r="D184" s="21"/>
      <c r="E184" s="132"/>
      <c r="F184" s="142"/>
      <c r="G184" s="129"/>
      <c r="H184" s="129"/>
      <c r="I184" s="129"/>
      <c r="J184" s="129"/>
      <c r="K184" s="129"/>
      <c r="L184" s="78"/>
      <c r="M184" s="47"/>
    </row>
    <row r="185" spans="1:13" ht="12">
      <c r="A185" s="18"/>
      <c r="B185" s="48">
        <v>85412</v>
      </c>
      <c r="C185" s="15" t="s">
        <v>47</v>
      </c>
      <c r="D185" s="16"/>
      <c r="E185" s="128"/>
      <c r="F185" s="128"/>
      <c r="G185" s="142"/>
      <c r="H185" s="129"/>
      <c r="I185" s="129"/>
      <c r="J185" s="129"/>
      <c r="K185" s="129"/>
      <c r="L185" s="78"/>
      <c r="M185" s="47"/>
    </row>
    <row r="186" spans="1:13" ht="12">
      <c r="A186" s="18"/>
      <c r="B186" s="48"/>
      <c r="C186" s="15" t="s">
        <v>48</v>
      </c>
      <c r="D186" s="16">
        <v>29000</v>
      </c>
      <c r="E186" s="128">
        <f>SUM(F186+K186)</f>
        <v>29000</v>
      </c>
      <c r="F186" s="128">
        <v>29000</v>
      </c>
      <c r="G186" s="142">
        <v>29000</v>
      </c>
      <c r="H186" s="129"/>
      <c r="I186" s="129"/>
      <c r="J186" s="129"/>
      <c r="K186" s="129"/>
      <c r="L186" s="78">
        <f>SUM(E186/D186)</f>
        <v>1</v>
      </c>
      <c r="M186" s="47"/>
    </row>
    <row r="187" spans="1:13" ht="12">
      <c r="A187" s="18"/>
      <c r="B187" s="48">
        <v>85415</v>
      </c>
      <c r="C187" s="15" t="s">
        <v>92</v>
      </c>
      <c r="D187" s="16">
        <v>454816</v>
      </c>
      <c r="E187" s="128">
        <f>SUM(F187+K187)</f>
        <v>244708.91</v>
      </c>
      <c r="F187" s="128">
        <v>244708.91</v>
      </c>
      <c r="G187" s="142">
        <v>244708.91</v>
      </c>
      <c r="H187" s="129"/>
      <c r="I187" s="129"/>
      <c r="J187" s="129"/>
      <c r="K187" s="129"/>
      <c r="L187" s="78">
        <f>SUM(E187/D187)</f>
        <v>0.538</v>
      </c>
      <c r="M187" s="47"/>
    </row>
    <row r="188" spans="1:13" ht="12.75" thickBot="1">
      <c r="A188" s="50"/>
      <c r="B188" s="54">
        <v>85416</v>
      </c>
      <c r="C188" s="52" t="s">
        <v>49</v>
      </c>
      <c r="D188" s="55">
        <v>40000</v>
      </c>
      <c r="E188" s="141">
        <f>SUM(F188+K188)</f>
        <v>34413.66</v>
      </c>
      <c r="F188" s="141">
        <v>34413.66</v>
      </c>
      <c r="G188" s="143"/>
      <c r="H188" s="140"/>
      <c r="I188" s="140"/>
      <c r="J188" s="140"/>
      <c r="K188" s="140"/>
      <c r="L188" s="96">
        <f>SUM(E188/D188)</f>
        <v>0.8603</v>
      </c>
      <c r="M188" s="47"/>
    </row>
    <row r="189" spans="1:13" ht="12.75" thickTop="1">
      <c r="A189" s="18"/>
      <c r="B189" s="48"/>
      <c r="C189" s="15"/>
      <c r="D189" s="3"/>
      <c r="E189" s="129"/>
      <c r="F189" s="129"/>
      <c r="G189" s="129"/>
      <c r="H189" s="129"/>
      <c r="I189" s="129"/>
      <c r="J189" s="129"/>
      <c r="K189" s="129"/>
      <c r="L189" s="78"/>
      <c r="M189" s="47"/>
    </row>
    <row r="190" spans="1:13" ht="12">
      <c r="A190" s="18">
        <v>900</v>
      </c>
      <c r="B190" s="48"/>
      <c r="C190" s="15" t="s">
        <v>50</v>
      </c>
      <c r="D190" s="3"/>
      <c r="E190" s="129"/>
      <c r="F190" s="129"/>
      <c r="G190" s="129"/>
      <c r="H190" s="129"/>
      <c r="I190" s="129"/>
      <c r="J190" s="129"/>
      <c r="K190" s="129"/>
      <c r="L190" s="78"/>
      <c r="M190" s="47"/>
    </row>
    <row r="191" spans="1:13" ht="12">
      <c r="A191" s="18"/>
      <c r="B191" s="46"/>
      <c r="C191" s="12" t="s">
        <v>51</v>
      </c>
      <c r="D191" s="4">
        <f aca="true" t="shared" si="39" ref="D191:K191">SUM(D193:D201)</f>
        <v>33949499</v>
      </c>
      <c r="E191" s="127">
        <f t="shared" si="39"/>
        <v>28847672.3</v>
      </c>
      <c r="F191" s="127">
        <f t="shared" si="39"/>
        <v>3520072.17</v>
      </c>
      <c r="G191" s="127">
        <f t="shared" si="39"/>
        <v>172300</v>
      </c>
      <c r="H191" s="127">
        <f t="shared" si="39"/>
        <v>141056.04</v>
      </c>
      <c r="I191" s="127">
        <f t="shared" si="39"/>
        <v>0</v>
      </c>
      <c r="J191" s="127">
        <f t="shared" si="39"/>
        <v>0</v>
      </c>
      <c r="K191" s="127">
        <f t="shared" si="39"/>
        <v>25327600.13</v>
      </c>
      <c r="L191" s="79">
        <f>SUM(E191/D191)</f>
        <v>0.8497</v>
      </c>
      <c r="M191" s="47"/>
    </row>
    <row r="192" spans="1:13" ht="12">
      <c r="A192" s="18"/>
      <c r="B192" s="48"/>
      <c r="C192" s="15"/>
      <c r="D192" s="3"/>
      <c r="E192" s="129"/>
      <c r="F192" s="129"/>
      <c r="G192" s="129"/>
      <c r="H192" s="129"/>
      <c r="I192" s="129"/>
      <c r="J192" s="129"/>
      <c r="K192" s="129"/>
      <c r="L192" s="78"/>
      <c r="M192" s="47"/>
    </row>
    <row r="193" spans="1:13" ht="12">
      <c r="A193" s="18"/>
      <c r="B193" s="48">
        <v>90001</v>
      </c>
      <c r="C193" s="15" t="s">
        <v>88</v>
      </c>
      <c r="D193" s="3">
        <v>27792046</v>
      </c>
      <c r="E193" s="129">
        <f>SUM(F193+K193)</f>
        <v>23890686.9</v>
      </c>
      <c r="F193" s="129">
        <v>214412.79</v>
      </c>
      <c r="G193" s="129"/>
      <c r="H193" s="129"/>
      <c r="I193" s="129"/>
      <c r="J193" s="129"/>
      <c r="K193" s="129">
        <v>23676274.11</v>
      </c>
      <c r="L193" s="78">
        <f>SUM(E193/D193)</f>
        <v>0.8596</v>
      </c>
      <c r="M193" s="47"/>
    </row>
    <row r="194" spans="1:13" ht="12">
      <c r="A194" s="18"/>
      <c r="B194" s="48">
        <v>90002</v>
      </c>
      <c r="C194" s="15" t="s">
        <v>78</v>
      </c>
      <c r="D194" s="3">
        <v>105000</v>
      </c>
      <c r="E194" s="129">
        <f>SUM(F194+K194)</f>
        <v>105000</v>
      </c>
      <c r="F194" s="129">
        <v>5000</v>
      </c>
      <c r="G194" s="129"/>
      <c r="H194" s="129"/>
      <c r="I194" s="129"/>
      <c r="J194" s="129"/>
      <c r="K194" s="129">
        <v>100000</v>
      </c>
      <c r="L194" s="78">
        <f>SUM(E194/D194)</f>
        <v>1</v>
      </c>
      <c r="M194" s="47"/>
    </row>
    <row r="195" spans="1:13" ht="12">
      <c r="A195" s="18"/>
      <c r="B195" s="48">
        <v>90003</v>
      </c>
      <c r="C195" s="15" t="s">
        <v>52</v>
      </c>
      <c r="D195" s="3">
        <v>1326800</v>
      </c>
      <c r="E195" s="129">
        <f>SUM(F195+K195)</f>
        <v>1299641.53</v>
      </c>
      <c r="F195" s="129">
        <v>1299641.53</v>
      </c>
      <c r="G195" s="129"/>
      <c r="H195" s="129">
        <v>4284.04</v>
      </c>
      <c r="I195" s="129"/>
      <c r="J195" s="129"/>
      <c r="K195" s="129"/>
      <c r="L195" s="78">
        <f>SUM(E195/D195)</f>
        <v>0.9795</v>
      </c>
      <c r="M195" s="47"/>
    </row>
    <row r="196" spans="1:13" ht="12">
      <c r="A196" s="18"/>
      <c r="B196" s="48">
        <v>90015</v>
      </c>
      <c r="C196" s="15" t="s">
        <v>53</v>
      </c>
      <c r="D196" s="3">
        <v>1587937</v>
      </c>
      <c r="E196" s="129">
        <f>SUM(F196+K196)</f>
        <v>1477743.57</v>
      </c>
      <c r="F196" s="129">
        <v>1271179.4</v>
      </c>
      <c r="G196" s="129"/>
      <c r="H196" s="129"/>
      <c r="I196" s="129"/>
      <c r="J196" s="129"/>
      <c r="K196" s="129">
        <v>206564.17</v>
      </c>
      <c r="L196" s="78">
        <f>SUM(E196/D196)</f>
        <v>0.9306</v>
      </c>
      <c r="M196" s="47"/>
    </row>
    <row r="197" spans="1:13" ht="12">
      <c r="A197" s="18"/>
      <c r="B197" s="48">
        <v>90019</v>
      </c>
      <c r="C197" s="15" t="s">
        <v>54</v>
      </c>
      <c r="D197" s="3"/>
      <c r="E197" s="129"/>
      <c r="F197" s="129"/>
      <c r="G197" s="129"/>
      <c r="H197" s="129"/>
      <c r="I197" s="129"/>
      <c r="J197" s="129"/>
      <c r="K197" s="129"/>
      <c r="L197" s="78"/>
      <c r="M197" s="47"/>
    </row>
    <row r="198" spans="1:13" ht="12">
      <c r="A198" s="18"/>
      <c r="B198" s="48"/>
      <c r="C198" s="15" t="s">
        <v>118</v>
      </c>
      <c r="D198" s="3">
        <v>100000</v>
      </c>
      <c r="E198" s="129">
        <f>SUM(F198+K198)</f>
        <v>96084.28</v>
      </c>
      <c r="F198" s="129">
        <v>96084.28</v>
      </c>
      <c r="G198" s="129"/>
      <c r="H198" s="129"/>
      <c r="I198" s="129"/>
      <c r="J198" s="129"/>
      <c r="K198" s="129"/>
      <c r="L198" s="78">
        <f>SUM(E198/D198)</f>
        <v>0.9608</v>
      </c>
      <c r="M198" s="47"/>
    </row>
    <row r="199" spans="1:13" ht="12">
      <c r="A199" s="18"/>
      <c r="B199" s="48">
        <v>90020</v>
      </c>
      <c r="C199" s="15" t="s">
        <v>54</v>
      </c>
      <c r="D199" s="3"/>
      <c r="E199" s="129"/>
      <c r="F199" s="129"/>
      <c r="G199" s="129"/>
      <c r="H199" s="129"/>
      <c r="I199" s="129"/>
      <c r="J199" s="129"/>
      <c r="K199" s="129"/>
      <c r="L199" s="78"/>
      <c r="M199" s="47"/>
    </row>
    <row r="200" spans="1:13" ht="12">
      <c r="A200" s="18"/>
      <c r="B200" s="48"/>
      <c r="C200" s="15" t="s">
        <v>55</v>
      </c>
      <c r="D200" s="3">
        <v>150000</v>
      </c>
      <c r="E200" s="129">
        <f>SUM(F200+K200)</f>
        <v>81578.02</v>
      </c>
      <c r="F200" s="129">
        <v>81578.02</v>
      </c>
      <c r="G200" s="129"/>
      <c r="H200" s="129"/>
      <c r="I200" s="129"/>
      <c r="J200" s="129"/>
      <c r="K200" s="129"/>
      <c r="L200" s="78">
        <f>SUM(E200/D200)</f>
        <v>0.5439</v>
      </c>
      <c r="M200" s="47"/>
    </row>
    <row r="201" spans="1:13" ht="12.75" thickBot="1">
      <c r="A201" s="22"/>
      <c r="B201" s="56">
        <v>90095</v>
      </c>
      <c r="C201" s="23" t="s">
        <v>71</v>
      </c>
      <c r="D201" s="24">
        <v>2887716</v>
      </c>
      <c r="E201" s="131">
        <f>SUM(F201+K201)</f>
        <v>1896938</v>
      </c>
      <c r="F201" s="131">
        <v>552176.15</v>
      </c>
      <c r="G201" s="131">
        <v>172300</v>
      </c>
      <c r="H201" s="131">
        <v>136772</v>
      </c>
      <c r="I201" s="131"/>
      <c r="J201" s="131"/>
      <c r="K201" s="131">
        <v>1344761.85</v>
      </c>
      <c r="L201" s="88">
        <f>SUM(E201/D201)</f>
        <v>0.6569</v>
      </c>
      <c r="M201" s="47"/>
    </row>
    <row r="202" spans="1:13" s="7" customFormat="1" ht="12">
      <c r="A202" s="118">
        <v>1</v>
      </c>
      <c r="B202" s="119">
        <v>2</v>
      </c>
      <c r="C202" s="119">
        <v>3</v>
      </c>
      <c r="D202" s="120">
        <v>4</v>
      </c>
      <c r="E202" s="120">
        <v>5</v>
      </c>
      <c r="F202" s="120">
        <v>6</v>
      </c>
      <c r="G202" s="120">
        <v>7</v>
      </c>
      <c r="H202" s="120">
        <v>8</v>
      </c>
      <c r="I202" s="120">
        <v>9</v>
      </c>
      <c r="J202" s="120">
        <v>10</v>
      </c>
      <c r="K202" s="120">
        <v>11</v>
      </c>
      <c r="L202" s="122">
        <v>12</v>
      </c>
      <c r="M202" s="47"/>
    </row>
    <row r="203" spans="1:13" ht="12">
      <c r="A203" s="18"/>
      <c r="B203" s="48"/>
      <c r="C203" s="15"/>
      <c r="D203" s="3"/>
      <c r="E203" s="3"/>
      <c r="F203" s="3"/>
      <c r="G203" s="3"/>
      <c r="H203" s="3"/>
      <c r="I203" s="3"/>
      <c r="J203" s="3"/>
      <c r="K203" s="3"/>
      <c r="L203" s="17"/>
      <c r="M203" s="47"/>
    </row>
    <row r="204" spans="1:13" ht="12">
      <c r="A204" s="18">
        <v>921</v>
      </c>
      <c r="B204" s="48"/>
      <c r="C204" s="15" t="s">
        <v>13</v>
      </c>
      <c r="D204" s="3"/>
      <c r="E204" s="3"/>
      <c r="F204" s="3"/>
      <c r="G204" s="3"/>
      <c r="H204" s="3"/>
      <c r="I204" s="3"/>
      <c r="J204" s="3"/>
      <c r="K204" s="3"/>
      <c r="L204" s="78"/>
      <c r="M204" s="47"/>
    </row>
    <row r="205" spans="1:13" ht="12">
      <c r="A205" s="18"/>
      <c r="B205" s="46"/>
      <c r="C205" s="12" t="s">
        <v>14</v>
      </c>
      <c r="D205" s="4">
        <f aca="true" t="shared" si="40" ref="D205:K205">SUM(D207:D210)</f>
        <v>3993861</v>
      </c>
      <c r="E205" s="127">
        <f>SUM(E207:E210)</f>
        <v>3949227.32</v>
      </c>
      <c r="F205" s="127">
        <f t="shared" si="40"/>
        <v>3872587.19</v>
      </c>
      <c r="G205" s="127">
        <f t="shared" si="40"/>
        <v>3192788</v>
      </c>
      <c r="H205" s="127">
        <f t="shared" si="40"/>
        <v>56378.88</v>
      </c>
      <c r="I205" s="127">
        <f t="shared" si="40"/>
        <v>0</v>
      </c>
      <c r="J205" s="127">
        <f t="shared" si="40"/>
        <v>0</v>
      </c>
      <c r="K205" s="127">
        <f t="shared" si="40"/>
        <v>76640.13</v>
      </c>
      <c r="L205" s="79">
        <f>SUM(E205/D205)</f>
        <v>0.9888</v>
      </c>
      <c r="M205" s="47"/>
    </row>
    <row r="206" spans="1:13" ht="12">
      <c r="A206" s="18"/>
      <c r="B206" s="48"/>
      <c r="C206" s="15"/>
      <c r="D206" s="3"/>
      <c r="E206" s="129"/>
      <c r="F206" s="129"/>
      <c r="G206" s="129"/>
      <c r="H206" s="129"/>
      <c r="I206" s="129"/>
      <c r="J206" s="129"/>
      <c r="K206" s="129"/>
      <c r="L206" s="78"/>
      <c r="M206" s="47"/>
    </row>
    <row r="207" spans="1:13" ht="12">
      <c r="A207" s="18"/>
      <c r="B207" s="48">
        <v>92109</v>
      </c>
      <c r="C207" s="15" t="s">
        <v>89</v>
      </c>
      <c r="D207" s="3">
        <v>2959201</v>
      </c>
      <c r="E207" s="129">
        <f>SUM(F207+K207)</f>
        <v>2915336.09</v>
      </c>
      <c r="F207" s="129">
        <v>2838695.96</v>
      </c>
      <c r="G207" s="129">
        <v>2174128</v>
      </c>
      <c r="H207" s="129">
        <v>56378.88</v>
      </c>
      <c r="I207" s="129"/>
      <c r="J207" s="129"/>
      <c r="K207" s="129">
        <v>76640.13</v>
      </c>
      <c r="L207" s="78">
        <f>SUM(E207/D207)</f>
        <v>0.9852</v>
      </c>
      <c r="M207" s="47"/>
    </row>
    <row r="208" spans="1:13" ht="12">
      <c r="A208" s="18"/>
      <c r="B208" s="48">
        <v>92116</v>
      </c>
      <c r="C208" s="15" t="s">
        <v>93</v>
      </c>
      <c r="D208" s="3">
        <v>941000</v>
      </c>
      <c r="E208" s="129">
        <f>SUM(F208+K208)</f>
        <v>941000</v>
      </c>
      <c r="F208" s="129">
        <v>941000</v>
      </c>
      <c r="G208" s="129">
        <v>941000</v>
      </c>
      <c r="H208" s="129"/>
      <c r="I208" s="129"/>
      <c r="J208" s="129"/>
      <c r="K208" s="129"/>
      <c r="L208" s="78">
        <f>SUM(E208/D208)</f>
        <v>1</v>
      </c>
      <c r="M208" s="47"/>
    </row>
    <row r="209" spans="1:13" ht="12">
      <c r="A209" s="18"/>
      <c r="B209" s="48">
        <v>92120</v>
      </c>
      <c r="C209" s="15" t="s">
        <v>122</v>
      </c>
      <c r="D209" s="3">
        <v>55000</v>
      </c>
      <c r="E209" s="129">
        <f>SUM(F209+K209)</f>
        <v>55000</v>
      </c>
      <c r="F209" s="129">
        <v>55000</v>
      </c>
      <c r="G209" s="129">
        <v>45000</v>
      </c>
      <c r="H209" s="129"/>
      <c r="I209" s="129"/>
      <c r="J209" s="129"/>
      <c r="K209" s="129"/>
      <c r="L209" s="78">
        <f>SUM(E209/D209)</f>
        <v>1</v>
      </c>
      <c r="M209" s="47"/>
    </row>
    <row r="210" spans="1:13" ht="12.75" thickBot="1">
      <c r="A210" s="50"/>
      <c r="B210" s="54">
        <v>92195</v>
      </c>
      <c r="C210" s="52" t="s">
        <v>71</v>
      </c>
      <c r="D210" s="53">
        <v>38660</v>
      </c>
      <c r="E210" s="140">
        <f>SUM(F210+K210)</f>
        <v>37891.23</v>
      </c>
      <c r="F210" s="140">
        <v>37891.23</v>
      </c>
      <c r="G210" s="140">
        <v>32660</v>
      </c>
      <c r="H210" s="140"/>
      <c r="I210" s="140"/>
      <c r="J210" s="140"/>
      <c r="K210" s="140"/>
      <c r="L210" s="96">
        <f>SUM(E210/D210)</f>
        <v>0.9801</v>
      </c>
      <c r="M210" s="47"/>
    </row>
    <row r="211" spans="1:13" s="7" customFormat="1" ht="12.75" thickTop="1">
      <c r="A211" s="32"/>
      <c r="B211" s="62"/>
      <c r="C211" s="62"/>
      <c r="D211" s="63"/>
      <c r="E211" s="135"/>
      <c r="F211" s="135"/>
      <c r="G211" s="135"/>
      <c r="H211" s="135"/>
      <c r="I211" s="135"/>
      <c r="J211" s="135"/>
      <c r="K211" s="135"/>
      <c r="L211" s="97"/>
      <c r="M211" s="47"/>
    </row>
    <row r="212" spans="1:13" ht="12">
      <c r="A212" s="18">
        <v>926</v>
      </c>
      <c r="B212" s="46"/>
      <c r="C212" s="12" t="s">
        <v>86</v>
      </c>
      <c r="D212" s="4">
        <f aca="true" t="shared" si="41" ref="D212:J212">SUM(D214:D217)</f>
        <v>4486063</v>
      </c>
      <c r="E212" s="127">
        <f>SUM(E214:E217)</f>
        <v>4273077.96</v>
      </c>
      <c r="F212" s="127">
        <f t="shared" si="41"/>
        <v>2461360.7</v>
      </c>
      <c r="G212" s="127">
        <f t="shared" si="41"/>
        <v>597056</v>
      </c>
      <c r="H212" s="127">
        <f t="shared" si="41"/>
        <v>778121.58</v>
      </c>
      <c r="I212" s="127">
        <f t="shared" si="41"/>
        <v>0</v>
      </c>
      <c r="J212" s="127">
        <f t="shared" si="41"/>
        <v>0</v>
      </c>
      <c r="K212" s="127">
        <f>SUM(K214:K217)</f>
        <v>1811717.26</v>
      </c>
      <c r="L212" s="79">
        <f>SUM(E212/D212)</f>
        <v>0.9525</v>
      </c>
      <c r="M212" s="47"/>
    </row>
    <row r="213" spans="1:13" ht="12">
      <c r="A213" s="18"/>
      <c r="B213" s="48"/>
      <c r="C213" s="15"/>
      <c r="D213" s="3"/>
      <c r="E213" s="129"/>
      <c r="F213" s="129"/>
      <c r="G213" s="129"/>
      <c r="H213" s="129"/>
      <c r="I213" s="129"/>
      <c r="J213" s="129"/>
      <c r="K213" s="129"/>
      <c r="L213" s="78"/>
      <c r="M213" s="47"/>
    </row>
    <row r="214" spans="1:13" ht="12">
      <c r="A214" s="18"/>
      <c r="B214" s="48">
        <v>92601</v>
      </c>
      <c r="C214" s="15" t="s">
        <v>56</v>
      </c>
      <c r="D214" s="3">
        <v>1960000</v>
      </c>
      <c r="E214" s="129">
        <f>SUM(F214+K214)</f>
        <v>1771955.26</v>
      </c>
      <c r="F214" s="129"/>
      <c r="G214" s="129"/>
      <c r="H214" s="129"/>
      <c r="I214" s="129"/>
      <c r="J214" s="129"/>
      <c r="K214" s="129">
        <v>1771955.26</v>
      </c>
      <c r="L214" s="78">
        <f>SUM(E214/D214)</f>
        <v>0.9041</v>
      </c>
      <c r="M214" s="47"/>
    </row>
    <row r="215" spans="1:13" ht="12">
      <c r="A215" s="18"/>
      <c r="B215" s="48">
        <v>92604</v>
      </c>
      <c r="C215" s="15" t="s">
        <v>95</v>
      </c>
      <c r="D215" s="3">
        <v>1863007</v>
      </c>
      <c r="E215" s="129">
        <f>SUM(F215+K215)</f>
        <v>1849875.44</v>
      </c>
      <c r="F215" s="129">
        <v>1810113.44</v>
      </c>
      <c r="G215" s="129"/>
      <c r="H215" s="129">
        <v>778121.58</v>
      </c>
      <c r="I215" s="129"/>
      <c r="J215" s="129"/>
      <c r="K215" s="129">
        <v>39762</v>
      </c>
      <c r="L215" s="78">
        <f>SUM(E215/D215)</f>
        <v>0.993</v>
      </c>
      <c r="M215" s="47"/>
    </row>
    <row r="216" spans="1:13" ht="12">
      <c r="A216" s="18"/>
      <c r="B216" s="48">
        <v>92605</v>
      </c>
      <c r="C216" s="15" t="s">
        <v>57</v>
      </c>
      <c r="D216" s="3">
        <v>607056</v>
      </c>
      <c r="E216" s="129">
        <f>SUM(F216+K216)</f>
        <v>602348</v>
      </c>
      <c r="F216" s="129">
        <v>602348</v>
      </c>
      <c r="G216" s="129">
        <v>577056</v>
      </c>
      <c r="H216" s="129"/>
      <c r="I216" s="129"/>
      <c r="J216" s="129"/>
      <c r="K216" s="129"/>
      <c r="L216" s="78">
        <f>SUM(E216/D216)</f>
        <v>0.9922</v>
      </c>
      <c r="M216" s="47"/>
    </row>
    <row r="217" spans="1:13" ht="12.75" thickBot="1">
      <c r="A217" s="18"/>
      <c r="B217" s="56">
        <v>92695</v>
      </c>
      <c r="C217" s="74" t="s">
        <v>71</v>
      </c>
      <c r="D217" s="3">
        <v>56000</v>
      </c>
      <c r="E217" s="129">
        <f>SUM(F217+K217)</f>
        <v>48899.26</v>
      </c>
      <c r="F217" s="129">
        <v>48899.26</v>
      </c>
      <c r="G217" s="129">
        <v>20000</v>
      </c>
      <c r="H217" s="129"/>
      <c r="I217" s="129"/>
      <c r="J217" s="129"/>
      <c r="K217" s="129"/>
      <c r="L217" s="78">
        <f>SUM(E217/D217)</f>
        <v>0.8732</v>
      </c>
      <c r="M217" s="47"/>
    </row>
    <row r="218" spans="1:13" ht="12">
      <c r="A218" s="64" t="s">
        <v>125</v>
      </c>
      <c r="B218" s="15"/>
      <c r="C218" s="15"/>
      <c r="D218" s="28"/>
      <c r="E218" s="144"/>
      <c r="F218" s="144" t="s">
        <v>125</v>
      </c>
      <c r="G218" s="144"/>
      <c r="H218" s="144"/>
      <c r="I218" s="144"/>
      <c r="J218" s="144"/>
      <c r="K218" s="144"/>
      <c r="L218" s="98"/>
      <c r="M218" s="47"/>
    </row>
    <row r="219" spans="1:13" s="6" customFormat="1" ht="12.75">
      <c r="A219" s="65"/>
      <c r="B219" s="75"/>
      <c r="C219" s="66" t="s">
        <v>15</v>
      </c>
      <c r="D219" s="38">
        <f aca="true" t="shared" si="42" ref="D219:K219">SUM(D69,D76,D81,D87,D92,D98,D105,D115,D128,D133,D141,D146,D159,D167,D178,D183,D191,D205,D212)</f>
        <v>126858959</v>
      </c>
      <c r="E219" s="136">
        <f t="shared" si="42"/>
        <v>117193524.92</v>
      </c>
      <c r="F219" s="136">
        <f t="shared" si="42"/>
        <v>70463761.27</v>
      </c>
      <c r="G219" s="136">
        <f t="shared" si="42"/>
        <v>35681397.3</v>
      </c>
      <c r="H219" s="136">
        <f>SUM(H69,H76,H81,H87,H92,H98,H105,H115,H128,H133,H141,H146,H159,H167,H178,H183,H191,H205,H212)</f>
        <v>10608351.97</v>
      </c>
      <c r="I219" s="136">
        <f t="shared" si="42"/>
        <v>61841.46</v>
      </c>
      <c r="J219" s="136">
        <f t="shared" si="42"/>
        <v>231311.59</v>
      </c>
      <c r="K219" s="136">
        <f t="shared" si="42"/>
        <v>46729763.65</v>
      </c>
      <c r="L219" s="90">
        <f>SUM(E219/D219)</f>
        <v>0.9238</v>
      </c>
      <c r="M219" s="47"/>
    </row>
    <row r="220" spans="1:13" ht="12.75" thickBot="1">
      <c r="A220" s="67"/>
      <c r="B220" s="23"/>
      <c r="C220" s="23"/>
      <c r="D220" s="24"/>
      <c r="E220" s="86"/>
      <c r="F220" s="86"/>
      <c r="G220" s="86"/>
      <c r="H220" s="86"/>
      <c r="I220" s="86"/>
      <c r="J220" s="86"/>
      <c r="K220" s="86"/>
      <c r="L220" s="25"/>
      <c r="M220" s="47"/>
    </row>
    <row r="221" spans="1:13" ht="36" customHeight="1">
      <c r="A221" s="153" t="s">
        <v>58</v>
      </c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47"/>
    </row>
    <row r="222" spans="1:13" ht="15.75" thickBo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1"/>
      <c r="L222" s="1" t="s">
        <v>91</v>
      </c>
      <c r="M222" s="47"/>
    </row>
    <row r="223" spans="1:13" s="43" customFormat="1" ht="12">
      <c r="A223" s="163" t="s">
        <v>127</v>
      </c>
      <c r="B223" s="150" t="s">
        <v>137</v>
      </c>
      <c r="C223" s="166" t="s">
        <v>138</v>
      </c>
      <c r="D223" s="150" t="s">
        <v>126</v>
      </c>
      <c r="E223" s="150" t="s">
        <v>94</v>
      </c>
      <c r="F223" s="158" t="s">
        <v>140</v>
      </c>
      <c r="G223" s="159"/>
      <c r="H223" s="159"/>
      <c r="I223" s="159"/>
      <c r="J223" s="159"/>
      <c r="K223" s="160"/>
      <c r="L223" s="155" t="s">
        <v>17</v>
      </c>
      <c r="M223" s="47"/>
    </row>
    <row r="224" spans="1:13" s="43" customFormat="1" ht="12">
      <c r="A224" s="164"/>
      <c r="B224" s="151"/>
      <c r="C224" s="167"/>
      <c r="D224" s="151"/>
      <c r="E224" s="151"/>
      <c r="F224" s="161" t="s">
        <v>142</v>
      </c>
      <c r="G224" s="162" t="s">
        <v>83</v>
      </c>
      <c r="H224" s="162"/>
      <c r="I224" s="162"/>
      <c r="J224" s="162"/>
      <c r="K224" s="161" t="s">
        <v>143</v>
      </c>
      <c r="L224" s="156"/>
      <c r="M224" s="47"/>
    </row>
    <row r="225" spans="1:13" s="43" customFormat="1" ht="59.25" customHeight="1">
      <c r="A225" s="165"/>
      <c r="B225" s="154"/>
      <c r="C225" s="168"/>
      <c r="D225" s="154"/>
      <c r="E225" s="154"/>
      <c r="F225" s="154"/>
      <c r="G225" s="80" t="s">
        <v>144</v>
      </c>
      <c r="H225" s="80" t="s">
        <v>18</v>
      </c>
      <c r="I225" s="80" t="s">
        <v>146</v>
      </c>
      <c r="J225" s="80" t="s">
        <v>147</v>
      </c>
      <c r="K225" s="154"/>
      <c r="L225" s="157"/>
      <c r="M225" s="47"/>
    </row>
    <row r="226" spans="1:13" s="7" customFormat="1" ht="12.75" thickBot="1">
      <c r="A226" s="107">
        <v>1</v>
      </c>
      <c r="B226" s="109">
        <v>2</v>
      </c>
      <c r="C226" s="108">
        <v>3</v>
      </c>
      <c r="D226" s="109">
        <v>4</v>
      </c>
      <c r="E226" s="109">
        <v>5</v>
      </c>
      <c r="F226" s="109">
        <v>6</v>
      </c>
      <c r="G226" s="109">
        <v>7</v>
      </c>
      <c r="H226" s="109">
        <v>8</v>
      </c>
      <c r="I226" s="109">
        <v>9</v>
      </c>
      <c r="J226" s="109">
        <v>10</v>
      </c>
      <c r="K226" s="110">
        <v>11</v>
      </c>
      <c r="L226" s="123">
        <v>12</v>
      </c>
      <c r="M226" s="47"/>
    </row>
    <row r="227" spans="1:13" ht="12">
      <c r="A227" s="44"/>
      <c r="B227" s="15"/>
      <c r="C227" s="15"/>
      <c r="D227" s="15"/>
      <c r="E227" s="15"/>
      <c r="F227" s="15"/>
      <c r="G227" s="15"/>
      <c r="H227" s="15"/>
      <c r="I227" s="15"/>
      <c r="J227" s="15"/>
      <c r="K227" s="16"/>
      <c r="L227" s="70"/>
      <c r="M227" s="47"/>
    </row>
    <row r="228" spans="1:13" ht="12">
      <c r="A228" s="14" t="s">
        <v>149</v>
      </c>
      <c r="B228" s="103"/>
      <c r="C228" s="12" t="s">
        <v>0</v>
      </c>
      <c r="D228" s="3">
        <f aca="true" t="shared" si="43" ref="D228:K228">SUM(D230:D230)</f>
        <v>859</v>
      </c>
      <c r="E228" s="129">
        <f t="shared" si="43"/>
        <v>858.85</v>
      </c>
      <c r="F228" s="127">
        <f t="shared" si="43"/>
        <v>858.85</v>
      </c>
      <c r="G228" s="127">
        <f t="shared" si="43"/>
        <v>0</v>
      </c>
      <c r="H228" s="127">
        <f t="shared" si="43"/>
        <v>0</v>
      </c>
      <c r="I228" s="127">
        <f t="shared" si="43"/>
        <v>0</v>
      </c>
      <c r="J228" s="127">
        <f t="shared" si="43"/>
        <v>0</v>
      </c>
      <c r="K228" s="126">
        <f t="shared" si="43"/>
        <v>0</v>
      </c>
      <c r="L228" s="79">
        <f>SUM(E228/D228)</f>
        <v>0.9998</v>
      </c>
      <c r="M228" s="47"/>
    </row>
    <row r="229" spans="1:13" ht="12">
      <c r="A229" s="14"/>
      <c r="B229" s="104"/>
      <c r="C229" s="15"/>
      <c r="D229" s="21"/>
      <c r="E229" s="132"/>
      <c r="F229" s="129"/>
      <c r="G229" s="129"/>
      <c r="H229" s="129"/>
      <c r="I229" s="129"/>
      <c r="J229" s="129"/>
      <c r="K229" s="128"/>
      <c r="L229" s="78"/>
      <c r="M229" s="47"/>
    </row>
    <row r="230" spans="1:13" ht="12.75" thickBot="1">
      <c r="A230" s="105"/>
      <c r="B230" s="51" t="s">
        <v>115</v>
      </c>
      <c r="C230" s="52" t="s">
        <v>71</v>
      </c>
      <c r="D230" s="55">
        <v>859</v>
      </c>
      <c r="E230" s="141">
        <f>SUM(F230+K230)</f>
        <v>858.85</v>
      </c>
      <c r="F230" s="140">
        <v>858.85</v>
      </c>
      <c r="G230" s="140"/>
      <c r="H230" s="140"/>
      <c r="I230" s="140"/>
      <c r="J230" s="140"/>
      <c r="K230" s="141"/>
      <c r="L230" s="96">
        <f>SUM(E230/D230)</f>
        <v>0.9998</v>
      </c>
      <c r="M230" s="47"/>
    </row>
    <row r="231" spans="1:13" ht="12.75" thickTop="1">
      <c r="A231" s="44"/>
      <c r="B231" s="15"/>
      <c r="C231" s="15"/>
      <c r="D231" s="15"/>
      <c r="E231" s="145"/>
      <c r="F231" s="145"/>
      <c r="G231" s="145"/>
      <c r="H231" s="145"/>
      <c r="I231" s="145"/>
      <c r="J231" s="145"/>
      <c r="K231" s="146"/>
      <c r="L231" s="70"/>
      <c r="M231" s="47"/>
    </row>
    <row r="232" spans="1:13" ht="12">
      <c r="A232" s="18">
        <v>750</v>
      </c>
      <c r="B232" s="46"/>
      <c r="C232" s="12" t="s">
        <v>131</v>
      </c>
      <c r="D232" s="3">
        <f aca="true" t="shared" si="44" ref="D232:K232">SUM(D234:D234)</f>
        <v>293000</v>
      </c>
      <c r="E232" s="129">
        <f t="shared" si="44"/>
        <v>293000</v>
      </c>
      <c r="F232" s="127">
        <f t="shared" si="44"/>
        <v>293000</v>
      </c>
      <c r="G232" s="127">
        <f t="shared" si="44"/>
        <v>0</v>
      </c>
      <c r="H232" s="127">
        <f t="shared" si="44"/>
        <v>293000</v>
      </c>
      <c r="I232" s="127">
        <f t="shared" si="44"/>
        <v>0</v>
      </c>
      <c r="J232" s="127">
        <f t="shared" si="44"/>
        <v>0</v>
      </c>
      <c r="K232" s="126">
        <f t="shared" si="44"/>
        <v>0</v>
      </c>
      <c r="L232" s="79">
        <f>SUM(E232/D232)</f>
        <v>1</v>
      </c>
      <c r="M232" s="47"/>
    </row>
    <row r="233" spans="1:13" ht="12">
      <c r="A233" s="18"/>
      <c r="B233" s="48"/>
      <c r="C233" s="15"/>
      <c r="D233" s="21"/>
      <c r="E233" s="132"/>
      <c r="F233" s="129"/>
      <c r="G233" s="129"/>
      <c r="H233" s="129"/>
      <c r="I233" s="129"/>
      <c r="J233" s="129"/>
      <c r="K233" s="128"/>
      <c r="L233" s="78"/>
      <c r="M233" s="47"/>
    </row>
    <row r="234" spans="1:13" ht="12.75" thickBot="1">
      <c r="A234" s="71"/>
      <c r="B234" s="54">
        <v>75011</v>
      </c>
      <c r="C234" s="52" t="s">
        <v>90</v>
      </c>
      <c r="D234" s="55">
        <v>293000</v>
      </c>
      <c r="E234" s="141">
        <f>SUM(F234+K234)</f>
        <v>293000</v>
      </c>
      <c r="F234" s="140">
        <v>293000</v>
      </c>
      <c r="G234" s="140"/>
      <c r="H234" s="140">
        <v>293000</v>
      </c>
      <c r="I234" s="140"/>
      <c r="J234" s="140"/>
      <c r="K234" s="141"/>
      <c r="L234" s="96">
        <f>SUM(E234/D234)</f>
        <v>1</v>
      </c>
      <c r="M234" s="47"/>
    </row>
    <row r="235" spans="1:13" ht="12.75" thickTop="1">
      <c r="A235" s="18"/>
      <c r="B235" s="48"/>
      <c r="C235" s="15"/>
      <c r="D235" s="3"/>
      <c r="E235" s="129"/>
      <c r="F235" s="129"/>
      <c r="G235" s="129"/>
      <c r="H235" s="129"/>
      <c r="I235" s="129"/>
      <c r="J235" s="129"/>
      <c r="K235" s="128"/>
      <c r="L235" s="78"/>
      <c r="M235" s="47"/>
    </row>
    <row r="236" spans="1:13" ht="12">
      <c r="A236" s="18">
        <v>751</v>
      </c>
      <c r="B236" s="48"/>
      <c r="C236" s="15" t="s">
        <v>132</v>
      </c>
      <c r="D236" s="3"/>
      <c r="E236" s="129"/>
      <c r="F236" s="129"/>
      <c r="G236" s="129"/>
      <c r="H236" s="129"/>
      <c r="I236" s="129"/>
      <c r="J236" s="129"/>
      <c r="K236" s="128"/>
      <c r="L236" s="78"/>
      <c r="M236" s="47"/>
    </row>
    <row r="237" spans="1:13" ht="12">
      <c r="A237" s="18"/>
      <c r="B237" s="48"/>
      <c r="C237" s="15" t="s">
        <v>59</v>
      </c>
      <c r="D237" s="3"/>
      <c r="E237" s="129"/>
      <c r="F237" s="129"/>
      <c r="G237" s="129"/>
      <c r="H237" s="129"/>
      <c r="I237" s="129"/>
      <c r="J237" s="129"/>
      <c r="K237" s="128"/>
      <c r="L237" s="78"/>
      <c r="M237" s="47"/>
    </row>
    <row r="238" spans="1:13" ht="12">
      <c r="A238" s="18"/>
      <c r="B238" s="46"/>
      <c r="C238" s="12" t="s">
        <v>85</v>
      </c>
      <c r="D238" s="4">
        <f aca="true" t="shared" si="45" ref="D238:K238">SUM(D241:D242)</f>
        <v>71314</v>
      </c>
      <c r="E238" s="127">
        <f t="shared" si="45"/>
        <v>70437.13</v>
      </c>
      <c r="F238" s="127">
        <f t="shared" si="45"/>
        <v>70437.13</v>
      </c>
      <c r="G238" s="127">
        <f t="shared" si="45"/>
        <v>0</v>
      </c>
      <c r="H238" s="127">
        <f t="shared" si="45"/>
        <v>19055.13</v>
      </c>
      <c r="I238" s="127">
        <f t="shared" si="45"/>
        <v>0</v>
      </c>
      <c r="J238" s="127">
        <f t="shared" si="45"/>
        <v>0</v>
      </c>
      <c r="K238" s="127">
        <f t="shared" si="45"/>
        <v>0</v>
      </c>
      <c r="L238" s="79">
        <f>SUM(E238/D238)</f>
        <v>0.9877</v>
      </c>
      <c r="M238" s="47"/>
    </row>
    <row r="239" spans="1:13" ht="12">
      <c r="A239" s="18"/>
      <c r="B239" s="48"/>
      <c r="C239" s="15"/>
      <c r="D239" s="21"/>
      <c r="E239" s="132"/>
      <c r="F239" s="129"/>
      <c r="G239" s="129"/>
      <c r="H239" s="129"/>
      <c r="I239" s="129"/>
      <c r="J239" s="129"/>
      <c r="K239" s="128"/>
      <c r="L239" s="78"/>
      <c r="M239" s="47"/>
    </row>
    <row r="240" spans="1:13" ht="12">
      <c r="A240" s="18"/>
      <c r="B240" s="48">
        <v>75101</v>
      </c>
      <c r="C240" s="15" t="s">
        <v>79</v>
      </c>
      <c r="D240" s="16"/>
      <c r="E240" s="128"/>
      <c r="F240" s="129"/>
      <c r="G240" s="129"/>
      <c r="H240" s="129"/>
      <c r="I240" s="129"/>
      <c r="J240" s="129"/>
      <c r="K240" s="128"/>
      <c r="L240" s="78"/>
      <c r="M240" s="47"/>
    </row>
    <row r="241" spans="1:13" ht="12">
      <c r="A241" s="72"/>
      <c r="B241" s="48"/>
      <c r="C241" s="15" t="s">
        <v>80</v>
      </c>
      <c r="D241" s="16">
        <v>6564</v>
      </c>
      <c r="E241" s="128">
        <f>SUM(F241+K241)</f>
        <v>6562.13</v>
      </c>
      <c r="F241" s="129">
        <v>6562.13</v>
      </c>
      <c r="G241" s="129"/>
      <c r="H241" s="129">
        <v>5155.13</v>
      </c>
      <c r="I241" s="129"/>
      <c r="J241" s="129"/>
      <c r="K241" s="128"/>
      <c r="L241" s="78">
        <f>SUM(E241/D241)</f>
        <v>0.9997</v>
      </c>
      <c r="M241" s="47"/>
    </row>
    <row r="242" spans="1:13" ht="36.75" thickBot="1">
      <c r="A242" s="71"/>
      <c r="B242" s="106">
        <v>75109</v>
      </c>
      <c r="C242" s="102" t="s">
        <v>111</v>
      </c>
      <c r="D242" s="53">
        <v>64750</v>
      </c>
      <c r="E242" s="141">
        <f>SUM(F242+K242)</f>
        <v>63875</v>
      </c>
      <c r="F242" s="140">
        <v>63875</v>
      </c>
      <c r="G242" s="140"/>
      <c r="H242" s="140">
        <v>13900</v>
      </c>
      <c r="I242" s="140"/>
      <c r="J242" s="140"/>
      <c r="K242" s="141"/>
      <c r="L242" s="96">
        <f>SUM(E242/D242)</f>
        <v>0.9865</v>
      </c>
      <c r="M242" s="47"/>
    </row>
    <row r="243" spans="1:13" ht="12.75" thickTop="1">
      <c r="A243" s="44"/>
      <c r="B243" s="48"/>
      <c r="C243" s="15"/>
      <c r="D243" s="3"/>
      <c r="E243" s="129"/>
      <c r="F243" s="129"/>
      <c r="G243" s="129"/>
      <c r="H243" s="129"/>
      <c r="I243" s="129"/>
      <c r="J243" s="129"/>
      <c r="K243" s="128"/>
      <c r="L243" s="78"/>
      <c r="M243" s="47"/>
    </row>
    <row r="244" spans="1:13" ht="12">
      <c r="A244" s="18">
        <v>851</v>
      </c>
      <c r="B244" s="46"/>
      <c r="C244" s="12" t="s">
        <v>135</v>
      </c>
      <c r="D244" s="4">
        <f>SUM(D246)</f>
        <v>1800</v>
      </c>
      <c r="E244" s="127">
        <f aca="true" t="shared" si="46" ref="E244:K244">SUM(E246)</f>
        <v>1800</v>
      </c>
      <c r="F244" s="127">
        <f t="shared" si="46"/>
        <v>1800</v>
      </c>
      <c r="G244" s="127">
        <f t="shared" si="46"/>
        <v>0</v>
      </c>
      <c r="H244" s="127">
        <f t="shared" si="46"/>
        <v>1650</v>
      </c>
      <c r="I244" s="127">
        <f t="shared" si="46"/>
        <v>0</v>
      </c>
      <c r="J244" s="127">
        <f t="shared" si="46"/>
        <v>0</v>
      </c>
      <c r="K244" s="127">
        <f t="shared" si="46"/>
        <v>0</v>
      </c>
      <c r="L244" s="79">
        <f>SUM(E244/D244)</f>
        <v>1</v>
      </c>
      <c r="M244" s="47"/>
    </row>
    <row r="245" spans="1:13" ht="12">
      <c r="A245" s="44"/>
      <c r="B245" s="48"/>
      <c r="C245" s="15"/>
      <c r="D245" s="3"/>
      <c r="E245" s="129"/>
      <c r="F245" s="129"/>
      <c r="G245" s="129"/>
      <c r="H245" s="129"/>
      <c r="I245" s="129"/>
      <c r="J245" s="129"/>
      <c r="K245" s="128"/>
      <c r="L245" s="78"/>
      <c r="M245" s="47"/>
    </row>
    <row r="246" spans="1:13" ht="12.75" thickBot="1">
      <c r="A246" s="73"/>
      <c r="B246" s="54">
        <v>85195</v>
      </c>
      <c r="C246" s="52" t="s">
        <v>71</v>
      </c>
      <c r="D246" s="53">
        <v>1800</v>
      </c>
      <c r="E246" s="140">
        <f>SUM(F246+K246)</f>
        <v>1800</v>
      </c>
      <c r="F246" s="140">
        <v>1800</v>
      </c>
      <c r="G246" s="140"/>
      <c r="H246" s="140">
        <v>1650</v>
      </c>
      <c r="I246" s="140"/>
      <c r="J246" s="140"/>
      <c r="K246" s="141"/>
      <c r="L246" s="96">
        <f>SUM(E246/D246)</f>
        <v>1</v>
      </c>
      <c r="M246" s="47"/>
    </row>
    <row r="247" spans="1:13" ht="12.75" thickTop="1">
      <c r="A247" s="18"/>
      <c r="B247" s="48"/>
      <c r="C247" s="15"/>
      <c r="D247" s="3"/>
      <c r="E247" s="129"/>
      <c r="F247" s="129"/>
      <c r="G247" s="129"/>
      <c r="H247" s="129"/>
      <c r="I247" s="129"/>
      <c r="J247" s="129"/>
      <c r="K247" s="128"/>
      <c r="L247" s="78"/>
      <c r="M247" s="47"/>
    </row>
    <row r="248" spans="1:13" ht="12">
      <c r="A248" s="18">
        <v>852</v>
      </c>
      <c r="B248" s="46"/>
      <c r="C248" s="12" t="s">
        <v>99</v>
      </c>
      <c r="D248" s="13">
        <f aca="true" t="shared" si="47" ref="D248:K248">SUM(D250:D260)</f>
        <v>9539391</v>
      </c>
      <c r="E248" s="126">
        <f t="shared" si="47"/>
        <v>9266817.49</v>
      </c>
      <c r="F248" s="126">
        <f t="shared" si="47"/>
        <v>9266817.49</v>
      </c>
      <c r="G248" s="126">
        <f t="shared" si="47"/>
        <v>127000</v>
      </c>
      <c r="H248" s="126">
        <f t="shared" si="47"/>
        <v>313251.89</v>
      </c>
      <c r="I248" s="126">
        <f t="shared" si="47"/>
        <v>0</v>
      </c>
      <c r="J248" s="126">
        <f t="shared" si="47"/>
        <v>0</v>
      </c>
      <c r="K248" s="126">
        <f t="shared" si="47"/>
        <v>0</v>
      </c>
      <c r="L248" s="79">
        <f>SUM(E248/D248)</f>
        <v>0.9714</v>
      </c>
      <c r="M248" s="47"/>
    </row>
    <row r="249" spans="1:13" ht="12">
      <c r="A249" s="18"/>
      <c r="B249" s="48"/>
      <c r="C249" s="15"/>
      <c r="D249" s="3"/>
      <c r="E249" s="129"/>
      <c r="F249" s="129"/>
      <c r="G249" s="129"/>
      <c r="H249" s="129"/>
      <c r="I249" s="129"/>
      <c r="J249" s="129"/>
      <c r="K249" s="128"/>
      <c r="L249" s="78"/>
      <c r="M249" s="47"/>
    </row>
    <row r="250" spans="1:13" ht="12">
      <c r="A250" s="18"/>
      <c r="B250" s="48">
        <v>85203</v>
      </c>
      <c r="C250" s="15" t="s">
        <v>103</v>
      </c>
      <c r="D250" s="3">
        <v>127000</v>
      </c>
      <c r="E250" s="129">
        <f>SUM(F250+K250)</f>
        <v>127000</v>
      </c>
      <c r="F250" s="129">
        <v>127000</v>
      </c>
      <c r="G250" s="129">
        <v>127000</v>
      </c>
      <c r="H250" s="129"/>
      <c r="I250" s="129"/>
      <c r="J250" s="129"/>
      <c r="K250" s="128"/>
      <c r="L250" s="78">
        <f>SUM(E250/D250)</f>
        <v>1</v>
      </c>
      <c r="M250" s="47"/>
    </row>
    <row r="251" spans="1:13" ht="12">
      <c r="A251" s="18"/>
      <c r="B251" s="48">
        <v>85212</v>
      </c>
      <c r="C251" s="15" t="s">
        <v>123</v>
      </c>
      <c r="D251" s="3"/>
      <c r="E251" s="129"/>
      <c r="F251" s="129"/>
      <c r="G251" s="129"/>
      <c r="H251" s="129"/>
      <c r="I251" s="129"/>
      <c r="J251" s="129"/>
      <c r="K251" s="128"/>
      <c r="L251" s="78"/>
      <c r="M251" s="47"/>
    </row>
    <row r="252" spans="1:13" ht="12">
      <c r="A252" s="18"/>
      <c r="B252" s="48"/>
      <c r="C252" s="15" t="s">
        <v>124</v>
      </c>
      <c r="D252" s="3"/>
      <c r="E252" s="129"/>
      <c r="F252" s="129"/>
      <c r="G252" s="129"/>
      <c r="H252" s="129"/>
      <c r="I252" s="129"/>
      <c r="J252" s="129"/>
      <c r="K252" s="128"/>
      <c r="L252" s="78"/>
      <c r="M252" s="47"/>
    </row>
    <row r="253" spans="1:13" ht="12">
      <c r="A253" s="18"/>
      <c r="B253" s="48"/>
      <c r="C253" s="15" t="s">
        <v>70</v>
      </c>
      <c r="D253" s="3">
        <v>8434426</v>
      </c>
      <c r="E253" s="129">
        <f>SUM(F253+K253)</f>
        <v>8186556.64</v>
      </c>
      <c r="F253" s="129">
        <v>8186556.64</v>
      </c>
      <c r="G253" s="129"/>
      <c r="H253" s="129">
        <v>190251.89</v>
      </c>
      <c r="I253" s="129"/>
      <c r="J253" s="129"/>
      <c r="K253" s="128"/>
      <c r="L253" s="78">
        <f>SUM(E253/D253)</f>
        <v>0.9706</v>
      </c>
      <c r="M253" s="47"/>
    </row>
    <row r="254" spans="1:13" ht="12">
      <c r="A254" s="18"/>
      <c r="B254" s="48">
        <v>85213</v>
      </c>
      <c r="C254" s="15" t="s">
        <v>60</v>
      </c>
      <c r="D254" s="3"/>
      <c r="E254" s="129"/>
      <c r="F254" s="129"/>
      <c r="G254" s="129"/>
      <c r="H254" s="129"/>
      <c r="I254" s="129"/>
      <c r="J254" s="129"/>
      <c r="K254" s="128"/>
      <c r="L254" s="78"/>
      <c r="M254" s="47"/>
    </row>
    <row r="255" spans="1:13" ht="12">
      <c r="A255" s="18"/>
      <c r="B255" s="48"/>
      <c r="C255" s="15" t="s">
        <v>61</v>
      </c>
      <c r="D255" s="3"/>
      <c r="E255" s="129"/>
      <c r="F255" s="129"/>
      <c r="G255" s="129"/>
      <c r="H255" s="129"/>
      <c r="I255" s="129"/>
      <c r="J255" s="129"/>
      <c r="K255" s="128"/>
      <c r="L255" s="78"/>
      <c r="M255" s="47"/>
    </row>
    <row r="256" spans="1:13" ht="12">
      <c r="A256" s="18"/>
      <c r="B256" s="48"/>
      <c r="C256" s="15" t="s">
        <v>62</v>
      </c>
      <c r="D256" s="3">
        <v>91500</v>
      </c>
      <c r="E256" s="129">
        <f>SUM(F256+K256)</f>
        <v>89790.03</v>
      </c>
      <c r="F256" s="129">
        <v>89790.03</v>
      </c>
      <c r="G256" s="129"/>
      <c r="H256" s="129"/>
      <c r="I256" s="129"/>
      <c r="J256" s="129"/>
      <c r="K256" s="128"/>
      <c r="L256" s="78">
        <f>SUM(E256/D256)</f>
        <v>0.9813</v>
      </c>
      <c r="M256" s="47"/>
    </row>
    <row r="257" spans="1:13" ht="12">
      <c r="A257" s="18"/>
      <c r="B257" s="48">
        <v>85214</v>
      </c>
      <c r="C257" s="15" t="s">
        <v>43</v>
      </c>
      <c r="D257" s="3"/>
      <c r="E257" s="129"/>
      <c r="F257" s="129"/>
      <c r="G257" s="129"/>
      <c r="H257" s="129"/>
      <c r="I257" s="129"/>
      <c r="J257" s="129"/>
      <c r="K257" s="128"/>
      <c r="L257" s="78"/>
      <c r="M257" s="47"/>
    </row>
    <row r="258" spans="1:13" ht="12">
      <c r="A258" s="18"/>
      <c r="B258" s="48"/>
      <c r="C258" s="15" t="s">
        <v>121</v>
      </c>
      <c r="D258" s="3">
        <v>737937</v>
      </c>
      <c r="E258" s="129">
        <f>SUM(F258+K258)</f>
        <v>714942.82</v>
      </c>
      <c r="F258" s="129">
        <v>714942.82</v>
      </c>
      <c r="G258" s="129"/>
      <c r="H258" s="129"/>
      <c r="I258" s="129"/>
      <c r="J258" s="129"/>
      <c r="K258" s="128"/>
      <c r="L258" s="78">
        <f>SUM(E258/D258)</f>
        <v>0.9688</v>
      </c>
      <c r="M258" s="47"/>
    </row>
    <row r="259" spans="1:13" ht="12">
      <c r="A259" s="18"/>
      <c r="B259" s="48">
        <v>85228</v>
      </c>
      <c r="C259" s="15" t="s">
        <v>102</v>
      </c>
      <c r="D259" s="3">
        <v>126000</v>
      </c>
      <c r="E259" s="129">
        <f>SUM(F259+K259)</f>
        <v>126000</v>
      </c>
      <c r="F259" s="129">
        <v>126000</v>
      </c>
      <c r="G259" s="129"/>
      <c r="H259" s="129">
        <v>123000</v>
      </c>
      <c r="I259" s="129"/>
      <c r="J259" s="129"/>
      <c r="K259" s="128"/>
      <c r="L259" s="78"/>
      <c r="M259" s="47"/>
    </row>
    <row r="260" spans="1:13" ht="12.75" thickBot="1">
      <c r="A260" s="22"/>
      <c r="B260" s="56">
        <v>85278</v>
      </c>
      <c r="C260" s="23" t="s">
        <v>114</v>
      </c>
      <c r="D260" s="24">
        <v>22528</v>
      </c>
      <c r="E260" s="130">
        <f>SUM(F260+K260)</f>
        <v>22528</v>
      </c>
      <c r="F260" s="131">
        <v>22528</v>
      </c>
      <c r="G260" s="131"/>
      <c r="H260" s="131"/>
      <c r="I260" s="131"/>
      <c r="J260" s="131"/>
      <c r="K260" s="130"/>
      <c r="L260" s="88">
        <f>SUM(E260/D260)</f>
        <v>1</v>
      </c>
      <c r="M260" s="47"/>
    </row>
    <row r="261" spans="1:13" ht="12">
      <c r="A261" s="44"/>
      <c r="B261" s="15"/>
      <c r="C261" s="15"/>
      <c r="D261" s="15"/>
      <c r="E261" s="129"/>
      <c r="F261" s="129"/>
      <c r="G261" s="129"/>
      <c r="H261" s="129"/>
      <c r="I261" s="129"/>
      <c r="J261" s="129"/>
      <c r="K261" s="128"/>
      <c r="L261" s="78"/>
      <c r="M261" s="47"/>
    </row>
    <row r="262" spans="1:13" s="6" customFormat="1" ht="12.75">
      <c r="A262" s="65"/>
      <c r="B262" s="75"/>
      <c r="C262" s="66" t="s">
        <v>15</v>
      </c>
      <c r="D262" s="38">
        <f aca="true" t="shared" si="48" ref="D262:K262">SUM(D228+D232+D238+D244+D248)</f>
        <v>9906364</v>
      </c>
      <c r="E262" s="136">
        <f t="shared" si="48"/>
        <v>9632913.47</v>
      </c>
      <c r="F262" s="136">
        <f t="shared" si="48"/>
        <v>9632913.47</v>
      </c>
      <c r="G262" s="136">
        <f t="shared" si="48"/>
        <v>127000</v>
      </c>
      <c r="H262" s="136">
        <f t="shared" si="48"/>
        <v>626957.02</v>
      </c>
      <c r="I262" s="136">
        <f t="shared" si="48"/>
        <v>0</v>
      </c>
      <c r="J262" s="136">
        <f t="shared" si="48"/>
        <v>0</v>
      </c>
      <c r="K262" s="136">
        <f t="shared" si="48"/>
        <v>0</v>
      </c>
      <c r="L262" s="90">
        <f>SUM(E262/D262)</f>
        <v>0.9724</v>
      </c>
      <c r="M262" s="47"/>
    </row>
    <row r="263" spans="1:13" ht="12.75" thickBot="1">
      <c r="A263" s="67"/>
      <c r="B263" s="23"/>
      <c r="C263" s="23"/>
      <c r="D263" s="23"/>
      <c r="E263" s="86"/>
      <c r="F263" s="86"/>
      <c r="G263" s="86"/>
      <c r="H263" s="86"/>
      <c r="I263" s="86"/>
      <c r="J263" s="86"/>
      <c r="K263" s="85"/>
      <c r="L263" s="88"/>
      <c r="M263" s="47"/>
    </row>
    <row r="264" spans="1:13" s="84" customFormat="1" ht="16.5" customHeight="1">
      <c r="A264" s="59" t="s">
        <v>97</v>
      </c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2"/>
      <c r="M264" s="83"/>
    </row>
    <row r="265" spans="1:13" ht="41.25" customHeight="1">
      <c r="A265" s="153" t="s">
        <v>63</v>
      </c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47"/>
    </row>
    <row r="266" spans="1:13" ht="15.75" thickBo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1"/>
      <c r="L266" s="1" t="s">
        <v>91</v>
      </c>
      <c r="M266" s="47"/>
    </row>
    <row r="267" spans="1:13" s="43" customFormat="1" ht="12">
      <c r="A267" s="163" t="s">
        <v>127</v>
      </c>
      <c r="B267" s="150" t="s">
        <v>137</v>
      </c>
      <c r="C267" s="166" t="s">
        <v>138</v>
      </c>
      <c r="D267" s="150" t="s">
        <v>126</v>
      </c>
      <c r="E267" s="150" t="s">
        <v>94</v>
      </c>
      <c r="F267" s="158" t="s">
        <v>140</v>
      </c>
      <c r="G267" s="159"/>
      <c r="H267" s="159"/>
      <c r="I267" s="159"/>
      <c r="J267" s="159"/>
      <c r="K267" s="160"/>
      <c r="L267" s="152" t="s">
        <v>17</v>
      </c>
      <c r="M267" s="47"/>
    </row>
    <row r="268" spans="1:13" s="43" customFormat="1" ht="12">
      <c r="A268" s="164"/>
      <c r="B268" s="151"/>
      <c r="C268" s="167"/>
      <c r="D268" s="151"/>
      <c r="E268" s="151"/>
      <c r="F268" s="161" t="s">
        <v>142</v>
      </c>
      <c r="G268" s="162" t="s">
        <v>83</v>
      </c>
      <c r="H268" s="162"/>
      <c r="I268" s="162"/>
      <c r="J268" s="162"/>
      <c r="K268" s="161" t="s">
        <v>143</v>
      </c>
      <c r="L268" s="148"/>
      <c r="M268" s="47"/>
    </row>
    <row r="269" spans="1:13" s="43" customFormat="1" ht="57.75" customHeight="1">
      <c r="A269" s="165"/>
      <c r="B269" s="154"/>
      <c r="C269" s="168"/>
      <c r="D269" s="154"/>
      <c r="E269" s="154"/>
      <c r="F269" s="154"/>
      <c r="G269" s="80" t="s">
        <v>144</v>
      </c>
      <c r="H269" s="80" t="s">
        <v>18</v>
      </c>
      <c r="I269" s="80" t="s">
        <v>146</v>
      </c>
      <c r="J269" s="80" t="s">
        <v>147</v>
      </c>
      <c r="K269" s="154"/>
      <c r="L269" s="149"/>
      <c r="M269" s="47"/>
    </row>
    <row r="270" spans="1:13" s="7" customFormat="1" ht="12.75" thickBot="1">
      <c r="A270" s="107">
        <v>1</v>
      </c>
      <c r="B270" s="109">
        <v>2</v>
      </c>
      <c r="C270" s="108">
        <v>3</v>
      </c>
      <c r="D270" s="109">
        <v>4</v>
      </c>
      <c r="E270" s="109">
        <v>5</v>
      </c>
      <c r="F270" s="109">
        <v>6</v>
      </c>
      <c r="G270" s="109">
        <v>7</v>
      </c>
      <c r="H270" s="109">
        <v>8</v>
      </c>
      <c r="I270" s="109">
        <v>9</v>
      </c>
      <c r="J270" s="109">
        <v>10</v>
      </c>
      <c r="K270" s="110">
        <v>11</v>
      </c>
      <c r="L270" s="117">
        <v>12</v>
      </c>
      <c r="M270" s="47"/>
    </row>
    <row r="271" spans="1:13" ht="12">
      <c r="A271" s="18"/>
      <c r="B271" s="48"/>
      <c r="C271" s="15"/>
      <c r="D271" s="3"/>
      <c r="E271" s="3"/>
      <c r="F271" s="3"/>
      <c r="G271" s="3"/>
      <c r="H271" s="3"/>
      <c r="I271" s="3"/>
      <c r="J271" s="3"/>
      <c r="K271" s="16"/>
      <c r="L271" s="70"/>
      <c r="M271" s="47"/>
    </row>
    <row r="272" spans="1:13" ht="12">
      <c r="A272" s="18">
        <v>600</v>
      </c>
      <c r="B272" s="46"/>
      <c r="C272" s="12" t="s">
        <v>128</v>
      </c>
      <c r="D272" s="4">
        <f aca="true" t="shared" si="49" ref="D272:K272">SUM(D274)</f>
        <v>2044000</v>
      </c>
      <c r="E272" s="127">
        <f t="shared" si="49"/>
        <v>1894240.87</v>
      </c>
      <c r="F272" s="127">
        <f t="shared" si="49"/>
        <v>1493384.06</v>
      </c>
      <c r="G272" s="127">
        <f t="shared" si="49"/>
        <v>0</v>
      </c>
      <c r="H272" s="127">
        <f t="shared" si="49"/>
        <v>4380</v>
      </c>
      <c r="I272" s="127">
        <f t="shared" si="49"/>
        <v>0</v>
      </c>
      <c r="J272" s="127">
        <f t="shared" si="49"/>
        <v>0</v>
      </c>
      <c r="K272" s="126">
        <f t="shared" si="49"/>
        <v>400856.81</v>
      </c>
      <c r="L272" s="79">
        <f>SUM(E272/D272)</f>
        <v>0.9267</v>
      </c>
      <c r="M272" s="47"/>
    </row>
    <row r="273" spans="1:13" ht="12">
      <c r="A273" s="18"/>
      <c r="B273" s="76"/>
      <c r="C273" s="59"/>
      <c r="D273" s="3"/>
      <c r="E273" s="129"/>
      <c r="F273" s="129"/>
      <c r="G273" s="129"/>
      <c r="H273" s="129"/>
      <c r="I273" s="129"/>
      <c r="J273" s="129"/>
      <c r="K273" s="128"/>
      <c r="L273" s="78"/>
      <c r="M273" s="47"/>
    </row>
    <row r="274" spans="1:13" ht="12.75" thickBot="1">
      <c r="A274" s="22"/>
      <c r="B274" s="77">
        <v>60014</v>
      </c>
      <c r="C274" s="68" t="s">
        <v>82</v>
      </c>
      <c r="D274" s="24">
        <v>2044000</v>
      </c>
      <c r="E274" s="131">
        <f>SUM(F274+K274)</f>
        <v>1894240.87</v>
      </c>
      <c r="F274" s="131">
        <v>1493384.06</v>
      </c>
      <c r="G274" s="131"/>
      <c r="H274" s="131">
        <v>4380</v>
      </c>
      <c r="I274" s="131"/>
      <c r="J274" s="131"/>
      <c r="K274" s="130">
        <v>400856.81</v>
      </c>
      <c r="L274" s="88">
        <f>SUM(E274/D274)</f>
        <v>0.9267</v>
      </c>
      <c r="M274" s="47"/>
    </row>
    <row r="275" spans="1:13" ht="12">
      <c r="A275" s="44" t="s">
        <v>125</v>
      </c>
      <c r="B275" s="15"/>
      <c r="C275" s="124"/>
      <c r="D275" s="3"/>
      <c r="E275" s="129"/>
      <c r="F275" s="129"/>
      <c r="G275" s="129"/>
      <c r="H275" s="129"/>
      <c r="I275" s="129"/>
      <c r="J275" s="129"/>
      <c r="K275" s="128"/>
      <c r="L275" s="78"/>
      <c r="M275" s="47"/>
    </row>
    <row r="276" spans="1:13" s="6" customFormat="1" ht="12.75">
      <c r="A276" s="65"/>
      <c r="B276" s="66"/>
      <c r="C276" s="125" t="s">
        <v>15</v>
      </c>
      <c r="D276" s="38">
        <f aca="true" t="shared" si="50" ref="D276:K276">SUM(D272)</f>
        <v>2044000</v>
      </c>
      <c r="E276" s="136">
        <f t="shared" si="50"/>
        <v>1894240.87</v>
      </c>
      <c r="F276" s="136">
        <f t="shared" si="50"/>
        <v>1493384.06</v>
      </c>
      <c r="G276" s="136">
        <f t="shared" si="50"/>
        <v>0</v>
      </c>
      <c r="H276" s="136">
        <f t="shared" si="50"/>
        <v>4380</v>
      </c>
      <c r="I276" s="136">
        <f t="shared" si="50"/>
        <v>0</v>
      </c>
      <c r="J276" s="136">
        <f t="shared" si="50"/>
        <v>0</v>
      </c>
      <c r="K276" s="147">
        <f t="shared" si="50"/>
        <v>400856.81</v>
      </c>
      <c r="L276" s="90">
        <f>SUM(E276/D276)</f>
        <v>0.9267</v>
      </c>
      <c r="M276" s="47"/>
    </row>
    <row r="277" spans="1:13" ht="12.75" thickBot="1">
      <c r="A277" s="67"/>
      <c r="B277" s="23"/>
      <c r="C277" s="74"/>
      <c r="D277" s="24"/>
      <c r="E277" s="86"/>
      <c r="F277" s="86"/>
      <c r="G277" s="86"/>
      <c r="H277" s="86"/>
      <c r="I277" s="86"/>
      <c r="J277" s="86"/>
      <c r="K277" s="85"/>
      <c r="L277" s="25"/>
      <c r="M277" s="47"/>
    </row>
    <row r="278" spans="1:13" ht="12">
      <c r="A278" s="59"/>
      <c r="B278" s="59"/>
      <c r="C278" s="59"/>
      <c r="D278" s="59"/>
      <c r="E278" s="61"/>
      <c r="F278" s="61"/>
      <c r="G278" s="61"/>
      <c r="H278" s="61"/>
      <c r="I278" s="61"/>
      <c r="J278" s="61"/>
      <c r="K278" s="61"/>
      <c r="M278" s="47"/>
    </row>
    <row r="279" spans="1:13" ht="42" customHeight="1">
      <c r="A279" s="153" t="s">
        <v>108</v>
      </c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47"/>
    </row>
    <row r="280" spans="1:13" ht="15.75" customHeight="1" thickBo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1"/>
      <c r="L280" s="1" t="s">
        <v>91</v>
      </c>
      <c r="M280" s="47"/>
    </row>
    <row r="281" spans="1:13" ht="12">
      <c r="A281" s="163" t="s">
        <v>127</v>
      </c>
      <c r="B281" s="150" t="s">
        <v>137</v>
      </c>
      <c r="C281" s="166" t="s">
        <v>138</v>
      </c>
      <c r="D281" s="150" t="s">
        <v>126</v>
      </c>
      <c r="E281" s="150" t="s">
        <v>94</v>
      </c>
      <c r="F281" s="158" t="s">
        <v>140</v>
      </c>
      <c r="G281" s="159"/>
      <c r="H281" s="159"/>
      <c r="I281" s="159"/>
      <c r="J281" s="159"/>
      <c r="K281" s="159"/>
      <c r="L281" s="152" t="s">
        <v>17</v>
      </c>
      <c r="M281" s="47"/>
    </row>
    <row r="282" spans="1:13" ht="12.75" customHeight="1">
      <c r="A282" s="164"/>
      <c r="B282" s="151"/>
      <c r="C282" s="167"/>
      <c r="D282" s="151"/>
      <c r="E282" s="151"/>
      <c r="F282" s="161" t="s">
        <v>142</v>
      </c>
      <c r="G282" s="162" t="s">
        <v>83</v>
      </c>
      <c r="H282" s="162"/>
      <c r="I282" s="162"/>
      <c r="J282" s="162"/>
      <c r="K282" s="170" t="s">
        <v>143</v>
      </c>
      <c r="L282" s="148"/>
      <c r="M282" s="47"/>
    </row>
    <row r="283" spans="1:13" ht="59.25" customHeight="1">
      <c r="A283" s="165"/>
      <c r="B283" s="154"/>
      <c r="C283" s="168"/>
      <c r="D283" s="154"/>
      <c r="E283" s="154"/>
      <c r="F283" s="154"/>
      <c r="G283" s="80" t="s">
        <v>144</v>
      </c>
      <c r="H283" s="80" t="s">
        <v>18</v>
      </c>
      <c r="I283" s="80" t="s">
        <v>146</v>
      </c>
      <c r="J283" s="80" t="s">
        <v>147</v>
      </c>
      <c r="K283" s="168"/>
      <c r="L283" s="149"/>
      <c r="M283" s="47"/>
    </row>
    <row r="284" spans="1:13" ht="12.75" thickBot="1">
      <c r="A284" s="107">
        <v>1</v>
      </c>
      <c r="B284" s="109">
        <v>2</v>
      </c>
      <c r="C284" s="108">
        <v>3</v>
      </c>
      <c r="D284" s="109">
        <v>4</v>
      </c>
      <c r="E284" s="109">
        <v>5</v>
      </c>
      <c r="F284" s="109">
        <v>6</v>
      </c>
      <c r="G284" s="109">
        <v>7</v>
      </c>
      <c r="H284" s="109">
        <v>8</v>
      </c>
      <c r="I284" s="109">
        <v>9</v>
      </c>
      <c r="J284" s="109">
        <v>10</v>
      </c>
      <c r="K284" s="109">
        <v>11</v>
      </c>
      <c r="L284" s="117">
        <v>12</v>
      </c>
      <c r="M284" s="47"/>
    </row>
    <row r="285" spans="1:13" ht="12">
      <c r="A285" s="18"/>
      <c r="B285" s="48"/>
      <c r="C285" s="15"/>
      <c r="D285" s="3"/>
      <c r="E285" s="3"/>
      <c r="F285" s="3"/>
      <c r="G285" s="3"/>
      <c r="H285" s="3"/>
      <c r="I285" s="3"/>
      <c r="J285" s="3"/>
      <c r="K285" s="3"/>
      <c r="L285" s="70"/>
      <c r="M285" s="47"/>
    </row>
    <row r="286" spans="1:13" ht="12">
      <c r="A286" s="18">
        <v>600</v>
      </c>
      <c r="B286" s="46"/>
      <c r="C286" s="12" t="s">
        <v>128</v>
      </c>
      <c r="D286" s="4">
        <f aca="true" t="shared" si="51" ref="D286:K286">SUM(D288)</f>
        <v>200000</v>
      </c>
      <c r="E286" s="127">
        <f t="shared" si="51"/>
        <v>200000</v>
      </c>
      <c r="F286" s="127">
        <f t="shared" si="51"/>
        <v>0</v>
      </c>
      <c r="G286" s="127">
        <f t="shared" si="51"/>
        <v>0</v>
      </c>
      <c r="H286" s="127">
        <f t="shared" si="51"/>
        <v>0</v>
      </c>
      <c r="I286" s="127">
        <f t="shared" si="51"/>
        <v>0</v>
      </c>
      <c r="J286" s="127">
        <f t="shared" si="51"/>
        <v>0</v>
      </c>
      <c r="K286" s="127">
        <f t="shared" si="51"/>
        <v>200000</v>
      </c>
      <c r="L286" s="79">
        <f>SUM(E286/D286)</f>
        <v>1</v>
      </c>
      <c r="M286" s="47"/>
    </row>
    <row r="287" spans="1:13" ht="12">
      <c r="A287" s="18"/>
      <c r="B287" s="76"/>
      <c r="C287" s="59"/>
      <c r="D287" s="3"/>
      <c r="E287" s="129"/>
      <c r="F287" s="129"/>
      <c r="G287" s="129"/>
      <c r="H287" s="129"/>
      <c r="I287" s="129"/>
      <c r="J287" s="129"/>
      <c r="K287" s="129"/>
      <c r="L287" s="92"/>
      <c r="M287" s="47"/>
    </row>
    <row r="288" spans="1:13" ht="12.75" thickBot="1">
      <c r="A288" s="22"/>
      <c r="B288" s="77">
        <v>60013</v>
      </c>
      <c r="C288" s="68" t="s">
        <v>64</v>
      </c>
      <c r="D288" s="24">
        <v>200000</v>
      </c>
      <c r="E288" s="131">
        <f>SUM(F288+K288)</f>
        <v>200000</v>
      </c>
      <c r="F288" s="131"/>
      <c r="G288" s="131"/>
      <c r="H288" s="131"/>
      <c r="I288" s="131"/>
      <c r="J288" s="131"/>
      <c r="K288" s="131">
        <v>200000</v>
      </c>
      <c r="L288" s="88">
        <f>SUM(E288/D288)</f>
        <v>1</v>
      </c>
      <c r="M288" s="47"/>
    </row>
    <row r="289" spans="1:13" ht="12">
      <c r="A289" s="64" t="s">
        <v>125</v>
      </c>
      <c r="B289" s="27"/>
      <c r="C289" s="124"/>
      <c r="D289" s="28"/>
      <c r="E289" s="144"/>
      <c r="F289" s="144"/>
      <c r="G289" s="144"/>
      <c r="H289" s="144"/>
      <c r="I289" s="144"/>
      <c r="J289" s="144"/>
      <c r="K289" s="144"/>
      <c r="L289" s="93"/>
      <c r="M289" s="47"/>
    </row>
    <row r="290" spans="1:13" ht="12.75">
      <c r="A290" s="65"/>
      <c r="B290" s="66"/>
      <c r="C290" s="125" t="s">
        <v>15</v>
      </c>
      <c r="D290" s="38">
        <f aca="true" t="shared" si="52" ref="D290:L290">SUM(D286)</f>
        <v>200000</v>
      </c>
      <c r="E290" s="136">
        <f t="shared" si="52"/>
        <v>200000</v>
      </c>
      <c r="F290" s="136">
        <f t="shared" si="52"/>
        <v>0</v>
      </c>
      <c r="G290" s="136">
        <f t="shared" si="52"/>
        <v>0</v>
      </c>
      <c r="H290" s="136">
        <f t="shared" si="52"/>
        <v>0</v>
      </c>
      <c r="I290" s="136">
        <f t="shared" si="52"/>
        <v>0</v>
      </c>
      <c r="J290" s="136">
        <f t="shared" si="52"/>
        <v>0</v>
      </c>
      <c r="K290" s="136">
        <f t="shared" si="52"/>
        <v>200000</v>
      </c>
      <c r="L290" s="94">
        <f t="shared" si="52"/>
        <v>1</v>
      </c>
      <c r="M290" s="47"/>
    </row>
    <row r="291" spans="1:13" ht="12.75" thickBot="1">
      <c r="A291" s="67"/>
      <c r="B291" s="23"/>
      <c r="C291" s="74"/>
      <c r="D291" s="24"/>
      <c r="E291" s="86"/>
      <c r="F291" s="86"/>
      <c r="G291" s="86"/>
      <c r="H291" s="86"/>
      <c r="I291" s="86"/>
      <c r="J291" s="86"/>
      <c r="K291" s="86"/>
      <c r="L291" s="95"/>
      <c r="M291" s="47"/>
    </row>
    <row r="292" ht="12">
      <c r="M292" s="47"/>
    </row>
    <row r="293" ht="12">
      <c r="M293" s="47"/>
    </row>
    <row r="294" ht="12">
      <c r="M294" s="47"/>
    </row>
    <row r="295" ht="12">
      <c r="M295" s="47"/>
    </row>
    <row r="296" ht="12">
      <c r="M296" s="47"/>
    </row>
    <row r="297" ht="12">
      <c r="M297" s="47"/>
    </row>
    <row r="298" ht="12">
      <c r="M298" s="47"/>
    </row>
    <row r="299" ht="12">
      <c r="M299" s="47"/>
    </row>
    <row r="300" ht="12">
      <c r="M300" s="47"/>
    </row>
    <row r="301" ht="12">
      <c r="M301" s="47"/>
    </row>
    <row r="302" ht="12">
      <c r="M302" s="47"/>
    </row>
    <row r="303" ht="12">
      <c r="M303" s="47"/>
    </row>
    <row r="304" ht="12">
      <c r="M304" s="47"/>
    </row>
    <row r="305" ht="12">
      <c r="M305" s="47"/>
    </row>
    <row r="306" ht="12">
      <c r="M306" s="47"/>
    </row>
    <row r="307" ht="12">
      <c r="M307" s="47"/>
    </row>
    <row r="308" ht="12">
      <c r="M308" s="47"/>
    </row>
    <row r="309" ht="12">
      <c r="M309" s="47"/>
    </row>
    <row r="310" ht="12">
      <c r="M310" s="47"/>
    </row>
    <row r="311" ht="12">
      <c r="M311" s="47"/>
    </row>
    <row r="312" ht="12">
      <c r="M312" s="47"/>
    </row>
    <row r="313" ht="12">
      <c r="M313" s="47"/>
    </row>
    <row r="314" ht="12">
      <c r="M314" s="47"/>
    </row>
    <row r="315" ht="12">
      <c r="M315" s="47"/>
    </row>
    <row r="316" ht="12">
      <c r="M316" s="47"/>
    </row>
    <row r="317" ht="12">
      <c r="M317" s="47"/>
    </row>
    <row r="318" ht="12">
      <c r="M318" s="47"/>
    </row>
    <row r="319" ht="12">
      <c r="M319" s="47"/>
    </row>
    <row r="320" ht="12">
      <c r="M320" s="47"/>
    </row>
    <row r="321" ht="12">
      <c r="M321" s="47"/>
    </row>
    <row r="322" ht="12">
      <c r="M322" s="47"/>
    </row>
    <row r="323" ht="12">
      <c r="M323" s="47"/>
    </row>
    <row r="324" ht="12">
      <c r="M324" s="47"/>
    </row>
    <row r="325" ht="12">
      <c r="M325" s="47"/>
    </row>
    <row r="326" ht="12">
      <c r="M326" s="47"/>
    </row>
    <row r="327" ht="12">
      <c r="M327" s="47"/>
    </row>
    <row r="328" ht="12">
      <c r="M328" s="47"/>
    </row>
    <row r="329" ht="12">
      <c r="M329" s="47"/>
    </row>
    <row r="330" ht="12">
      <c r="M330" s="47"/>
    </row>
    <row r="331" ht="12">
      <c r="M331" s="47"/>
    </row>
    <row r="332" ht="12">
      <c r="M332" s="47"/>
    </row>
    <row r="333" ht="12">
      <c r="M333" s="47"/>
    </row>
    <row r="334" ht="12">
      <c r="M334" s="47"/>
    </row>
    <row r="335" ht="12">
      <c r="M335" s="47"/>
    </row>
    <row r="336" ht="12">
      <c r="M336" s="47"/>
    </row>
    <row r="337" ht="12">
      <c r="M337" s="47"/>
    </row>
    <row r="338" ht="12">
      <c r="M338" s="47"/>
    </row>
    <row r="339" ht="12">
      <c r="M339" s="47"/>
    </row>
    <row r="340" ht="12">
      <c r="M340" s="47"/>
    </row>
    <row r="341" ht="12">
      <c r="M341" s="47"/>
    </row>
    <row r="342" ht="12">
      <c r="M342" s="47"/>
    </row>
    <row r="343" ht="12">
      <c r="M343" s="47"/>
    </row>
    <row r="344" ht="12">
      <c r="M344" s="47"/>
    </row>
    <row r="345" ht="12">
      <c r="M345" s="47"/>
    </row>
    <row r="346" ht="12">
      <c r="M346" s="47"/>
    </row>
    <row r="347" ht="12">
      <c r="M347" s="47"/>
    </row>
    <row r="348" ht="12">
      <c r="M348" s="47"/>
    </row>
    <row r="349" ht="12">
      <c r="M349" s="47"/>
    </row>
    <row r="350" ht="12">
      <c r="M350" s="47"/>
    </row>
    <row r="351" ht="12">
      <c r="M351" s="47"/>
    </row>
    <row r="352" ht="12">
      <c r="M352" s="47"/>
    </row>
    <row r="353" ht="12">
      <c r="M353" s="47"/>
    </row>
    <row r="354" ht="12">
      <c r="M354" s="47"/>
    </row>
    <row r="355" ht="12">
      <c r="M355" s="47"/>
    </row>
    <row r="356" ht="12">
      <c r="M356" s="47"/>
    </row>
    <row r="357" ht="12">
      <c r="M357" s="47"/>
    </row>
    <row r="358" ht="12">
      <c r="M358" s="47"/>
    </row>
    <row r="359" ht="12">
      <c r="M359" s="47"/>
    </row>
    <row r="360" ht="12">
      <c r="M360" s="47"/>
    </row>
    <row r="361" ht="12">
      <c r="M361" s="47"/>
    </row>
    <row r="362" ht="12">
      <c r="M362" s="47"/>
    </row>
    <row r="363" ht="12">
      <c r="M363" s="47"/>
    </row>
    <row r="364" ht="12">
      <c r="M364" s="47"/>
    </row>
    <row r="365" ht="12">
      <c r="M365" s="47"/>
    </row>
    <row r="366" ht="12">
      <c r="M366" s="47"/>
    </row>
    <row r="367" ht="12">
      <c r="M367" s="47"/>
    </row>
    <row r="368" ht="12">
      <c r="M368" s="47"/>
    </row>
    <row r="369" ht="12">
      <c r="M369" s="47"/>
    </row>
    <row r="370" ht="12">
      <c r="M370" s="47"/>
    </row>
    <row r="371" ht="12">
      <c r="M371" s="47"/>
    </row>
    <row r="372" ht="12">
      <c r="M372" s="47"/>
    </row>
    <row r="373" ht="12">
      <c r="M373" s="47"/>
    </row>
    <row r="374" ht="12">
      <c r="M374" s="47"/>
    </row>
    <row r="375" ht="12">
      <c r="M375" s="47"/>
    </row>
    <row r="376" ht="12">
      <c r="M376" s="47"/>
    </row>
    <row r="377" ht="12">
      <c r="M377" s="47"/>
    </row>
    <row r="378" ht="12">
      <c r="M378" s="47"/>
    </row>
    <row r="379" ht="12">
      <c r="M379" s="47"/>
    </row>
    <row r="380" ht="12">
      <c r="M380" s="47"/>
    </row>
    <row r="381" ht="12">
      <c r="M381" s="47"/>
    </row>
    <row r="382" ht="12">
      <c r="M382" s="47"/>
    </row>
    <row r="383" ht="12">
      <c r="M383" s="47"/>
    </row>
    <row r="384" ht="12">
      <c r="M384" s="47"/>
    </row>
    <row r="385" ht="12">
      <c r="M385" s="47"/>
    </row>
    <row r="386" ht="12">
      <c r="M386" s="47"/>
    </row>
    <row r="387" ht="12">
      <c r="M387" s="47"/>
    </row>
    <row r="388" ht="12">
      <c r="M388" s="47"/>
    </row>
    <row r="389" ht="12">
      <c r="M389" s="47"/>
    </row>
    <row r="390" ht="12">
      <c r="M390" s="47"/>
    </row>
    <row r="391" ht="12">
      <c r="M391" s="47"/>
    </row>
    <row r="392" ht="12">
      <c r="M392" s="47"/>
    </row>
    <row r="393" ht="12">
      <c r="M393" s="47"/>
    </row>
    <row r="394" ht="12">
      <c r="M394" s="47"/>
    </row>
    <row r="395" ht="12">
      <c r="M395" s="47"/>
    </row>
    <row r="396" ht="12">
      <c r="M396" s="47"/>
    </row>
    <row r="397" ht="12">
      <c r="M397" s="47"/>
    </row>
    <row r="398" ht="12">
      <c r="M398" s="47"/>
    </row>
    <row r="399" ht="12">
      <c r="M399" s="47"/>
    </row>
    <row r="400" ht="12">
      <c r="M400" s="47"/>
    </row>
    <row r="401" ht="12">
      <c r="M401" s="47"/>
    </row>
    <row r="402" ht="12">
      <c r="M402" s="47"/>
    </row>
    <row r="403" ht="12">
      <c r="M403" s="47"/>
    </row>
    <row r="404" ht="12">
      <c r="M404" s="47"/>
    </row>
    <row r="405" ht="12">
      <c r="M405" s="47"/>
    </row>
    <row r="406" ht="12">
      <c r="M406" s="47"/>
    </row>
    <row r="407" ht="12">
      <c r="M407" s="47"/>
    </row>
    <row r="408" ht="12">
      <c r="M408" s="47"/>
    </row>
    <row r="409" ht="12">
      <c r="M409" s="47"/>
    </row>
    <row r="410" ht="12">
      <c r="M410" s="47"/>
    </row>
    <row r="411" ht="12">
      <c r="M411" s="47"/>
    </row>
    <row r="412" ht="12">
      <c r="M412" s="47"/>
    </row>
    <row r="413" ht="12">
      <c r="M413" s="47"/>
    </row>
    <row r="414" ht="12">
      <c r="M414" s="47"/>
    </row>
    <row r="415" ht="12">
      <c r="M415" s="47"/>
    </row>
    <row r="416" ht="12">
      <c r="M416" s="47"/>
    </row>
    <row r="417" ht="12">
      <c r="M417" s="47"/>
    </row>
    <row r="418" ht="12">
      <c r="M418" s="47"/>
    </row>
    <row r="419" ht="12">
      <c r="M419" s="47"/>
    </row>
    <row r="420" ht="12">
      <c r="M420" s="47"/>
    </row>
    <row r="421" ht="12">
      <c r="M421" s="47"/>
    </row>
    <row r="422" ht="12">
      <c r="M422" s="47"/>
    </row>
    <row r="423" ht="12">
      <c r="M423" s="47"/>
    </row>
    <row r="424" ht="12">
      <c r="M424" s="47"/>
    </row>
    <row r="425" ht="12">
      <c r="M425" s="47"/>
    </row>
    <row r="426" ht="12">
      <c r="M426" s="47"/>
    </row>
    <row r="427" ht="12">
      <c r="M427" s="47"/>
    </row>
    <row r="428" ht="12">
      <c r="M428" s="47"/>
    </row>
    <row r="429" ht="12">
      <c r="M429" s="47"/>
    </row>
    <row r="430" ht="12">
      <c r="M430" s="47"/>
    </row>
    <row r="431" ht="12">
      <c r="M431" s="47"/>
    </row>
    <row r="432" ht="12">
      <c r="M432" s="47"/>
    </row>
    <row r="433" ht="12">
      <c r="M433" s="47"/>
    </row>
    <row r="434" ht="12">
      <c r="M434" s="47"/>
    </row>
    <row r="435" ht="12">
      <c r="M435" s="47"/>
    </row>
    <row r="436" ht="12">
      <c r="M436" s="47"/>
    </row>
    <row r="437" ht="12">
      <c r="M437" s="47"/>
    </row>
    <row r="438" ht="12">
      <c r="M438" s="47"/>
    </row>
    <row r="439" ht="12">
      <c r="M439" s="47"/>
    </row>
    <row r="440" ht="12">
      <c r="M440" s="47"/>
    </row>
    <row r="441" ht="12">
      <c r="M441" s="47"/>
    </row>
    <row r="442" ht="12">
      <c r="M442" s="47"/>
    </row>
  </sheetData>
  <mergeCells count="55">
    <mergeCell ref="F281:K281"/>
    <mergeCell ref="F282:F283"/>
    <mergeCell ref="G282:J282"/>
    <mergeCell ref="K282:K283"/>
    <mergeCell ref="A281:A283"/>
    <mergeCell ref="B281:B283"/>
    <mergeCell ref="C281:C283"/>
    <mergeCell ref="E281:E283"/>
    <mergeCell ref="B4:B6"/>
    <mergeCell ref="A64:A66"/>
    <mergeCell ref="B64:B66"/>
    <mergeCell ref="C64:C66"/>
    <mergeCell ref="D223:D225"/>
    <mergeCell ref="K224:K225"/>
    <mergeCell ref="F223:K223"/>
    <mergeCell ref="G224:J224"/>
    <mergeCell ref="F224:F225"/>
    <mergeCell ref="A1:K1"/>
    <mergeCell ref="A2:I2"/>
    <mergeCell ref="D4:D6"/>
    <mergeCell ref="L4:L6"/>
    <mergeCell ref="G5:J5"/>
    <mergeCell ref="F4:K4"/>
    <mergeCell ref="K5:K6"/>
    <mergeCell ref="F5:F6"/>
    <mergeCell ref="E4:E6"/>
    <mergeCell ref="C4:C6"/>
    <mergeCell ref="L64:L66"/>
    <mergeCell ref="A62:L62"/>
    <mergeCell ref="A221:L221"/>
    <mergeCell ref="E64:E66"/>
    <mergeCell ref="F65:F66"/>
    <mergeCell ref="K65:K66"/>
    <mergeCell ref="F64:K64"/>
    <mergeCell ref="G65:J65"/>
    <mergeCell ref="K268:K269"/>
    <mergeCell ref="A267:A269"/>
    <mergeCell ref="B267:B269"/>
    <mergeCell ref="D64:D66"/>
    <mergeCell ref="C267:C269"/>
    <mergeCell ref="E267:E269"/>
    <mergeCell ref="A223:A225"/>
    <mergeCell ref="B223:B225"/>
    <mergeCell ref="C223:C225"/>
    <mergeCell ref="E223:E225"/>
    <mergeCell ref="A279:L279"/>
    <mergeCell ref="L281:L283"/>
    <mergeCell ref="D281:D283"/>
    <mergeCell ref="L223:L225"/>
    <mergeCell ref="D267:D269"/>
    <mergeCell ref="L267:L269"/>
    <mergeCell ref="A265:L265"/>
    <mergeCell ref="F267:K267"/>
    <mergeCell ref="F268:F269"/>
    <mergeCell ref="G268:J26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7" r:id="rId1"/>
  <rowBreaks count="7" manualBreakCount="7">
    <brk id="38" max="11" man="1"/>
    <brk id="61" max="11" man="1"/>
    <brk id="102" max="11" man="1"/>
    <brk id="156" max="11" man="1"/>
    <brk id="201" max="11" man="1"/>
    <brk id="220" max="11" man="1"/>
    <brk id="2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2007-04-06T08:04:20Z</dcterms:modified>
  <cp:category/>
  <cp:version/>
  <cp:contentType/>
  <cp:contentStatus/>
</cp:coreProperties>
</file>