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1"/>
  </bookViews>
  <sheets>
    <sheet name="1-dochody wg źródeł" sheetId="1" r:id="rId1"/>
    <sheet name="1-dochody układzie rodzajow " sheetId="2" r:id="rId2"/>
    <sheet name="1 - dochody " sheetId="3" r:id="rId3"/>
    <sheet name="2 - wydatki" sheetId="4" r:id="rId4"/>
  </sheets>
  <definedNames>
    <definedName name="_xlnm.Print_Area" localSheetId="2">'1 - dochody '!$A$1:$G$266</definedName>
    <definedName name="_xlnm.Print_Area" localSheetId="1">'1-dochody układzie rodzajow '!$A$1:$D$60</definedName>
    <definedName name="_xlnm.Print_Area" localSheetId="0">'1-dochody wg źródeł'!$A$1:$F$97</definedName>
    <definedName name="_xlnm.Print_Area" localSheetId="3">'2 - wydatki'!$A$1:$L$291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H250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tylko pracowników </t>
        </r>
      </text>
    </comment>
  </commentList>
</comments>
</file>

<file path=xl/sharedStrings.xml><?xml version="1.0" encoding="utf-8"?>
<sst xmlns="http://schemas.openxmlformats.org/spreadsheetml/2006/main" count="675" uniqueCount="366">
  <si>
    <t>w zł</t>
  </si>
  <si>
    <t>Dział</t>
  </si>
  <si>
    <t>Paragraf</t>
  </si>
  <si>
    <t>Nazwa podziałki klasyfikacji budżetowej</t>
  </si>
  <si>
    <t>2</t>
  </si>
  <si>
    <t>WYTWARZANIE I ZAOPATRYWANIE W ENERGIĘ ELEKTRYCZNĄ, GAZ I WODĘ</t>
  </si>
  <si>
    <t>6269</t>
  </si>
  <si>
    <t>Dotacje otrzymane z funduszy celowych na finansowanie lub dofinansowanie kosztów realizacji inwestycji i zakupów inwestycyjnych jednostek sektora finansów publicznych</t>
  </si>
  <si>
    <t>6298</t>
  </si>
  <si>
    <t>Środki na dofinansowanie własnych inwestycji gmin (związków gmin), powiatów (związków powiatów), samorządów  województw, pozyskane z innych źródeł</t>
  </si>
  <si>
    <t>TRANSPORT I ŁĄCZNOŚĆ</t>
  </si>
  <si>
    <t>2320</t>
  </si>
  <si>
    <t>Dotacje celowe otrzymane z powiatu na zadania bieżące realizowane na podstawie porozumień (umów) między jednostkami samorządu terytorialnego</t>
  </si>
  <si>
    <t>TURYSTYKA</t>
  </si>
  <si>
    <t>Środki na dofinansowanie własnych inwestycji gmin (związków gmin), powiatów (związków powiatów), samorządów województw, pozyskane z innych źródeł</t>
  </si>
  <si>
    <t>GOSPODARKA MIESZKANIOWA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</si>
  <si>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</si>
  <si>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</si>
  <si>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</si>
  <si>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</si>
  <si>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</si>
  <si>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</si>
  <si>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0870</t>
  </si>
  <si>
    <t>Wpływy ze sprzedaży składników majątkowych</t>
  </si>
  <si>
    <t>0920</t>
  </si>
  <si>
    <t>Pozostałe odsetki</t>
  </si>
  <si>
    <t>0970</t>
  </si>
  <si>
    <t>Wpływy z różnych dochodów</t>
  </si>
  <si>
    <t>ADMINISTRACJA PUBLICZNA</t>
  </si>
  <si>
    <t>0979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</si>
  <si>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</si>
  <si>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</si>
  <si>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</si>
  <si>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</si>
  <si>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2708</t>
  </si>
  <si>
    <t>Środki na dofinansowanie własnych zadań bieżących gmin (związków gmin), powiatów (związków powiatów), samorządów województw, pozyskane z innych źródeł</t>
  </si>
  <si>
    <t>URZĘDY NACZELNYCH ORGANÓW WŁADZY PAŃSTWOWEJ, KONTROLI I OCHRONY PRAWA ORAZ SĄDOWNICTWA</t>
  </si>
  <si>
    <t>BEZPIECZEŃSTWO PUBLICZNE I OCHRONA PRZECIWPOŻAROWA</t>
  </si>
  <si>
    <t>0570</t>
  </si>
  <si>
    <t>Grzywny, mandaty oraz inne kary pieniężne od ludności</t>
  </si>
  <si>
    <t>2700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</si>
  <si>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</si>
  <si>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</si>
  <si>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</si>
  <si>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</si>
  <si>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</si>
  <si>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</si>
  <si>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</si>
  <si>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</si>
  <si>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</si>
  <si>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</si>
  <si>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</si>
  <si>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</si>
  <si>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</si>
  <si>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</si>
  <si>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</si>
  <si>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</si>
  <si>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</si>
  <si>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</si>
  <si>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Podatek od posiadania psów</t>
  </si>
  <si>
    <t>0410</t>
  </si>
  <si>
    <t>Wpływy z opłaty skarbowej</t>
  </si>
  <si>
    <t>0450</t>
  </si>
  <si>
    <t>Wpływy z opłaty administracyjnej za czynności urzędowe</t>
  </si>
  <si>
    <t>0430</t>
  </si>
  <si>
    <t>Wpływy z opłaty targowej</t>
  </si>
  <si>
    <t>0480</t>
  </si>
  <si>
    <t>Wpływy z opłat za zezwolenia na sprzedaż alkoholu</t>
  </si>
  <si>
    <t>0500</t>
  </si>
  <si>
    <t>Podatek od czynności cywilnoprawnych</t>
  </si>
  <si>
    <t>0560</t>
  </si>
  <si>
    <t>Zaległości z podatków zniesionych</t>
  </si>
  <si>
    <t>0590</t>
  </si>
  <si>
    <t>Wpływy z opłat za koncesje i licencje</t>
  </si>
  <si>
    <t>0690</t>
  </si>
  <si>
    <t>Wpływy z różnych opłat</t>
  </si>
  <si>
    <t>0910</t>
  </si>
  <si>
    <t>Odsetki od nieterminowych wpłat z tytułu podatków i opłat</t>
  </si>
  <si>
    <t>RÓŻNE ROZLICZENIA</t>
  </si>
  <si>
    <t>2920</t>
  </si>
  <si>
    <t>Subwencje ogólne z budżetu państwa</t>
  </si>
  <si>
    <t>OŚWIATA I WYCHOWANIE</t>
  </si>
  <si>
    <t>6260</t>
  </si>
  <si>
    <t>OCHRONA ZDROWIA</t>
  </si>
  <si>
    <t>POMOC SPOŁECZNA</t>
  </si>
  <si>
    <t>0830</t>
  </si>
  <si>
    <t>Wpływy z usług</t>
  </si>
  <si>
    <t>2030</t>
  </si>
  <si>
    <t>Dotacje celowe otrzymane z budżetu państwa na realizację własnych zadań bieżących gmin (związków gmin)</t>
  </si>
  <si>
    <t>GOSPODARKA KOMUNALNA I OCHRONA ŚRODOWISKA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</si>
  <si>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</si>
  <si>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</si>
  <si>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</si>
  <si>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</si>
  <si>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>6262</t>
  </si>
  <si>
    <t>6291</t>
  </si>
  <si>
    <t xml:space="preserve">KULTURA I OCHRONA DZIEDZICTWA NARODOWEGO </t>
  </si>
  <si>
    <t>RAZEM:</t>
  </si>
  <si>
    <t>Wyszczególnienie</t>
  </si>
  <si>
    <t>Plan</t>
  </si>
  <si>
    <t xml:space="preserve">             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</si>
  <si>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</si>
  <si>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</si>
  <si>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</si>
  <si>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</si>
  <si>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</si>
  <si>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</si>
  <si>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</si>
  <si>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</si>
  <si>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</si>
  <si>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i) udziały w podatkach stanowiących</t>
  </si>
  <si>
    <t xml:space="preserve">         dochód budżetu państwa:</t>
  </si>
  <si>
    <t xml:space="preserve">         - w podatku doch. od osób fizycznych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</si>
  <si>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</si>
  <si>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</si>
  <si>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</si>
  <si>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l) opłata za korzystanie z zezwoleń na sprzedaż</t>
  </si>
  <si>
    <t xml:space="preserve">         napojów alkoholowych</t>
  </si>
  <si>
    <t xml:space="preserve">     ł) opłata skarbowa</t>
  </si>
  <si>
    <t xml:space="preserve">    m) opłata administracyjna</t>
  </si>
  <si>
    <t xml:space="preserve">    n) odsetki</t>
  </si>
  <si>
    <t xml:space="preserve">    o) pozostałe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</si>
  <si>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</si>
  <si>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</si>
  <si>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</si>
  <si>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 dzierżawa na targowisku</t>
  </si>
  <si>
    <t xml:space="preserve">     c) sprzedaż mienia</t>
  </si>
  <si>
    <t xml:space="preserve">     d) pozostałe</t>
  </si>
  <si>
    <t xml:space="preserve">  3. Subwencje: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</si>
  <si>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</si>
  <si>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</si>
  <si>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</si>
  <si>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</si>
  <si>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    - dotacje, z tego:</t>
  </si>
  <si>
    <t xml:space="preserve">         - z budżetu państwa </t>
  </si>
  <si>
    <t xml:space="preserve">         - z funduszy celowych</t>
  </si>
  <si>
    <t xml:space="preserve">         - środki, z tego:</t>
  </si>
  <si>
    <t xml:space="preserve">         - z funduszu PHARE CBC</t>
  </si>
  <si>
    <t xml:space="preserve">         - z funduszy strukturalnych INTERREG III</t>
  </si>
  <si>
    <t xml:space="preserve">         - z funduszy strukturalnych ZPORR</t>
  </si>
  <si>
    <t xml:space="preserve">         - z funduszu prewencyjnego PZU</t>
  </si>
  <si>
    <t xml:space="preserve">     b) na zadania zlecone z zakresu administracji rządowej</t>
  </si>
  <si>
    <t xml:space="preserve">        zlecone gminie oraz inne zlecone ustawami, z tego:</t>
  </si>
  <si>
    <t xml:space="preserve">         - dotacje z budżetu państwa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</si>
  <si>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</si>
  <si>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</si>
  <si>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</si>
  <si>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 xml:space="preserve">  5. Pozostałe dochody</t>
  </si>
  <si>
    <t xml:space="preserve">              Treść</t>
  </si>
  <si>
    <t>WYTWARZANIE I ZAOPATRYWANIE W</t>
  </si>
  <si>
    <t>ENERGIĘ ELEKTRYCZNĄ, GAZ I WODĘ</t>
  </si>
  <si>
    <t>URZĘDY NACZELNYCH ORGANÓW WŁADZY PAŃSTWOWEJ</t>
  </si>
  <si>
    <t>KONTROLI I OCHRONY PRAWA ORAZ SĄDOWNICTWA</t>
  </si>
  <si>
    <t>BEZPIECZEŃSTWO PUBLICZNE</t>
  </si>
  <si>
    <t>I OCHRONA PRZECIWPOŻAROWA</t>
  </si>
  <si>
    <t>DOCHODY OD OSÓB PRAWNYCH, OD OSÓB</t>
  </si>
  <si>
    <t>FIZYCZNYCH I OD INNYCH JEDNOSTEK</t>
  </si>
  <si>
    <t>NIEPOSIADAJĄCYCH OSOBOWOŚCI PRAWNEJ</t>
  </si>
  <si>
    <t>ORAZ WYDATKI ZWIĄZANE Z ICH POBOREM</t>
  </si>
  <si>
    <t xml:space="preserve">GOSPODARKA KOMUNALNA </t>
  </si>
  <si>
    <t>I OCHRONA ŚRODOWISKA</t>
  </si>
  <si>
    <t>KULTURA I OCHRONA DZIEDZICTWA NARODOWEGO</t>
  </si>
  <si>
    <t>RAZEM</t>
  </si>
  <si>
    <t>Rozdział</t>
  </si>
  <si>
    <t>Treść</t>
  </si>
  <si>
    <t>WYTWARZANIE I ZAOPATRYWANIE</t>
  </si>
  <si>
    <t>W ENERGIĘ ELEKTRYCZNĄ, GAZ I WODĘ</t>
  </si>
  <si>
    <t>Dostarczanie wody</t>
  </si>
  <si>
    <t xml:space="preserve"> </t>
  </si>
  <si>
    <t>Drogi publiczne gminne</t>
  </si>
  <si>
    <t>Zadania w zakresie upowszechniania turystyki</t>
  </si>
  <si>
    <t>Zakłady gospodarki mieszkaniowej</t>
  </si>
  <si>
    <t>Gospodarka gruntami i nieruchomościami</t>
  </si>
  <si>
    <t>Pozostała działalność</t>
  </si>
  <si>
    <t>Urzędy wojewódzkie</t>
  </si>
  <si>
    <t>Urzędy gmin (miast i miast na prawach powiatu)</t>
  </si>
  <si>
    <t>BEZPIECZEŃSTWO PUBLICZNE I OCHRONA</t>
  </si>
  <si>
    <t>PRZECIWPOŻAROWA</t>
  </si>
  <si>
    <t>Straż Miejska</t>
  </si>
  <si>
    <t>Wpływy z podatku dochodowego od osób fizycznych</t>
  </si>
  <si>
    <t>Wpływy z podatku rolnego, podatku leśnego, podatku od czynności</t>
  </si>
  <si>
    <t>cywilnoprawnych, podatków i opłat lokalnych od osób prawnych</t>
  </si>
  <si>
    <t>i innych jednostek organizacyjnych</t>
  </si>
  <si>
    <t>Wpływy z podatku rolnego, podatku leśnego</t>
  </si>
  <si>
    <t xml:space="preserve">podatku rolnego, podatku leśnego, podatku od spadków i darowizn </t>
  </si>
  <si>
    <t>podatku od czynności cywilnoprawnych oraz podatków i opłat lokalnych</t>
  </si>
  <si>
    <t>od osób fizycznych</t>
  </si>
  <si>
    <t>Wpływy z innych opłat stanowiących dochody</t>
  </si>
  <si>
    <t>jednostek samorządu terytorialnego na podstawie ustaw</t>
  </si>
  <si>
    <t xml:space="preserve">Udziały gminy w podatkach stanowiących </t>
  </si>
  <si>
    <t>dochód budżetu państwa</t>
  </si>
  <si>
    <t>Część oświatowa subwencji ogólnej dla jednostek samorządu terytorialnego</t>
  </si>
  <si>
    <t xml:space="preserve">Różne rozliczenia finansowe </t>
  </si>
  <si>
    <t>Część równoważąca subwencji ogólnej dla gmin</t>
  </si>
  <si>
    <t>Szkoły podstawowe</t>
  </si>
  <si>
    <t>Przedszkola</t>
  </si>
  <si>
    <t>Gimnazja</t>
  </si>
  <si>
    <t xml:space="preserve">Świadczenia rodzinne, zaliczka alimentacyjna oraz składki </t>
  </si>
  <si>
    <t>na ubezpieczenia emerytalne i rentowe z ubezpieczenia społecznego</t>
  </si>
  <si>
    <t>Zasiłki i pomoc w naturze oraz składki na ubezpieczenia emerytalne i rentowe</t>
  </si>
  <si>
    <t>Ośrodki pomocy społecznej</t>
  </si>
  <si>
    <t>Usługi opiekuńcze i specjalistyczne usługi opiekuńcze</t>
  </si>
  <si>
    <t>GOSPODARKA KOMUNALNA</t>
  </si>
  <si>
    <t>Gospodarka ściekowa i ochrona wód</t>
  </si>
  <si>
    <t>Gospodarka odpadami</t>
  </si>
  <si>
    <t>Wpływy i wydatki związane z gromadzeniem środków</t>
  </si>
  <si>
    <t>z opłat produktowych</t>
  </si>
  <si>
    <t>KULTURA O OCHRONA DZIEDZICTWA NARODOWEGO</t>
  </si>
  <si>
    <t>Domy i ośrodki kultury, świetlice i kluby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</si>
  <si>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</si>
  <si>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</si>
  <si>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</si>
  <si>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państwowej,</t>
  </si>
  <si>
    <t>kontroli i ochrony prawa</t>
  </si>
  <si>
    <t>Ośrodki wsparcia</t>
  </si>
  <si>
    <t>Składki na ubezpieczenia zdrowotne opłacane</t>
  </si>
  <si>
    <t xml:space="preserve">za osoby pobierające niektóre świadczenia z pomocy społecznej oraz </t>
  </si>
  <si>
    <t>niektóre świadczenia rodzinne</t>
  </si>
  <si>
    <t>Zasiłki i pomoc w naturze oraz składki na ubezpieczenia emerytalne                                       i rentowe</t>
  </si>
  <si>
    <t xml:space="preserve">                      </t>
  </si>
  <si>
    <t>Drogi publiczne powiatowe</t>
  </si>
  <si>
    <t>Wykonanie</t>
  </si>
  <si>
    <t>Realizacja
5:4</t>
  </si>
  <si>
    <t xml:space="preserve">Wykonanie </t>
  </si>
  <si>
    <t>Realizacja</t>
  </si>
  <si>
    <t>1.1.2. Zestawienie dochodów w układzie rodzajowym.</t>
  </si>
  <si>
    <t xml:space="preserve"> 3:2</t>
  </si>
  <si>
    <t>1.1.3. Zestawienie według działów i rozdziałów klasyfikacji budżetowej</t>
  </si>
  <si>
    <t>1.1.3.1. Ogółem według działów.</t>
  </si>
  <si>
    <t>1.1.3.2. Dochody związane z realizacją zadań własnych.</t>
  </si>
  <si>
    <t xml:space="preserve">1.1.3.4. Dochody związane z realizacją zadań z zakresu działania innych jednostek </t>
  </si>
  <si>
    <t>1.1.3.3. Dochody związane z realizacją zadań zleconych z zakresu administracji
              rządowej i innych zadań zleconych ustawami.</t>
  </si>
  <si>
    <t>Realizacja                         4:3</t>
  </si>
  <si>
    <t>Realizacja                         5:4</t>
  </si>
  <si>
    <t>Realizacja                         6:5</t>
  </si>
  <si>
    <t>Realizacja 6:5</t>
  </si>
  <si>
    <t>Informacja</t>
  </si>
  <si>
    <t>o wykonaniu budżetu Gminy Police</t>
  </si>
  <si>
    <t>I. CZĘŚĆ TABELARYCZNA</t>
  </si>
  <si>
    <t>1.1. Zestawienie wykonania dochodów budżetu Gminy Police.</t>
  </si>
  <si>
    <t>1.1.1. Zestawienie według działów klasyfikacji i ważniejszych źródeł.</t>
  </si>
  <si>
    <t>samorządu terytorialnego</t>
  </si>
  <si>
    <t xml:space="preserve">Dotacje celowe otrzymane z powiatu na zadania bieżące </t>
  </si>
  <si>
    <t>realizowane na podstawie porozumień (umów) między jednostkami</t>
  </si>
  <si>
    <t xml:space="preserve">         - z Polsko-Niemieckiej Współpracy Młodzieży</t>
  </si>
  <si>
    <t>2705</t>
  </si>
  <si>
    <t>Uwaga na kwartał dopisujemy RB-27ZZ</t>
  </si>
  <si>
    <t>2910</t>
  </si>
  <si>
    <t>Wpływy ze zwrotów dotacji wykorzystanych niezgodnie z przeznaczeniem lub pobranych w nadmiernej wysokości</t>
  </si>
  <si>
    <t xml:space="preserve">EDUKACYJNA OPIEKA WYCHOWAWCZA </t>
  </si>
  <si>
    <t>EDUKACYJNA OPIEKA WYCHOWAWCZA</t>
  </si>
  <si>
    <t>Pomoc materialna dla uczniów</t>
  </si>
  <si>
    <t>wg stanu na 31 marca 2006 roku</t>
  </si>
  <si>
    <t>1.1.3.5. Dochody podlegające przekazaniu do budżetu państwa.</t>
  </si>
  <si>
    <t>6:5</t>
  </si>
  <si>
    <t xml:space="preserve">Świadczenia rodzinne, zaliczka alimentacyjna oraz składki na </t>
  </si>
  <si>
    <t>ubezpieczenia emerytalne i rentowe z ubezpieczenia społecznego</t>
  </si>
  <si>
    <t xml:space="preserve">              samorządu terytorialnego             </t>
  </si>
  <si>
    <t>1.2.1. Zestawienie zbiorcze według działów klasyfikacji budżetowej.</t>
  </si>
  <si>
    <t>z tego:</t>
  </si>
  <si>
    <t>Stopień realizacji
4:3</t>
  </si>
  <si>
    <t>wydatki bieżące</t>
  </si>
  <si>
    <t>w tym: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</si>
  <si>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</si>
  <si>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</si>
  <si>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</si>
  <si>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</si>
  <si>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</si>
  <si>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010</t>
  </si>
  <si>
    <t>ROLNICTWO I ŁOWIECTWO</t>
  </si>
  <si>
    <t>400</t>
  </si>
  <si>
    <t>WYTWARZANIE I ZAOPATRYWANIE W ENERGIĘ</t>
  </si>
  <si>
    <t>ELEKTRYCZNĄ, GAZ I WODĘ</t>
  </si>
  <si>
    <t>DZIAŁALNOŚĆ USŁUGOWA</t>
  </si>
  <si>
    <t xml:space="preserve">URZĘDY NACZELNYCH ORGANÓW WŁADZY </t>
  </si>
  <si>
    <t>PAŃSTWOWEJ, KONTROLI I OCHRONY</t>
  </si>
  <si>
    <t>PRAWA ORAZ SĄDOWNICTWA</t>
  </si>
  <si>
    <t xml:space="preserve">DOCHODY OD OSÓB PRAWNYCH, </t>
  </si>
  <si>
    <t>OD OSÓB FIZYCZNYCH I OD INNYCH JEDNOSTEK</t>
  </si>
  <si>
    <t>OBSŁUGA DŁUGU PUBLICZNEGO</t>
  </si>
  <si>
    <t xml:space="preserve">POMOC SPOŁECZNA </t>
  </si>
  <si>
    <t>POZOSTAŁE ZADANIA W ZAKRESIE</t>
  </si>
  <si>
    <t>POLITYKI SPOŁECZNEJ</t>
  </si>
  <si>
    <t xml:space="preserve"> I OCHRONA ŚRODOWISKA</t>
  </si>
  <si>
    <t>KULTURA I OCHRONA DZIEDZICTWA</t>
  </si>
  <si>
    <t>NARODOWEGO</t>
  </si>
  <si>
    <t>KULTURA FIZYCZNA I SPORT</t>
  </si>
  <si>
    <t>OGÓŁEM</t>
  </si>
  <si>
    <t>1.2.2. Zestawienie wydatków związanych z realizacją zadań własnych według działów i rozdziałów klasyfikacji budżetowej.</t>
  </si>
  <si>
    <t>wynagrodzenia 
i pochodne od wynagrodzeń</t>
  </si>
  <si>
    <t>01002</t>
  </si>
  <si>
    <t>Wojewódzkie ośrodki doradztwa rolniczego</t>
  </si>
  <si>
    <t>01030</t>
  </si>
  <si>
    <t>Izby rolnicze</t>
  </si>
  <si>
    <t>Dostarczanie paliw gazowych</t>
  </si>
  <si>
    <t>Lokalny transport zbiorowy</t>
  </si>
  <si>
    <t>Plany zagospodarowania przestrzennego</t>
  </si>
  <si>
    <t>Opracowania geodezyjne i kartograficzne</t>
  </si>
  <si>
    <t>Rady gmin (miast i miast na prawach powiatu)</t>
  </si>
  <si>
    <t>Wybory Prezydenta Rzeczypospolitej Polskiej</t>
  </si>
  <si>
    <t xml:space="preserve">Wybory do rad gmin, rad powiatów i sejmików województw, </t>
  </si>
  <si>
    <t xml:space="preserve">wybory wójtów, burmistrzów i prezydentów miast </t>
  </si>
  <si>
    <t>oraz referenda gminne, powiatowe i wojewódzkie</t>
  </si>
  <si>
    <t>Promocja jednostek samorządu terytorialnego</t>
  </si>
  <si>
    <t>Komendy powiatowe Policji</t>
  </si>
  <si>
    <t>Straż Graniczna</t>
  </si>
  <si>
    <t>Ochotnicze straże pożarne</t>
  </si>
  <si>
    <t>Zadania ratownictwa górskiego i wodnego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</si>
  <si>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</si>
  <si>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</si>
  <si>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</si>
  <si>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</si>
  <si>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CAŁOŚĆ TO DŁUG</t>
  </si>
  <si>
    <t xml:space="preserve">Uzupełnienie subwencji ogólnej dla jednostek </t>
  </si>
  <si>
    <t>Rezerwy ogólne i celowe</t>
  </si>
  <si>
    <t>Oddziały przedszkolne w szkołach podstawowych</t>
  </si>
  <si>
    <t>Przedszkola specjalne</t>
  </si>
  <si>
    <t>Dowożenie uczniów do szkół</t>
  </si>
  <si>
    <t>Komisje egzaminacyjne</t>
  </si>
  <si>
    <t>Dokształcanie i doskonalenie nauczycieli</t>
  </si>
  <si>
    <t>Lecznictwo ambulatoryjne</t>
  </si>
  <si>
    <t>Programy polityki zdrowotnej</t>
  </si>
  <si>
    <t>Zwalczanie narkomanii</t>
  </si>
  <si>
    <t>Przeciwdziałanie alkoholizmowi</t>
  </si>
  <si>
    <t>Świadczenia rodzinne, zaliczka alimentacyjna</t>
  </si>
  <si>
    <t xml:space="preserve">oraz składki na ubezpieczenia emerytalne i rentowe </t>
  </si>
  <si>
    <t>z ubezpieczenia społecznego</t>
  </si>
  <si>
    <t xml:space="preserve">Zasiłki i pomoc w naturze oraz składki na </t>
  </si>
  <si>
    <t>ubezpieczenia emerytalne i rentowe</t>
  </si>
  <si>
    <t>Dodatki mieszkaniowe</t>
  </si>
  <si>
    <t>Usługi opiekuńcze i specjalistyczne</t>
  </si>
  <si>
    <t>usługi opiekuńcze</t>
  </si>
  <si>
    <t>Żłobki</t>
  </si>
  <si>
    <t>Kolonie i obozy oraz inne formy wypoczynku dzieci</t>
  </si>
  <si>
    <t>i młodzieży szkolnej, a także szkolenia młodzieży</t>
  </si>
  <si>
    <t>Kolonie i obozy dla młodzieży polonijnej w kraju</t>
  </si>
  <si>
    <t>Pomoc materialna dla uczniów - stypendia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</si>
  <si>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</si>
  <si>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</si>
  <si>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</si>
  <si>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</si>
  <si>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</si>
  <si>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 xml:space="preserve">Wpływy i wydatki związane z gromadzeniem środków z opłat </t>
  </si>
  <si>
    <t>i kar za korzystanie ze środowiska</t>
  </si>
  <si>
    <t>Wpływy i wydatki związane z gromadzeniem</t>
  </si>
  <si>
    <t>środków z opłat produktowych</t>
  </si>
  <si>
    <t>Biblioteki</t>
  </si>
  <si>
    <t>Ochrona zabytków i opieka nad zabytkami</t>
  </si>
  <si>
    <t>Obiekty sportowe</t>
  </si>
  <si>
    <t>Instytucje kultury fizycznej - Ośrodek Sportu i Rekreacji</t>
  </si>
  <si>
    <t>Zadania w zakresie kultury fizycznej i sportu</t>
  </si>
  <si>
    <t>1.2.3. Zestawienie wydatków związanych z realizacją zadań zleconych z zakresu administracji rządowej i innych zadań zleconych gminie 
          ustawami według działów i rozdziałów klasyfikacji budżetowej.</t>
  </si>
  <si>
    <t>URZĘDY NACZELNYCH ORGANÓW WŁADZY</t>
  </si>
  <si>
    <t xml:space="preserve">PAŃSTWOWEJ, KONTROLI I OCHRONY </t>
  </si>
  <si>
    <t xml:space="preserve"> 85212*</t>
  </si>
  <si>
    <t>Składki na ubezpieczenia zdrowotne opłacane za osoby</t>
  </si>
  <si>
    <t>pobierające niektóre świadczenia z pomocy społecznej</t>
  </si>
  <si>
    <t>oraz niektóre świadczenia rodzinne</t>
  </si>
  <si>
    <t>Usługi opiekuńcze i specjalistyczne usługi</t>
  </si>
  <si>
    <t>opiekuńcze</t>
  </si>
  <si>
    <t>1.2.4. Zestawienie wydatków związanych z realizacją zadań z zakresu właściwości powiatu przejętych w drodze porozumienia 
          według działów i rozdziałów klasyfikacji budżetowej</t>
  </si>
  <si>
    <t>Drogi publiczne wojewódzkie</t>
  </si>
  <si>
    <t>`</t>
  </si>
  <si>
    <t>1.2. Zestawienie wykonania wydatków budżetu Gminy Police  wg stanu na 31 marca 2006 roku.</t>
  </si>
  <si>
    <r>
      <t xml:space="preserve"> * UWAGA: </t>
    </r>
    <r>
      <rPr>
        <sz val="12"/>
        <rFont val="Arial CE"/>
        <family val="2"/>
      </rPr>
      <t xml:space="preserve">w dziale 85212 </t>
    </r>
    <r>
      <rPr>
        <sz val="12"/>
        <rFont val="Arial"/>
        <family val="2"/>
      </rPr>
      <t>§ 4110</t>
    </r>
    <r>
      <rPr>
        <sz val="12"/>
        <rFont val="Arial CE"/>
        <family val="2"/>
      </rPr>
      <t xml:space="preserve"> w rubryce 7 (wynagrodzenia i pochodne od wynagrodzeń) kwota</t>
    </r>
    <r>
      <rPr>
        <sz val="12"/>
        <rFont val="Arial CE"/>
        <family val="0"/>
      </rPr>
      <t xml:space="preserve"> 25.267 </t>
    </r>
    <r>
      <rPr>
        <sz val="12"/>
        <rFont val="Arial CE"/>
        <family val="2"/>
      </rPr>
      <t>zł dotyczy świadczeń rodzinnych.</t>
    </r>
  </si>
  <si>
    <t>1.2.5. Zestawienie wydatków Gminy na pomoc finansową dla Powiatu Polickiego według działów i rozdziałów klasyfikacji budżetowej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</si>
</sst>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  <numFmt numFmtId="191" formatCode="0.000%"/>
    <numFmt numFmtId="192" formatCode="0.0000%"/>
    <numFmt numFmtId="193" formatCode="0.00000%"/>
    <numFmt numFmtId="194" formatCode="0.000000%"/>
    <numFmt numFmtId="195" formatCode="0.0000000%"/>
  </numFmts>
  <fonts count="3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6"/>
      <color indexed="18"/>
      <name val="Times New Roman"/>
      <family val="1"/>
    </font>
    <font>
      <b/>
      <sz val="16"/>
      <color indexed="20"/>
      <name val="Times New Roman"/>
      <family val="1"/>
    </font>
    <font>
      <sz val="16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i/>
      <u val="single"/>
      <sz val="9"/>
      <color indexed="10"/>
      <name val="Arial CE"/>
      <family val="2"/>
    </font>
    <font>
      <b/>
      <sz val="14"/>
      <color indexed="10"/>
      <name val="Arial CE"/>
      <family val="2"/>
    </font>
    <font>
      <i/>
      <u val="single"/>
      <sz val="10"/>
      <name val="Arial CE"/>
      <family val="0"/>
    </font>
    <font>
      <sz val="14"/>
      <name val="Arial CE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83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8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/>
    </xf>
    <xf numFmtId="49" fontId="0" fillId="3" borderId="4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8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9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3" fontId="12" fillId="0" borderId="0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9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3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11" fillId="0" borderId="35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0" fontId="4" fillId="3" borderId="40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2" xfId="0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2" xfId="0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4" fillId="0" borderId="4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8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0" fontId="0" fillId="0" borderId="50" xfId="20" applyNumberFormat="1" applyFont="1" applyFill="1" applyBorder="1" applyAlignment="1">
      <alignment horizontal="right" vertical="center" wrapText="1"/>
    </xf>
    <xf numFmtId="10" fontId="0" fillId="0" borderId="18" xfId="20" applyNumberFormat="1" applyFont="1" applyFill="1" applyBorder="1" applyAlignment="1">
      <alignment horizontal="right" vertical="center" wrapText="1"/>
    </xf>
    <xf numFmtId="10" fontId="1" fillId="2" borderId="49" xfId="20" applyNumberFormat="1" applyFont="1" applyFill="1" applyBorder="1" applyAlignment="1">
      <alignment horizontal="right" vertical="center" wrapText="1"/>
    </xf>
    <xf numFmtId="10" fontId="0" fillId="0" borderId="51" xfId="20" applyNumberFormat="1" applyFont="1" applyFill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0" fillId="0" borderId="50" xfId="0" applyFont="1" applyBorder="1" applyAlignment="1">
      <alignment horizontal="center"/>
    </xf>
    <xf numFmtId="10" fontId="4" fillId="0" borderId="51" xfId="2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0" fontId="4" fillId="0" borderId="53" xfId="20" applyNumberFormat="1" applyFont="1" applyBorder="1" applyAlignment="1">
      <alignment/>
    </xf>
    <xf numFmtId="10" fontId="4" fillId="0" borderId="20" xfId="20" applyNumberFormat="1" applyFont="1" applyBorder="1" applyAlignment="1">
      <alignment/>
    </xf>
    <xf numFmtId="10" fontId="4" fillId="0" borderId="18" xfId="20" applyNumberFormat="1" applyFont="1" applyBorder="1" applyAlignment="1">
      <alignment/>
    </xf>
    <xf numFmtId="10" fontId="4" fillId="0" borderId="30" xfId="2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2" fillId="0" borderId="25" xfId="0" applyFont="1" applyBorder="1" applyAlignment="1">
      <alignment/>
    </xf>
    <xf numFmtId="3" fontId="11" fillId="0" borderId="36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54" xfId="0" applyNumberFormat="1" applyFont="1" applyBorder="1" applyAlignment="1">
      <alignment/>
    </xf>
    <xf numFmtId="0" fontId="0" fillId="0" borderId="55" xfId="0" applyFont="1" applyBorder="1" applyAlignment="1">
      <alignment horizontal="centerContinuous"/>
    </xf>
    <xf numFmtId="10" fontId="1" fillId="0" borderId="56" xfId="20" applyNumberFormat="1" applyFont="1" applyBorder="1" applyAlignment="1">
      <alignment/>
    </xf>
    <xf numFmtId="10" fontId="1" fillId="0" borderId="53" xfId="20" applyNumberFormat="1" applyFont="1" applyBorder="1" applyAlignment="1">
      <alignment/>
    </xf>
    <xf numFmtId="10" fontId="1" fillId="0" borderId="57" xfId="2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Continuous"/>
    </xf>
    <xf numFmtId="0" fontId="4" fillId="0" borderId="51" xfId="0" applyFont="1" applyBorder="1" applyAlignment="1">
      <alignment/>
    </xf>
    <xf numFmtId="3" fontId="4" fillId="0" borderId="51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8" xfId="0" applyFont="1" applyBorder="1" applyAlignment="1">
      <alignment/>
    </xf>
    <xf numFmtId="3" fontId="4" fillId="0" borderId="45" xfId="0" applyNumberFormat="1" applyFont="1" applyBorder="1" applyAlignment="1">
      <alignment/>
    </xf>
    <xf numFmtId="0" fontId="7" fillId="0" borderId="59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3" fontId="4" fillId="0" borderId="6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7" fillId="0" borderId="59" xfId="0" applyNumberFormat="1" applyFont="1" applyBorder="1" applyAlignment="1">
      <alignment horizontal="center"/>
    </xf>
    <xf numFmtId="3" fontId="11" fillId="0" borderId="47" xfId="0" applyNumberFormat="1" applyFont="1" applyBorder="1" applyAlignment="1">
      <alignment/>
    </xf>
    <xf numFmtId="0" fontId="0" fillId="0" borderId="51" xfId="0" applyFont="1" applyBorder="1" applyAlignment="1">
      <alignment horizontal="center"/>
    </xf>
    <xf numFmtId="3" fontId="4" fillId="0" borderId="51" xfId="0" applyNumberFormat="1" applyFont="1" applyBorder="1" applyAlignment="1">
      <alignment/>
    </xf>
    <xf numFmtId="3" fontId="4" fillId="0" borderId="62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12" fillId="0" borderId="63" xfId="0" applyFont="1" applyBorder="1" applyAlignment="1">
      <alignment/>
    </xf>
    <xf numFmtId="0" fontId="8" fillId="0" borderId="6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9" fontId="4" fillId="0" borderId="30" xfId="20" applyFont="1" applyBorder="1" applyAlignment="1">
      <alignment/>
    </xf>
    <xf numFmtId="9" fontId="4" fillId="0" borderId="18" xfId="20" applyFont="1" applyBorder="1" applyAlignment="1">
      <alignment/>
    </xf>
    <xf numFmtId="9" fontId="4" fillId="0" borderId="51" xfId="20" applyFont="1" applyBorder="1" applyAlignment="1">
      <alignment/>
    </xf>
    <xf numFmtId="0" fontId="0" fillId="0" borderId="25" xfId="0" applyFont="1" applyBorder="1" applyAlignment="1">
      <alignment/>
    </xf>
    <xf numFmtId="3" fontId="4" fillId="0" borderId="46" xfId="0" applyNumberFormat="1" applyFont="1" applyBorder="1" applyAlignment="1">
      <alignment/>
    </xf>
    <xf numFmtId="9" fontId="4" fillId="0" borderId="65" xfId="20" applyFont="1" applyBorder="1" applyAlignment="1">
      <alignment/>
    </xf>
    <xf numFmtId="9" fontId="4" fillId="0" borderId="66" xfId="2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4" fillId="0" borderId="56" xfId="2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9" fontId="11" fillId="0" borderId="66" xfId="20" applyFont="1" applyBorder="1" applyAlignment="1">
      <alignment/>
    </xf>
    <xf numFmtId="9" fontId="4" fillId="0" borderId="20" xfId="20" applyFont="1" applyBorder="1" applyAlignment="1">
      <alignment/>
    </xf>
    <xf numFmtId="9" fontId="11" fillId="0" borderId="66" xfId="20" applyFont="1" applyBorder="1" applyAlignment="1">
      <alignment/>
    </xf>
    <xf numFmtId="0" fontId="9" fillId="0" borderId="0" xfId="0" applyFont="1" applyBorder="1" applyAlignment="1">
      <alignment horizontal="right" vertical="center" wrapText="1"/>
    </xf>
    <xf numFmtId="3" fontId="1" fillId="0" borderId="67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10" fontId="0" fillId="0" borderId="66" xfId="20" applyNumberFormat="1" applyFont="1" applyFill="1" applyBorder="1" applyAlignment="1">
      <alignment horizontal="right" vertical="center" wrapText="1"/>
    </xf>
    <xf numFmtId="0" fontId="7" fillId="0" borderId="68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0" fontId="8" fillId="2" borderId="49" xfId="20" applyNumberFormat="1" applyFont="1" applyFill="1" applyBorder="1" applyAlignment="1">
      <alignment horizontal="right" vertical="center" wrapText="1"/>
    </xf>
    <xf numFmtId="10" fontId="8" fillId="0" borderId="49" xfId="20" applyNumberFormat="1" applyFont="1" applyFill="1" applyBorder="1" applyAlignment="1">
      <alignment horizontal="right" vertical="center" wrapText="1"/>
    </xf>
    <xf numFmtId="167" fontId="1" fillId="0" borderId="48" xfId="15" applyNumberFormat="1" applyFont="1" applyBorder="1" applyAlignment="1">
      <alignment horizontal="right" vertical="center" wrapText="1"/>
    </xf>
    <xf numFmtId="167" fontId="8" fillId="2" borderId="48" xfId="15" applyNumberFormat="1" applyFont="1" applyFill="1" applyBorder="1" applyAlignment="1">
      <alignment horizontal="right" vertical="center" wrapText="1"/>
    </xf>
    <xf numFmtId="167" fontId="8" fillId="2" borderId="2" xfId="15" applyNumberFormat="1" applyFont="1" applyFill="1" applyBorder="1" applyAlignment="1">
      <alignment horizontal="right" vertical="center" wrapText="1"/>
    </xf>
    <xf numFmtId="167" fontId="0" fillId="0" borderId="52" xfId="15" applyNumberFormat="1" applyFont="1" applyBorder="1" applyAlignment="1">
      <alignment horizontal="right" vertical="center" wrapText="1"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25" xfId="15" applyNumberFormat="1" applyFont="1" applyBorder="1" applyAlignment="1">
      <alignment horizontal="right" vertical="center" wrapText="1"/>
    </xf>
    <xf numFmtId="167" fontId="0" fillId="0" borderId="13" xfId="15" applyNumberFormat="1" applyFont="1" applyBorder="1" applyAlignment="1">
      <alignment horizontal="right" vertical="center" wrapText="1"/>
    </xf>
    <xf numFmtId="167" fontId="8" fillId="0" borderId="23" xfId="15" applyNumberFormat="1" applyFont="1" applyFill="1" applyBorder="1" applyAlignment="1">
      <alignment horizontal="right" vertical="center" wrapText="1"/>
    </xf>
    <xf numFmtId="167" fontId="0" fillId="0" borderId="43" xfId="15" applyNumberFormat="1" applyFont="1" applyFill="1" applyBorder="1" applyAlignment="1">
      <alignment horizontal="right" vertical="center" wrapText="1"/>
    </xf>
    <xf numFmtId="167" fontId="0" fillId="0" borderId="27" xfId="15" applyNumberFormat="1" applyFont="1" applyBorder="1" applyAlignment="1">
      <alignment horizontal="right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29" xfId="15" applyNumberFormat="1" applyFont="1" applyBorder="1" applyAlignment="1">
      <alignment horizontal="right" vertical="center" wrapText="1"/>
    </xf>
    <xf numFmtId="167" fontId="0" fillId="0" borderId="12" xfId="15" applyNumberFormat="1" applyFont="1" applyBorder="1" applyAlignment="1">
      <alignment horizontal="right" vertical="center" wrapText="1"/>
    </xf>
    <xf numFmtId="167" fontId="0" fillId="0" borderId="71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167" fontId="0" fillId="0" borderId="27" xfId="15" applyNumberFormat="1" applyFont="1" applyFill="1" applyBorder="1" applyAlignment="1">
      <alignment horizontal="right" vertical="center" wrapText="1"/>
    </xf>
    <xf numFmtId="167" fontId="0" fillId="0" borderId="5" xfId="15" applyNumberFormat="1" applyFont="1" applyFill="1" applyBorder="1" applyAlignment="1">
      <alignment horizontal="right" vertical="center" wrapText="1"/>
    </xf>
    <xf numFmtId="167" fontId="0" fillId="3" borderId="52" xfId="15" applyNumberFormat="1" applyFont="1" applyFill="1" applyBorder="1" applyAlignment="1">
      <alignment horizontal="right" vertical="center" wrapText="1"/>
    </xf>
    <xf numFmtId="167" fontId="0" fillId="3" borderId="4" xfId="15" applyNumberFormat="1" applyFont="1" applyFill="1" applyBorder="1" applyAlignment="1">
      <alignment horizontal="right" vertical="center" wrapText="1"/>
    </xf>
    <xf numFmtId="0" fontId="0" fillId="0" borderId="6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9" fontId="0" fillId="0" borderId="65" xfId="2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3" fontId="12" fillId="0" borderId="46" xfId="0" applyNumberFormat="1" applyFont="1" applyBorder="1" applyAlignment="1">
      <alignment/>
    </xf>
    <xf numFmtId="3" fontId="12" fillId="0" borderId="63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8" fillId="3" borderId="44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167" fontId="0" fillId="0" borderId="23" xfId="15" applyNumberFormat="1" applyFont="1" applyBorder="1" applyAlignment="1">
      <alignment horizontal="right" vertical="center" wrapText="1"/>
    </xf>
    <xf numFmtId="167" fontId="0" fillId="0" borderId="43" xfId="15" applyNumberFormat="1" applyFont="1" applyBorder="1" applyAlignment="1">
      <alignment horizontal="righ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167" fontId="0" fillId="0" borderId="34" xfId="15" applyNumberFormat="1" applyFont="1" applyBorder="1" applyAlignment="1">
      <alignment horizontal="right" vertical="center" wrapText="1"/>
    </xf>
    <xf numFmtId="167" fontId="0" fillId="0" borderId="41" xfId="15" applyNumberFormat="1" applyFont="1" applyBorder="1" applyAlignment="1">
      <alignment horizontal="right" vertical="center" wrapText="1"/>
    </xf>
    <xf numFmtId="10" fontId="0" fillId="0" borderId="53" xfId="2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72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left"/>
    </xf>
    <xf numFmtId="3" fontId="21" fillId="0" borderId="25" xfId="0" applyNumberFormat="1" applyFont="1" applyBorder="1" applyAlignment="1">
      <alignment/>
    </xf>
    <xf numFmtId="3" fontId="21" fillId="0" borderId="73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25" xfId="0" applyFont="1" applyBorder="1" applyAlignment="1">
      <alignment horizontal="centerContinuous"/>
    </xf>
    <xf numFmtId="3" fontId="19" fillId="0" borderId="0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 wrapText="1"/>
    </xf>
    <xf numFmtId="167" fontId="0" fillId="2" borderId="48" xfId="15" applyNumberFormat="1" applyFont="1" applyFill="1" applyBorder="1" applyAlignment="1">
      <alignment horizontal="right" vertical="center" wrapText="1"/>
    </xf>
    <xf numFmtId="10" fontId="0" fillId="2" borderId="49" xfId="20" applyNumberFormat="1" applyFont="1" applyFill="1" applyBorder="1" applyAlignment="1">
      <alignment horizontal="right" vertical="center" wrapText="1"/>
    </xf>
    <xf numFmtId="0" fontId="0" fillId="3" borderId="0" xfId="18" applyFill="1">
      <alignment/>
      <protection/>
    </xf>
    <xf numFmtId="0" fontId="0" fillId="3" borderId="0" xfId="18" applyFont="1" applyFill="1">
      <alignment/>
      <protection/>
    </xf>
    <xf numFmtId="0" fontId="9" fillId="0" borderId="0" xfId="18" applyFont="1" applyBorder="1" applyAlignment="1">
      <alignment horizontal="right"/>
      <protection/>
    </xf>
    <xf numFmtId="0" fontId="8" fillId="3" borderId="65" xfId="18" applyFont="1" applyFill="1" applyBorder="1" applyAlignment="1">
      <alignment horizontal="center"/>
      <protection/>
    </xf>
    <xf numFmtId="49" fontId="8" fillId="0" borderId="66" xfId="18" applyNumberFormat="1" applyFont="1" applyBorder="1" applyAlignment="1">
      <alignment horizontal="center"/>
      <protection/>
    </xf>
    <xf numFmtId="0" fontId="7" fillId="3" borderId="28" xfId="18" applyFont="1" applyFill="1" applyBorder="1" applyAlignment="1">
      <alignment horizontal="center"/>
      <protection/>
    </xf>
    <xf numFmtId="0" fontId="7" fillId="3" borderId="5" xfId="18" applyFont="1" applyFill="1" applyBorder="1" applyAlignment="1">
      <alignment horizontal="center"/>
      <protection/>
    </xf>
    <xf numFmtId="0" fontId="7" fillId="3" borderId="27" xfId="18" applyFont="1" applyFill="1" applyBorder="1" applyAlignment="1">
      <alignment horizontal="centerContinuous"/>
      <protection/>
    </xf>
    <xf numFmtId="0" fontId="7" fillId="3" borderId="18" xfId="18" applyFont="1" applyFill="1" applyBorder="1" applyAlignment="1">
      <alignment horizontal="center"/>
      <protection/>
    </xf>
    <xf numFmtId="0" fontId="0" fillId="3" borderId="32" xfId="18" applyFont="1" applyFill="1" applyBorder="1" applyAlignment="1">
      <alignment horizontal="center"/>
      <protection/>
    </xf>
    <xf numFmtId="0" fontId="0" fillId="3" borderId="12" xfId="18" applyFont="1" applyFill="1" applyBorder="1" applyAlignment="1">
      <alignment horizontal="center"/>
      <protection/>
    </xf>
    <xf numFmtId="0" fontId="0" fillId="3" borderId="29" xfId="18" applyFont="1" applyFill="1" applyBorder="1">
      <alignment/>
      <protection/>
    </xf>
    <xf numFmtId="0" fontId="0" fillId="3" borderId="12" xfId="18" applyFont="1" applyFill="1" applyBorder="1">
      <alignment/>
      <protection/>
    </xf>
    <xf numFmtId="0" fontId="0" fillId="3" borderId="20" xfId="18" applyFont="1" applyFill="1" applyBorder="1">
      <alignment/>
      <protection/>
    </xf>
    <xf numFmtId="0" fontId="0" fillId="3" borderId="25" xfId="18" applyFont="1" applyFill="1" applyBorder="1">
      <alignment/>
      <protection/>
    </xf>
    <xf numFmtId="0" fontId="0" fillId="3" borderId="27" xfId="18" applyFont="1" applyFill="1" applyBorder="1">
      <alignment/>
      <protection/>
    </xf>
    <xf numFmtId="0" fontId="0" fillId="3" borderId="36" xfId="18" applyFont="1" applyFill="1" applyBorder="1">
      <alignment/>
      <protection/>
    </xf>
    <xf numFmtId="0" fontId="0" fillId="0" borderId="0" xfId="18" applyFont="1" applyBorder="1">
      <alignment/>
      <protection/>
    </xf>
    <xf numFmtId="0" fontId="0" fillId="0" borderId="27" xfId="18" applyFont="1" applyBorder="1">
      <alignment/>
      <protection/>
    </xf>
    <xf numFmtId="0" fontId="0" fillId="0" borderId="25" xfId="18" applyFont="1" applyBorder="1">
      <alignment/>
      <protection/>
    </xf>
    <xf numFmtId="0" fontId="12" fillId="3" borderId="44" xfId="18" applyFont="1" applyFill="1" applyBorder="1" applyAlignment="1">
      <alignment horizontal="center"/>
      <protection/>
    </xf>
    <xf numFmtId="0" fontId="12" fillId="3" borderId="45" xfId="18" applyFont="1" applyFill="1" applyBorder="1" applyAlignment="1">
      <alignment horizontal="center"/>
      <protection/>
    </xf>
    <xf numFmtId="0" fontId="12" fillId="3" borderId="63" xfId="18" applyFont="1" applyFill="1" applyBorder="1" applyAlignment="1">
      <alignment horizontal="center"/>
      <protection/>
    </xf>
    <xf numFmtId="3" fontId="12" fillId="3" borderId="45" xfId="18" applyNumberFormat="1" applyFont="1" applyFill="1" applyBorder="1">
      <alignment/>
      <protection/>
    </xf>
    <xf numFmtId="0" fontId="12" fillId="3" borderId="45" xfId="18" applyFont="1" applyFill="1" applyBorder="1">
      <alignment/>
      <protection/>
    </xf>
    <xf numFmtId="9" fontId="12" fillId="3" borderId="65" xfId="20" applyFont="1" applyFill="1" applyBorder="1" applyAlignment="1">
      <alignment/>
    </xf>
    <xf numFmtId="0" fontId="11" fillId="3" borderId="33" xfId="18" applyFont="1" applyFill="1" applyBorder="1">
      <alignment/>
      <protection/>
    </xf>
    <xf numFmtId="0" fontId="11" fillId="3" borderId="41" xfId="18" applyFont="1" applyFill="1" applyBorder="1">
      <alignment/>
      <protection/>
    </xf>
    <xf numFmtId="0" fontId="11" fillId="3" borderId="34" xfId="18" applyFont="1" applyFill="1" applyBorder="1" applyAlignment="1">
      <alignment/>
      <protection/>
    </xf>
    <xf numFmtId="3" fontId="11" fillId="3" borderId="41" xfId="18" applyNumberFormat="1" applyFont="1" applyFill="1" applyBorder="1">
      <alignment/>
      <protection/>
    </xf>
    <xf numFmtId="9" fontId="11" fillId="3" borderId="66" xfId="20" applyFont="1" applyFill="1" applyBorder="1" applyAlignment="1">
      <alignment/>
    </xf>
    <xf numFmtId="0" fontId="10" fillId="3" borderId="0" xfId="18" applyFont="1" applyFill="1" applyAlignment="1">
      <alignment horizontal="left"/>
      <protection/>
    </xf>
    <xf numFmtId="0" fontId="13" fillId="3" borderId="0" xfId="18" applyFont="1" applyFill="1">
      <alignment/>
      <protection/>
    </xf>
    <xf numFmtId="0" fontId="4" fillId="3" borderId="3" xfId="18" applyFont="1" applyFill="1" applyBorder="1" applyAlignment="1">
      <alignment horizontal="center"/>
      <protection/>
    </xf>
    <xf numFmtId="0" fontId="4" fillId="3" borderId="5" xfId="18" applyFont="1" applyFill="1" applyBorder="1" applyAlignment="1">
      <alignment horizontal="center"/>
      <protection/>
    </xf>
    <xf numFmtId="0" fontId="4" fillId="3" borderId="13" xfId="18" applyFont="1" applyFill="1" applyBorder="1" applyAlignment="1">
      <alignment horizontal="center"/>
      <protection/>
    </xf>
    <xf numFmtId="0" fontId="4" fillId="3" borderId="12" xfId="18" applyFont="1" applyFill="1" applyBorder="1" applyAlignment="1">
      <alignment horizontal="center"/>
      <protection/>
    </xf>
    <xf numFmtId="0" fontId="4" fillId="3" borderId="39" xfId="18" applyFont="1" applyFill="1" applyBorder="1" applyAlignment="1">
      <alignment horizontal="center"/>
      <protection/>
    </xf>
    <xf numFmtId="0" fontId="4" fillId="3" borderId="42" xfId="18" applyFont="1" applyFill="1" applyBorder="1" applyAlignment="1">
      <alignment horizontal="center"/>
      <protection/>
    </xf>
    <xf numFmtId="49" fontId="4" fillId="3" borderId="42" xfId="18" applyNumberFormat="1" applyFont="1" applyFill="1" applyBorder="1" applyAlignment="1">
      <alignment horizontal="center"/>
      <protection/>
    </xf>
    <xf numFmtId="0" fontId="4" fillId="3" borderId="25" xfId="18" applyFont="1" applyFill="1" applyBorder="1" applyAlignment="1">
      <alignment horizontal="center"/>
      <protection/>
    </xf>
    <xf numFmtId="0" fontId="4" fillId="3" borderId="8" xfId="18" applyFont="1" applyFill="1" applyBorder="1" applyAlignment="1">
      <alignment horizontal="center"/>
      <protection/>
    </xf>
    <xf numFmtId="49" fontId="4" fillId="3" borderId="5" xfId="18" applyNumberFormat="1" applyFont="1" applyFill="1" applyBorder="1" applyAlignment="1">
      <alignment horizontal="center"/>
      <protection/>
    </xf>
    <xf numFmtId="49" fontId="4" fillId="3" borderId="13" xfId="18" applyNumberFormat="1" applyFont="1" applyFill="1" applyBorder="1" applyAlignment="1">
      <alignment horizontal="center"/>
      <protection/>
    </xf>
    <xf numFmtId="3" fontId="4" fillId="3" borderId="13" xfId="18" applyNumberFormat="1" applyFont="1" applyFill="1" applyBorder="1">
      <alignment/>
      <protection/>
    </xf>
    <xf numFmtId="9" fontId="4" fillId="3" borderId="51" xfId="20" applyFont="1" applyFill="1" applyBorder="1" applyAlignment="1">
      <alignment/>
    </xf>
    <xf numFmtId="0" fontId="4" fillId="3" borderId="12" xfId="18" applyFont="1" applyFill="1" applyBorder="1">
      <alignment/>
      <protection/>
    </xf>
    <xf numFmtId="9" fontId="4" fillId="3" borderId="20" xfId="20" applyFont="1" applyFill="1" applyBorder="1" applyAlignment="1">
      <alignment/>
    </xf>
    <xf numFmtId="3" fontId="4" fillId="3" borderId="5" xfId="18" applyNumberFormat="1" applyFont="1" applyFill="1" applyBorder="1">
      <alignment/>
      <protection/>
    </xf>
    <xf numFmtId="0" fontId="4" fillId="3" borderId="29" xfId="18" applyFont="1" applyFill="1" applyBorder="1">
      <alignment/>
      <protection/>
    </xf>
    <xf numFmtId="3" fontId="4" fillId="3" borderId="42" xfId="18" applyNumberFormat="1" applyFont="1" applyFill="1" applyBorder="1">
      <alignment/>
      <protection/>
    </xf>
    <xf numFmtId="167" fontId="4" fillId="3" borderId="36" xfId="15" applyNumberFormat="1" applyFont="1" applyFill="1" applyBorder="1" applyAlignment="1">
      <alignment horizontal="right" wrapText="1"/>
    </xf>
    <xf numFmtId="9" fontId="4" fillId="3" borderId="56" xfId="20" applyFont="1" applyFill="1" applyBorder="1" applyAlignment="1">
      <alignment/>
    </xf>
    <xf numFmtId="0" fontId="4" fillId="3" borderId="20" xfId="18" applyFont="1" applyFill="1" applyBorder="1">
      <alignment/>
      <protection/>
    </xf>
    <xf numFmtId="3" fontId="4" fillId="3" borderId="25" xfId="18" applyNumberFormat="1" applyFont="1" applyFill="1" applyBorder="1">
      <alignment/>
      <protection/>
    </xf>
    <xf numFmtId="167" fontId="4" fillId="3" borderId="27" xfId="15" applyNumberFormat="1" applyFont="1" applyFill="1" applyBorder="1" applyAlignment="1">
      <alignment horizontal="right" wrapText="1"/>
    </xf>
    <xf numFmtId="9" fontId="4" fillId="3" borderId="18" xfId="2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Continuous"/>
    </xf>
    <xf numFmtId="0" fontId="7" fillId="0" borderId="2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51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9" fontId="0" fillId="0" borderId="18" xfId="20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66" xfId="2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3" fontId="1" fillId="0" borderId="41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9" fontId="1" fillId="0" borderId="66" xfId="2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8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9" fontId="0" fillId="0" borderId="51" xfId="2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9" fontId="0" fillId="0" borderId="56" xfId="20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47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45" xfId="0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9" fontId="1" fillId="0" borderId="65" xfId="2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" fillId="0" borderId="63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9" fontId="1" fillId="0" borderId="51" xfId="2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0" xfId="18" applyFont="1">
      <alignment/>
      <protection/>
    </xf>
    <xf numFmtId="0" fontId="0" fillId="0" borderId="0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46" xfId="0" applyFont="1" applyBorder="1" applyAlignment="1">
      <alignment/>
    </xf>
    <xf numFmtId="3" fontId="0" fillId="0" borderId="65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6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170" fontId="0" fillId="0" borderId="25" xfId="21" applyNumberFormat="1" applyFont="1" applyBorder="1" applyAlignment="1">
      <alignment wrapText="1"/>
    </xf>
    <xf numFmtId="0" fontId="7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3" fontId="7" fillId="0" borderId="2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8" fillId="0" borderId="6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6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3" borderId="45" xfId="18" applyFont="1" applyFill="1" applyBorder="1" applyAlignment="1">
      <alignment horizontal="center" vertical="center"/>
      <protection/>
    </xf>
    <xf numFmtId="0" fontId="8" fillId="3" borderId="41" xfId="18" applyFont="1" applyFill="1" applyBorder="1" applyAlignment="1">
      <alignment horizontal="center" vertical="center"/>
      <protection/>
    </xf>
    <xf numFmtId="0" fontId="8" fillId="3" borderId="68" xfId="18" applyFont="1" applyFill="1" applyBorder="1" applyAlignment="1">
      <alignment horizontal="center" vertical="center"/>
      <protection/>
    </xf>
    <xf numFmtId="0" fontId="8" fillId="3" borderId="6" xfId="18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6" xfId="18" applyFont="1" applyBorder="1" applyAlignment="1">
      <alignment horizontal="left"/>
      <protection/>
    </xf>
    <xf numFmtId="0" fontId="8" fillId="0" borderId="2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9" fontId="8" fillId="0" borderId="69" xfId="18" applyNumberFormat="1" applyFont="1" applyBorder="1" applyAlignment="1">
      <alignment horizontal="center" vertical="center" wrapText="1"/>
      <protection/>
    </xf>
    <xf numFmtId="9" fontId="8" fillId="0" borderId="30" xfId="18" applyNumberFormat="1" applyFont="1" applyBorder="1" applyAlignment="1">
      <alignment horizontal="center" vertical="center" wrapText="1"/>
      <protection/>
    </xf>
    <xf numFmtId="9" fontId="8" fillId="0" borderId="72" xfId="18" applyNumberFormat="1" applyFont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9" fontId="8" fillId="0" borderId="65" xfId="18" applyNumberFormat="1" applyFont="1" applyBorder="1" applyAlignment="1">
      <alignment horizontal="center" vertical="center" wrapText="1"/>
      <protection/>
    </xf>
    <xf numFmtId="9" fontId="8" fillId="0" borderId="51" xfId="18" applyNumberFormat="1" applyFont="1" applyBorder="1" applyAlignment="1">
      <alignment horizontal="center" vertical="center" wrapText="1"/>
      <protection/>
    </xf>
    <xf numFmtId="9" fontId="8" fillId="0" borderId="66" xfId="18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8" fillId="0" borderId="45" xfId="0" applyFont="1" applyBorder="1" applyAlignment="1">
      <alignment horizontal="center" vertical="center" wrapText="1"/>
    </xf>
    <xf numFmtId="0" fontId="8" fillId="0" borderId="45" xfId="18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18" applyFont="1" applyBorder="1" applyAlignment="1">
      <alignment horizontal="center" vertical="center" wrapText="1"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41" xfId="18" applyFont="1" applyBorder="1" applyAlignment="1">
      <alignment horizontal="center" vertical="center" wrapText="1"/>
      <protection/>
    </xf>
    <xf numFmtId="3" fontId="0" fillId="0" borderId="42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Informacja o wykonaniu budżetu za 9 m-c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showGridLines="0" view="pageBreakPreview" zoomScaleSheetLayoutView="100" workbookViewId="0" topLeftCell="A76">
      <selection activeCell="A8" sqref="A8:F8"/>
    </sheetView>
  </sheetViews>
  <sheetFormatPr defaultColWidth="9.00390625" defaultRowHeight="12"/>
  <cols>
    <col min="1" max="1" width="5.625" style="1" bestFit="1" customWidth="1"/>
    <col min="2" max="2" width="9.125" style="2" customWidth="1"/>
    <col min="3" max="3" width="68.625" style="3" customWidth="1"/>
    <col min="4" max="5" width="16.375" style="5" customWidth="1"/>
    <col min="6" max="6" width="14.625" style="5" customWidth="1"/>
    <col min="7" max="16384" width="9.125" style="5" customWidth="1"/>
  </cols>
  <sheetData>
    <row r="1" spans="1:6" ht="18" customHeight="1">
      <c r="A1" s="608" t="s">
        <v>236</v>
      </c>
      <c r="B1" s="608"/>
      <c r="C1" s="608"/>
      <c r="D1" s="608"/>
      <c r="E1" s="608"/>
      <c r="F1" s="608"/>
    </row>
    <row r="2" spans="1:6" ht="18" customHeight="1">
      <c r="A2" s="608" t="s">
        <v>237</v>
      </c>
      <c r="B2" s="608"/>
      <c r="C2" s="608"/>
      <c r="D2" s="608"/>
      <c r="E2" s="608"/>
      <c r="F2" s="608"/>
    </row>
    <row r="3" spans="1:6" ht="18" customHeight="1">
      <c r="A3" s="608" t="s">
        <v>252</v>
      </c>
      <c r="B3" s="608"/>
      <c r="C3" s="608"/>
      <c r="D3" s="608"/>
      <c r="E3" s="608"/>
      <c r="F3" s="608"/>
    </row>
    <row r="4" spans="1:6" ht="12" customHeight="1">
      <c r="A4" s="315"/>
      <c r="B4" s="315"/>
      <c r="C4" s="315"/>
      <c r="D4" s="315"/>
      <c r="E4" s="315"/>
      <c r="F4" s="315"/>
    </row>
    <row r="5" spans="1:6" ht="18" customHeight="1">
      <c r="A5" s="609" t="s">
        <v>238</v>
      </c>
      <c r="B5" s="609"/>
      <c r="C5" s="609"/>
      <c r="D5" s="609"/>
      <c r="E5" s="609"/>
      <c r="F5" s="609"/>
    </row>
    <row r="6" spans="1:6" ht="12" customHeight="1">
      <c r="A6" s="316"/>
      <c r="B6" s="317"/>
      <c r="C6" s="317"/>
      <c r="D6" s="317"/>
      <c r="E6" s="317"/>
      <c r="F6" s="317"/>
    </row>
    <row r="7" spans="1:6" s="56" customFormat="1" ht="18" customHeight="1">
      <c r="A7" s="607" t="s">
        <v>239</v>
      </c>
      <c r="B7" s="607"/>
      <c r="C7" s="607"/>
      <c r="D7" s="607"/>
      <c r="E7" s="607"/>
      <c r="F7" s="607"/>
    </row>
    <row r="8" spans="1:6" s="56" customFormat="1" ht="18" customHeight="1">
      <c r="A8" s="607" t="s">
        <v>240</v>
      </c>
      <c r="B8" s="607"/>
      <c r="C8" s="607"/>
      <c r="D8" s="607"/>
      <c r="E8" s="607"/>
      <c r="F8" s="607"/>
    </row>
    <row r="9" spans="2:6" ht="12">
      <c r="B9" s="311"/>
      <c r="C9" s="312"/>
      <c r="D9"/>
      <c r="E9"/>
      <c r="F9"/>
    </row>
    <row r="10" spans="1:6" s="15" customFormat="1" ht="27" customHeight="1" thickBot="1">
      <c r="A10" s="6"/>
      <c r="B10" s="313"/>
      <c r="C10" s="314"/>
      <c r="D10" s="7"/>
      <c r="E10" s="7"/>
      <c r="F10" s="7" t="s">
        <v>0</v>
      </c>
    </row>
    <row r="11" spans="1:6" ht="27" customHeight="1" thickBot="1">
      <c r="A11" s="199" t="s">
        <v>1</v>
      </c>
      <c r="B11" s="201" t="s">
        <v>2</v>
      </c>
      <c r="C11" s="200" t="s">
        <v>3</v>
      </c>
      <c r="D11" s="202" t="s">
        <v>99</v>
      </c>
      <c r="E11" s="200" t="s">
        <v>221</v>
      </c>
      <c r="F11" s="203" t="s">
        <v>222</v>
      </c>
    </row>
    <row r="12" spans="1:6" ht="10.5" customHeight="1" thickBot="1">
      <c r="A12" s="319">
        <v>1</v>
      </c>
      <c r="B12" s="320" t="s">
        <v>4</v>
      </c>
      <c r="C12" s="321">
        <v>3</v>
      </c>
      <c r="D12" s="322">
        <v>4</v>
      </c>
      <c r="E12" s="321">
        <v>5</v>
      </c>
      <c r="F12" s="323">
        <v>6</v>
      </c>
    </row>
    <row r="13" spans="1:6" s="1" customFormat="1" ht="18.75" customHeight="1" thickBot="1">
      <c r="A13" s="8">
        <v>400</v>
      </c>
      <c r="B13" s="329"/>
      <c r="C13" s="9" t="s">
        <v>5</v>
      </c>
      <c r="D13" s="333">
        <f>SUM(D14:D15)</f>
        <v>10660444</v>
      </c>
      <c r="E13" s="333">
        <f>SUM(E14:E15)</f>
        <v>468229</v>
      </c>
      <c r="F13" s="206">
        <f>SUM(E13/D13)</f>
        <v>0.043922091800304</v>
      </c>
    </row>
    <row r="14" spans="1:6" s="15" customFormat="1" ht="31.5" customHeight="1">
      <c r="A14" s="606"/>
      <c r="B14" s="11" t="s">
        <v>6</v>
      </c>
      <c r="C14" s="12" t="s">
        <v>7</v>
      </c>
      <c r="D14" s="335">
        <v>1886000</v>
      </c>
      <c r="E14" s="336">
        <v>0</v>
      </c>
      <c r="F14" s="205">
        <f aca="true" t="shared" si="0" ref="F14:F81">SUM(E14/D14)</f>
        <v>0</v>
      </c>
    </row>
    <row r="15" spans="1:6" ht="31.5" customHeight="1" thickBot="1">
      <c r="A15" s="606"/>
      <c r="B15" s="14" t="s">
        <v>8</v>
      </c>
      <c r="C15" s="24" t="s">
        <v>9</v>
      </c>
      <c r="D15" s="337">
        <v>8774444</v>
      </c>
      <c r="E15" s="338">
        <v>468229</v>
      </c>
      <c r="F15" s="207">
        <f t="shared" si="0"/>
        <v>0.05336281136445797</v>
      </c>
    </row>
    <row r="16" spans="1:6" s="1" customFormat="1" ht="18.75" customHeight="1" thickBot="1">
      <c r="A16" s="8">
        <v>600</v>
      </c>
      <c r="B16" s="329"/>
      <c r="C16" s="9" t="s">
        <v>10</v>
      </c>
      <c r="D16" s="333">
        <f>SUM(D17:D19)</f>
        <v>877727</v>
      </c>
      <c r="E16" s="333">
        <f>SUM(E17:E19)</f>
        <v>65478</v>
      </c>
      <c r="F16" s="330">
        <f t="shared" si="0"/>
        <v>0.07459950531315546</v>
      </c>
    </row>
    <row r="17" spans="1:6" ht="31.5" customHeight="1">
      <c r="A17" s="209"/>
      <c r="B17" s="17" t="s">
        <v>92</v>
      </c>
      <c r="C17" s="210" t="s">
        <v>93</v>
      </c>
      <c r="D17" s="339">
        <v>0</v>
      </c>
      <c r="E17" s="340">
        <v>4227</v>
      </c>
      <c r="F17" s="205"/>
    </row>
    <row r="18" spans="1:6" ht="31.5" customHeight="1">
      <c r="A18" s="16"/>
      <c r="B18" s="17" t="s">
        <v>11</v>
      </c>
      <c r="C18" s="18" t="s">
        <v>12</v>
      </c>
      <c r="D18" s="341">
        <v>245000</v>
      </c>
      <c r="E18" s="342">
        <v>61251</v>
      </c>
      <c r="F18" s="205">
        <f t="shared" si="0"/>
        <v>0.2500040816326531</v>
      </c>
    </row>
    <row r="19" spans="1:6" ht="31.5" customHeight="1" thickBot="1">
      <c r="A19" s="10"/>
      <c r="B19" s="25" t="s">
        <v>8</v>
      </c>
      <c r="C19" s="24" t="s">
        <v>9</v>
      </c>
      <c r="D19" s="337">
        <v>632727</v>
      </c>
      <c r="E19" s="338">
        <v>0</v>
      </c>
      <c r="F19" s="207">
        <f t="shared" si="0"/>
        <v>0</v>
      </c>
    </row>
    <row r="20" spans="1:6" s="1" customFormat="1" ht="18.75" customHeight="1" thickBot="1">
      <c r="A20" s="8">
        <v>630</v>
      </c>
      <c r="B20" s="329"/>
      <c r="C20" s="9" t="s">
        <v>13</v>
      </c>
      <c r="D20" s="333">
        <f>SUM(D21)</f>
        <v>2196802</v>
      </c>
      <c r="E20" s="334">
        <f>SUM(E21)</f>
        <v>0</v>
      </c>
      <c r="F20" s="330">
        <f t="shared" si="0"/>
        <v>0</v>
      </c>
    </row>
    <row r="21" spans="1:6" ht="31.5" customHeight="1" thickBot="1">
      <c r="A21" s="10"/>
      <c r="B21" s="14" t="s">
        <v>8</v>
      </c>
      <c r="C21" s="24" t="s">
        <v>14</v>
      </c>
      <c r="D21" s="337">
        <v>2196802</v>
      </c>
      <c r="E21" s="338">
        <v>0</v>
      </c>
      <c r="F21" s="207">
        <f t="shared" si="0"/>
        <v>0</v>
      </c>
    </row>
    <row r="22" spans="1:6" s="1" customFormat="1" ht="18.75" customHeight="1" thickBot="1">
      <c r="A22" s="8">
        <v>700</v>
      </c>
      <c r="B22" s="329"/>
      <c r="C22" s="9" t="s">
        <v>15</v>
      </c>
      <c r="D22" s="333">
        <f>SUM(D23:D28)</f>
        <v>4692000</v>
      </c>
      <c r="E22" s="333">
        <f>SUM(E23:E28)</f>
        <v>1021054</v>
      </c>
      <c r="F22" s="330">
        <f t="shared" si="0"/>
        <v>0.21761594202898552</v>
      </c>
    </row>
    <row r="23" spans="1:6" ht="12.75" customHeight="1">
      <c r="A23" s="10"/>
      <c r="B23" s="19" t="s">
        <v>16</v>
      </c>
      <c r="C23" s="12" t="s">
        <v>17</v>
      </c>
      <c r="D23" s="341">
        <v>197000</v>
      </c>
      <c r="E23" s="342">
        <v>30677</v>
      </c>
      <c r="F23" s="205">
        <f t="shared" si="0"/>
        <v>0.15572081218274111</v>
      </c>
    </row>
    <row r="24" spans="1:6" ht="42.75" customHeight="1">
      <c r="A24" s="10"/>
      <c r="B24" s="19" t="s">
        <v>18</v>
      </c>
      <c r="C24" s="12" t="s">
        <v>19</v>
      </c>
      <c r="D24" s="341">
        <v>3458000</v>
      </c>
      <c r="E24" s="342">
        <v>875963</v>
      </c>
      <c r="F24" s="205">
        <f t="shared" si="0"/>
        <v>0.25331492192018507</v>
      </c>
    </row>
    <row r="25" spans="1:6" ht="31.5" customHeight="1">
      <c r="A25" s="10"/>
      <c r="B25" s="19" t="s">
        <v>20</v>
      </c>
      <c r="C25" s="12" t="s">
        <v>21</v>
      </c>
      <c r="D25" s="341">
        <v>2000</v>
      </c>
      <c r="E25" s="342">
        <v>523</v>
      </c>
      <c r="F25" s="205">
        <f t="shared" si="0"/>
        <v>0.2615</v>
      </c>
    </row>
    <row r="26" spans="1:6" ht="12.75" customHeight="1">
      <c r="A26" s="10"/>
      <c r="B26" s="20" t="s">
        <v>22</v>
      </c>
      <c r="C26" s="21" t="s">
        <v>23</v>
      </c>
      <c r="D26" s="335">
        <v>1030000</v>
      </c>
      <c r="E26" s="336">
        <v>111752</v>
      </c>
      <c r="F26" s="205">
        <f t="shared" si="0"/>
        <v>0.10849708737864078</v>
      </c>
    </row>
    <row r="27" spans="1:6" ht="12.75" customHeight="1">
      <c r="A27" s="10"/>
      <c r="B27" s="20" t="s">
        <v>24</v>
      </c>
      <c r="C27" s="21" t="s">
        <v>25</v>
      </c>
      <c r="D27" s="335">
        <v>1000</v>
      </c>
      <c r="E27" s="336">
        <v>583</v>
      </c>
      <c r="F27" s="205">
        <f t="shared" si="0"/>
        <v>0.583</v>
      </c>
    </row>
    <row r="28" spans="1:6" ht="14.25" customHeight="1" thickBot="1">
      <c r="A28" s="10"/>
      <c r="B28" s="208" t="s">
        <v>26</v>
      </c>
      <c r="C28" s="23" t="s">
        <v>27</v>
      </c>
      <c r="D28" s="343">
        <v>4000</v>
      </c>
      <c r="E28" s="344">
        <v>1556</v>
      </c>
      <c r="F28" s="207">
        <f t="shared" si="0"/>
        <v>0.389</v>
      </c>
    </row>
    <row r="29" spans="1:6" s="1" customFormat="1" ht="18.75" customHeight="1" thickBot="1">
      <c r="A29" s="8">
        <v>750</v>
      </c>
      <c r="B29" s="329"/>
      <c r="C29" s="9" t="s">
        <v>28</v>
      </c>
      <c r="D29" s="333">
        <f>SUM(D30:D34)</f>
        <v>578103</v>
      </c>
      <c r="E29" s="334">
        <f>SUM(E30:E34)</f>
        <v>94314</v>
      </c>
      <c r="F29" s="330">
        <f t="shared" si="0"/>
        <v>0.16314393801796565</v>
      </c>
    </row>
    <row r="30" spans="1:6" ht="12.75" customHeight="1">
      <c r="A30" s="10"/>
      <c r="B30" s="14" t="s">
        <v>26</v>
      </c>
      <c r="C30" s="24" t="s">
        <v>27</v>
      </c>
      <c r="D30" s="337">
        <v>1600</v>
      </c>
      <c r="E30" s="338">
        <v>250</v>
      </c>
      <c r="F30" s="205">
        <f t="shared" si="0"/>
        <v>0.15625</v>
      </c>
    </row>
    <row r="31" spans="1:6" ht="12.75" customHeight="1">
      <c r="A31" s="10"/>
      <c r="B31" s="22" t="s">
        <v>29</v>
      </c>
      <c r="C31" s="23" t="s">
        <v>27</v>
      </c>
      <c r="D31" s="343">
        <v>32000</v>
      </c>
      <c r="E31" s="344">
        <v>0</v>
      </c>
      <c r="F31" s="205">
        <f t="shared" si="0"/>
        <v>0</v>
      </c>
    </row>
    <row r="32" spans="1:6" ht="31.5" customHeight="1">
      <c r="A32" s="10"/>
      <c r="B32" s="22" t="s">
        <v>30</v>
      </c>
      <c r="C32" s="23" t="s">
        <v>31</v>
      </c>
      <c r="D32" s="343">
        <v>293000</v>
      </c>
      <c r="E32" s="344">
        <v>91688</v>
      </c>
      <c r="F32" s="205">
        <f t="shared" si="0"/>
        <v>0.3129283276450512</v>
      </c>
    </row>
    <row r="33" spans="1:6" ht="31.5" customHeight="1">
      <c r="A33" s="10"/>
      <c r="B33" s="11" t="s">
        <v>32</v>
      </c>
      <c r="C33" s="21" t="s">
        <v>33</v>
      </c>
      <c r="D33" s="335">
        <v>9000</v>
      </c>
      <c r="E33" s="336">
        <v>2376</v>
      </c>
      <c r="F33" s="205">
        <f t="shared" si="0"/>
        <v>0.264</v>
      </c>
    </row>
    <row r="34" spans="1:6" ht="31.5" customHeight="1" thickBot="1">
      <c r="A34" s="10"/>
      <c r="B34" s="14" t="s">
        <v>34</v>
      </c>
      <c r="C34" s="24" t="s">
        <v>35</v>
      </c>
      <c r="D34" s="337">
        <v>242503</v>
      </c>
      <c r="E34" s="338">
        <v>0</v>
      </c>
      <c r="F34" s="207">
        <f t="shared" si="0"/>
        <v>0</v>
      </c>
    </row>
    <row r="35" spans="1:6" s="1" customFormat="1" ht="24.75" thickBot="1">
      <c r="A35" s="8">
        <v>751</v>
      </c>
      <c r="B35" s="329"/>
      <c r="C35" s="9" t="s">
        <v>36</v>
      </c>
      <c r="D35" s="333">
        <f>SUM(D36)</f>
        <v>6564</v>
      </c>
      <c r="E35" s="334">
        <f>SUM(E36)</f>
        <v>1641</v>
      </c>
      <c r="F35" s="330">
        <f t="shared" si="0"/>
        <v>0.25</v>
      </c>
    </row>
    <row r="36" spans="1:6" ht="31.5" customHeight="1" thickBot="1">
      <c r="A36" s="10"/>
      <c r="B36" s="25" t="s">
        <v>30</v>
      </c>
      <c r="C36" s="24" t="s">
        <v>31</v>
      </c>
      <c r="D36" s="337">
        <v>6564</v>
      </c>
      <c r="E36" s="338">
        <v>1641</v>
      </c>
      <c r="F36" s="207">
        <f t="shared" si="0"/>
        <v>0.25</v>
      </c>
    </row>
    <row r="37" spans="1:6" s="1" customFormat="1" ht="18.75" customHeight="1" thickBot="1">
      <c r="A37" s="8">
        <v>754</v>
      </c>
      <c r="B37" s="329"/>
      <c r="C37" s="9" t="s">
        <v>37</v>
      </c>
      <c r="D37" s="333">
        <f>SUM(D38:D39)</f>
        <v>30000</v>
      </c>
      <c r="E37" s="334">
        <f>SUM(E38:E39)</f>
        <v>6615</v>
      </c>
      <c r="F37" s="330">
        <f t="shared" si="0"/>
        <v>0.2205</v>
      </c>
    </row>
    <row r="38" spans="1:6" ht="12.75" customHeight="1">
      <c r="A38" s="10"/>
      <c r="B38" s="19" t="s">
        <v>38</v>
      </c>
      <c r="C38" s="12" t="s">
        <v>39</v>
      </c>
      <c r="D38" s="341">
        <v>20000</v>
      </c>
      <c r="E38" s="342">
        <v>6615</v>
      </c>
      <c r="F38" s="205">
        <f t="shared" si="0"/>
        <v>0.33075</v>
      </c>
    </row>
    <row r="39" spans="1:6" ht="31.5" customHeight="1" thickBot="1">
      <c r="A39" s="10"/>
      <c r="B39" s="22" t="s">
        <v>40</v>
      </c>
      <c r="C39" s="23" t="s">
        <v>35</v>
      </c>
      <c r="D39" s="343">
        <v>10000</v>
      </c>
      <c r="E39" s="344">
        <v>0</v>
      </c>
      <c r="F39" s="207">
        <f t="shared" si="0"/>
        <v>0</v>
      </c>
    </row>
    <row r="40" spans="1:6" s="1" customFormat="1" ht="36.75" thickBot="1">
      <c r="A40" s="8">
        <v>756</v>
      </c>
      <c r="B40" s="329"/>
      <c r="C40" s="9" t="s">
        <v>41</v>
      </c>
      <c r="D40" s="333">
        <f>SUM(D41:D56,D58:D60)</f>
        <v>52542290</v>
      </c>
      <c r="E40" s="333">
        <f>SUM(E41:E56,E58:E60)</f>
        <v>13509461</v>
      </c>
      <c r="F40" s="330">
        <f t="shared" si="0"/>
        <v>0.25711595364419787</v>
      </c>
    </row>
    <row r="41" spans="1:6" ht="12.75" customHeight="1">
      <c r="A41" s="10"/>
      <c r="B41" s="19" t="s">
        <v>42</v>
      </c>
      <c r="C41" s="12" t="s">
        <v>43</v>
      </c>
      <c r="D41" s="341">
        <v>14380000</v>
      </c>
      <c r="E41" s="342">
        <v>3113283</v>
      </c>
      <c r="F41" s="205">
        <f t="shared" si="0"/>
        <v>0.21650090403337968</v>
      </c>
    </row>
    <row r="42" spans="1:6" ht="12.75" customHeight="1">
      <c r="A42" s="10"/>
      <c r="B42" s="20" t="s">
        <v>44</v>
      </c>
      <c r="C42" s="21" t="s">
        <v>45</v>
      </c>
      <c r="D42" s="335">
        <v>651640</v>
      </c>
      <c r="E42" s="336">
        <v>99327</v>
      </c>
      <c r="F42" s="205">
        <f t="shared" si="0"/>
        <v>0.15242618623780002</v>
      </c>
    </row>
    <row r="43" spans="1:6" ht="12.75" customHeight="1">
      <c r="A43" s="10"/>
      <c r="B43" s="20" t="s">
        <v>46</v>
      </c>
      <c r="C43" s="21" t="s">
        <v>47</v>
      </c>
      <c r="D43" s="335">
        <v>34900000</v>
      </c>
      <c r="E43" s="336">
        <v>9321789</v>
      </c>
      <c r="F43" s="205">
        <f t="shared" si="0"/>
        <v>0.2670999713467049</v>
      </c>
    </row>
    <row r="44" spans="1:6" ht="12.75" customHeight="1">
      <c r="A44" s="10"/>
      <c r="B44" s="20" t="s">
        <v>48</v>
      </c>
      <c r="C44" s="21" t="s">
        <v>49</v>
      </c>
      <c r="D44" s="335">
        <v>123000</v>
      </c>
      <c r="E44" s="336">
        <v>31431</v>
      </c>
      <c r="F44" s="205">
        <f t="shared" si="0"/>
        <v>0.25553658536585366</v>
      </c>
    </row>
    <row r="45" spans="1:6" ht="12.75" customHeight="1">
      <c r="A45" s="10"/>
      <c r="B45" s="20" t="s">
        <v>50</v>
      </c>
      <c r="C45" s="21" t="s">
        <v>51</v>
      </c>
      <c r="D45" s="335">
        <v>158900</v>
      </c>
      <c r="E45" s="336">
        <v>41444</v>
      </c>
      <c r="F45" s="205">
        <f t="shared" si="0"/>
        <v>0.26081812460667086</v>
      </c>
    </row>
    <row r="46" spans="1:6" ht="12.75" customHeight="1">
      <c r="A46" s="10"/>
      <c r="B46" s="20" t="s">
        <v>52</v>
      </c>
      <c r="C46" s="21" t="s">
        <v>53</v>
      </c>
      <c r="D46" s="335">
        <v>380000</v>
      </c>
      <c r="E46" s="336">
        <v>171186</v>
      </c>
      <c r="F46" s="205">
        <f t="shared" si="0"/>
        <v>0.45048947368421055</v>
      </c>
    </row>
    <row r="47" spans="1:6" ht="24">
      <c r="A47" s="10"/>
      <c r="B47" s="20" t="s">
        <v>54</v>
      </c>
      <c r="C47" s="21" t="s">
        <v>55</v>
      </c>
      <c r="D47" s="335">
        <v>200000</v>
      </c>
      <c r="E47" s="336">
        <v>38223</v>
      </c>
      <c r="F47" s="205">
        <f t="shared" si="0"/>
        <v>0.191115</v>
      </c>
    </row>
    <row r="48" spans="1:6" ht="12.75" customHeight="1">
      <c r="A48" s="10"/>
      <c r="B48" s="20" t="s">
        <v>56</v>
      </c>
      <c r="C48" s="21" t="s">
        <v>57</v>
      </c>
      <c r="D48" s="335">
        <v>90000</v>
      </c>
      <c r="E48" s="336">
        <v>8777</v>
      </c>
      <c r="F48" s="205">
        <f t="shared" si="0"/>
        <v>0.09752222222222222</v>
      </c>
    </row>
    <row r="49" spans="1:6" ht="12.75" customHeight="1">
      <c r="A49" s="10"/>
      <c r="B49" s="20" t="s">
        <v>58</v>
      </c>
      <c r="C49" s="21" t="s">
        <v>59</v>
      </c>
      <c r="D49" s="335">
        <v>68000</v>
      </c>
      <c r="E49" s="336">
        <v>16589</v>
      </c>
      <c r="F49" s="205">
        <f t="shared" si="0"/>
        <v>0.2439558823529412</v>
      </c>
    </row>
    <row r="50" spans="1:6" ht="12.75" customHeight="1">
      <c r="A50" s="10"/>
      <c r="B50" s="20" t="s">
        <v>60</v>
      </c>
      <c r="C50" s="21" t="s">
        <v>61</v>
      </c>
      <c r="D50" s="335">
        <v>200000</v>
      </c>
      <c r="E50" s="336">
        <v>138222</v>
      </c>
      <c r="F50" s="205">
        <f t="shared" si="0"/>
        <v>0.69111</v>
      </c>
    </row>
    <row r="51" spans="1:6" ht="12.75" customHeight="1">
      <c r="A51" s="10"/>
      <c r="B51" s="20" t="s">
        <v>62</v>
      </c>
      <c r="C51" s="21" t="s">
        <v>63</v>
      </c>
      <c r="D51" s="335">
        <v>6850</v>
      </c>
      <c r="E51" s="336">
        <v>2640</v>
      </c>
      <c r="F51" s="205">
        <f t="shared" si="0"/>
        <v>0.3854014598540146</v>
      </c>
    </row>
    <row r="52" spans="1:6" ht="12.75" customHeight="1">
      <c r="A52" s="10"/>
      <c r="B52" s="20" t="s">
        <v>64</v>
      </c>
      <c r="C52" s="21" t="s">
        <v>65</v>
      </c>
      <c r="D52" s="335">
        <v>51000</v>
      </c>
      <c r="E52" s="336">
        <v>15899</v>
      </c>
      <c r="F52" s="205">
        <f t="shared" si="0"/>
        <v>0.3117450980392157</v>
      </c>
    </row>
    <row r="53" spans="1:6" ht="12.75" customHeight="1">
      <c r="A53" s="10"/>
      <c r="B53" s="20" t="s">
        <v>66</v>
      </c>
      <c r="C53" s="21" t="s">
        <v>67</v>
      </c>
      <c r="D53" s="335">
        <v>500000</v>
      </c>
      <c r="E53" s="336">
        <v>241993</v>
      </c>
      <c r="F53" s="205">
        <f t="shared" si="0"/>
        <v>0.483986</v>
      </c>
    </row>
    <row r="54" spans="1:6" ht="12.75" customHeight="1">
      <c r="A54" s="10"/>
      <c r="B54" s="20" t="s">
        <v>68</v>
      </c>
      <c r="C54" s="21" t="s">
        <v>69</v>
      </c>
      <c r="D54" s="335">
        <v>700000</v>
      </c>
      <c r="E54" s="336">
        <v>182673</v>
      </c>
      <c r="F54" s="205">
        <f t="shared" si="0"/>
        <v>0.26096142857142857</v>
      </c>
    </row>
    <row r="55" spans="1:6" s="15" customFormat="1" ht="12.75" customHeight="1">
      <c r="A55" s="10"/>
      <c r="B55" s="20" t="s">
        <v>70</v>
      </c>
      <c r="C55" s="21" t="s">
        <v>71</v>
      </c>
      <c r="D55" s="335">
        <v>500</v>
      </c>
      <c r="E55" s="336">
        <v>397</v>
      </c>
      <c r="F55" s="205">
        <f t="shared" si="0"/>
        <v>0.794</v>
      </c>
    </row>
    <row r="56" spans="1:6" ht="12.75" customHeight="1" thickBot="1">
      <c r="A56" s="13"/>
      <c r="B56" s="26" t="s">
        <v>72</v>
      </c>
      <c r="C56" s="27" t="s">
        <v>73</v>
      </c>
      <c r="D56" s="345">
        <v>1800</v>
      </c>
      <c r="E56" s="346">
        <v>1085</v>
      </c>
      <c r="F56" s="318">
        <f t="shared" si="0"/>
        <v>0.6027777777777777</v>
      </c>
    </row>
    <row r="57" spans="1:6" ht="10.5" customHeight="1">
      <c r="A57" s="324">
        <v>1</v>
      </c>
      <c r="B57" s="325" t="s">
        <v>4</v>
      </c>
      <c r="C57" s="326">
        <v>3</v>
      </c>
      <c r="D57" s="327">
        <v>4</v>
      </c>
      <c r="E57" s="326">
        <v>5</v>
      </c>
      <c r="F57" s="328">
        <v>6</v>
      </c>
    </row>
    <row r="58" spans="1:6" s="15" customFormat="1" ht="12.75" customHeight="1">
      <c r="A58" s="10"/>
      <c r="B58" s="17" t="s">
        <v>74</v>
      </c>
      <c r="C58" s="12" t="s">
        <v>75</v>
      </c>
      <c r="D58" s="341">
        <v>73800</v>
      </c>
      <c r="E58" s="342">
        <v>26242</v>
      </c>
      <c r="F58" s="205">
        <f t="shared" si="0"/>
        <v>0.3555826558265583</v>
      </c>
    </row>
    <row r="59" spans="1:6" ht="12.75" customHeight="1">
      <c r="A59" s="10"/>
      <c r="B59" s="11" t="s">
        <v>76</v>
      </c>
      <c r="C59" s="21" t="s">
        <v>77</v>
      </c>
      <c r="D59" s="335">
        <v>54500</v>
      </c>
      <c r="E59" s="336">
        <v>56398</v>
      </c>
      <c r="F59" s="205">
        <f t="shared" si="0"/>
        <v>1.0348256880733946</v>
      </c>
    </row>
    <row r="60" spans="1:6" ht="12.75" thickBot="1">
      <c r="A60" s="10"/>
      <c r="B60" s="14" t="s">
        <v>26</v>
      </c>
      <c r="C60" s="24" t="s">
        <v>27</v>
      </c>
      <c r="D60" s="337">
        <v>2300</v>
      </c>
      <c r="E60" s="338">
        <v>1863</v>
      </c>
      <c r="F60" s="207">
        <f t="shared" si="0"/>
        <v>0.81</v>
      </c>
    </row>
    <row r="61" spans="1:6" s="1" customFormat="1" ht="18.75" customHeight="1" thickBot="1">
      <c r="A61" s="8">
        <v>758</v>
      </c>
      <c r="B61" s="329"/>
      <c r="C61" s="9" t="s">
        <v>78</v>
      </c>
      <c r="D61" s="333">
        <f>SUM(D62:D63)</f>
        <v>14016826</v>
      </c>
      <c r="E61" s="334">
        <f>SUM(E62:E63)</f>
        <v>5443657</v>
      </c>
      <c r="F61" s="330">
        <f t="shared" si="0"/>
        <v>0.38836588254716153</v>
      </c>
    </row>
    <row r="62" spans="1:6" ht="12.75" customHeight="1">
      <c r="A62" s="28"/>
      <c r="B62" s="29" t="s">
        <v>24</v>
      </c>
      <c r="C62" s="12" t="s">
        <v>25</v>
      </c>
      <c r="D62" s="347">
        <v>200000</v>
      </c>
      <c r="E62" s="348">
        <v>62548</v>
      </c>
      <c r="F62" s="205">
        <f t="shared" si="0"/>
        <v>0.31274</v>
      </c>
    </row>
    <row r="63" spans="1:6" s="15" customFormat="1" ht="12.75" thickBot="1">
      <c r="A63" s="10"/>
      <c r="B63" s="14" t="s">
        <v>79</v>
      </c>
      <c r="C63" s="24" t="s">
        <v>80</v>
      </c>
      <c r="D63" s="337">
        <v>13816826</v>
      </c>
      <c r="E63" s="338">
        <v>5381109</v>
      </c>
      <c r="F63" s="207">
        <f t="shared" si="0"/>
        <v>0.3894605750987962</v>
      </c>
    </row>
    <row r="64" spans="1:6" s="1" customFormat="1" ht="18.75" customHeight="1" thickBot="1">
      <c r="A64" s="8">
        <v>801</v>
      </c>
      <c r="B64" s="329"/>
      <c r="C64" s="9" t="s">
        <v>81</v>
      </c>
      <c r="D64" s="333">
        <f>SUM(D65:D67)</f>
        <v>145440</v>
      </c>
      <c r="E64" s="334">
        <f>SUM(E65:E67)</f>
        <v>35113</v>
      </c>
      <c r="F64" s="330">
        <f t="shared" si="0"/>
        <v>0.24142601760176016</v>
      </c>
    </row>
    <row r="65" spans="1:6" ht="36.75" customHeight="1">
      <c r="A65" s="364"/>
      <c r="B65" s="325" t="s">
        <v>18</v>
      </c>
      <c r="C65" s="365" t="s">
        <v>19</v>
      </c>
      <c r="D65" s="366">
        <v>123440</v>
      </c>
      <c r="E65" s="367">
        <v>26125</v>
      </c>
      <c r="F65" s="204">
        <f t="shared" si="0"/>
        <v>0.21164128321451717</v>
      </c>
    </row>
    <row r="66" spans="1:6" ht="30" customHeight="1">
      <c r="A66" s="368"/>
      <c r="B66" s="11" t="s">
        <v>245</v>
      </c>
      <c r="C66" s="21" t="s">
        <v>35</v>
      </c>
      <c r="D66" s="335">
        <v>0</v>
      </c>
      <c r="E66" s="336">
        <v>8988</v>
      </c>
      <c r="F66" s="374"/>
    </row>
    <row r="67" spans="1:6" s="15" customFormat="1" ht="31.5" customHeight="1" thickBot="1">
      <c r="A67" s="369"/>
      <c r="B67" s="370" t="s">
        <v>82</v>
      </c>
      <c r="C67" s="371" t="s">
        <v>7</v>
      </c>
      <c r="D67" s="372">
        <v>22000</v>
      </c>
      <c r="E67" s="373">
        <v>0</v>
      </c>
      <c r="F67" s="318">
        <f t="shared" si="0"/>
        <v>0</v>
      </c>
    </row>
    <row r="68" spans="1:6" s="1" customFormat="1" ht="18.75" customHeight="1" thickBot="1">
      <c r="A68" s="8">
        <v>851</v>
      </c>
      <c r="B68" s="329"/>
      <c r="C68" s="9" t="s">
        <v>83</v>
      </c>
      <c r="D68" s="333">
        <f>SUM(D69:D71)</f>
        <v>10183</v>
      </c>
      <c r="E68" s="334">
        <f>SUM(E69:E71)</f>
        <v>746</v>
      </c>
      <c r="F68" s="330">
        <f t="shared" si="0"/>
        <v>0.07325935382500245</v>
      </c>
    </row>
    <row r="69" spans="1:6" ht="36">
      <c r="A69" s="606"/>
      <c r="B69" s="17" t="s">
        <v>18</v>
      </c>
      <c r="C69" s="12" t="s">
        <v>19</v>
      </c>
      <c r="D69" s="341">
        <v>1735</v>
      </c>
      <c r="E69" s="342">
        <v>386</v>
      </c>
      <c r="F69" s="205">
        <f t="shared" si="0"/>
        <v>0.22247838616714696</v>
      </c>
    </row>
    <row r="70" spans="1:6" ht="12">
      <c r="A70" s="606"/>
      <c r="B70" s="11" t="s">
        <v>24</v>
      </c>
      <c r="C70" s="21" t="s">
        <v>25</v>
      </c>
      <c r="D70" s="335">
        <v>8248</v>
      </c>
      <c r="E70" s="336">
        <v>0</v>
      </c>
      <c r="F70" s="205">
        <f t="shared" si="0"/>
        <v>0</v>
      </c>
    </row>
    <row r="71" spans="1:6" ht="12.75" customHeight="1" thickBot="1">
      <c r="A71" s="606"/>
      <c r="B71" s="25" t="s">
        <v>26</v>
      </c>
      <c r="C71" s="24" t="s">
        <v>27</v>
      </c>
      <c r="D71" s="337">
        <v>200</v>
      </c>
      <c r="E71" s="338">
        <v>360</v>
      </c>
      <c r="F71" s="207">
        <f t="shared" si="0"/>
        <v>1.8</v>
      </c>
    </row>
    <row r="72" spans="1:6" s="1" customFormat="1" ht="18.75" customHeight="1" thickBot="1">
      <c r="A72" s="8">
        <v>852</v>
      </c>
      <c r="B72" s="329"/>
      <c r="C72" s="9" t="s">
        <v>84</v>
      </c>
      <c r="D72" s="333">
        <f>SUM(D73:D78)</f>
        <v>12782120</v>
      </c>
      <c r="E72" s="333">
        <f>SUM(E73:E78)</f>
        <v>2994842</v>
      </c>
      <c r="F72" s="330">
        <f t="shared" si="0"/>
        <v>0.2342993181099849</v>
      </c>
    </row>
    <row r="73" spans="1:6" s="15" customFormat="1" ht="12.75" customHeight="1">
      <c r="A73" s="10"/>
      <c r="B73" s="19" t="s">
        <v>85</v>
      </c>
      <c r="C73" s="12" t="s">
        <v>86</v>
      </c>
      <c r="D73" s="341">
        <v>30000</v>
      </c>
      <c r="E73" s="342">
        <v>8905</v>
      </c>
      <c r="F73" s="205">
        <f t="shared" si="0"/>
        <v>0.29683333333333334</v>
      </c>
    </row>
    <row r="74" spans="1:12" ht="12.75" customHeight="1">
      <c r="A74" s="10"/>
      <c r="B74" s="19" t="s">
        <v>26</v>
      </c>
      <c r="C74" s="24" t="s">
        <v>27</v>
      </c>
      <c r="D74" s="341">
        <v>31720</v>
      </c>
      <c r="E74" s="342">
        <v>1492</v>
      </c>
      <c r="F74" s="205">
        <f t="shared" si="0"/>
        <v>0.047036569987389656</v>
      </c>
      <c r="L74" s="31"/>
    </row>
    <row r="75" spans="1:6" s="34" customFormat="1" ht="36">
      <c r="A75" s="10"/>
      <c r="B75" s="11" t="s">
        <v>30</v>
      </c>
      <c r="C75" s="23" t="s">
        <v>31</v>
      </c>
      <c r="D75" s="335">
        <v>11514000</v>
      </c>
      <c r="E75" s="336">
        <v>2613162</v>
      </c>
      <c r="F75" s="205">
        <f t="shared" si="0"/>
        <v>0.22695518499218342</v>
      </c>
    </row>
    <row r="76" spans="1:6" s="34" customFormat="1" ht="31.5" customHeight="1">
      <c r="A76" s="10"/>
      <c r="B76" s="11" t="s">
        <v>87</v>
      </c>
      <c r="C76" s="23" t="s">
        <v>88</v>
      </c>
      <c r="D76" s="335">
        <v>1206000</v>
      </c>
      <c r="E76" s="336">
        <v>363748</v>
      </c>
      <c r="F76" s="205">
        <f t="shared" si="0"/>
        <v>0.3016152570480929</v>
      </c>
    </row>
    <row r="77" spans="1:6" ht="31.5" customHeight="1">
      <c r="A77" s="10"/>
      <c r="B77" s="11" t="s">
        <v>32</v>
      </c>
      <c r="C77" s="21" t="s">
        <v>33</v>
      </c>
      <c r="D77" s="335">
        <v>400</v>
      </c>
      <c r="E77" s="336">
        <v>35</v>
      </c>
      <c r="F77" s="374">
        <f t="shared" si="0"/>
        <v>0.0875</v>
      </c>
    </row>
    <row r="78" spans="1:6" ht="31.5" customHeight="1" thickBot="1">
      <c r="A78" s="10"/>
      <c r="B78" s="14" t="s">
        <v>247</v>
      </c>
      <c r="C78" s="24" t="s">
        <v>248</v>
      </c>
      <c r="D78" s="337">
        <v>0</v>
      </c>
      <c r="E78" s="337">
        <v>7500</v>
      </c>
      <c r="F78" s="207"/>
    </row>
    <row r="79" spans="1:6" ht="18.75" customHeight="1" thickBot="1">
      <c r="A79" s="8">
        <v>854</v>
      </c>
      <c r="B79" s="395"/>
      <c r="C79" s="9" t="s">
        <v>249</v>
      </c>
      <c r="D79" s="396">
        <f>SUM(D80)</f>
        <v>20772</v>
      </c>
      <c r="E79" s="396">
        <f>SUM(E80)</f>
        <v>20772</v>
      </c>
      <c r="F79" s="397">
        <f>SUM(E79/D79)</f>
        <v>1</v>
      </c>
    </row>
    <row r="80" spans="1:6" ht="28.5" customHeight="1" thickBot="1">
      <c r="A80" s="10"/>
      <c r="B80" s="17" t="s">
        <v>87</v>
      </c>
      <c r="C80" s="24" t="s">
        <v>88</v>
      </c>
      <c r="D80" s="341">
        <v>20772</v>
      </c>
      <c r="E80" s="341">
        <v>20772</v>
      </c>
      <c r="F80" s="205">
        <f>SUM(E80/D80)</f>
        <v>1</v>
      </c>
    </row>
    <row r="81" spans="1:6" s="1" customFormat="1" ht="18.75" customHeight="1" thickBot="1">
      <c r="A81" s="8">
        <v>900</v>
      </c>
      <c r="B81" s="329"/>
      <c r="C81" s="9" t="s">
        <v>89</v>
      </c>
      <c r="D81" s="333">
        <f>SUM(D82:D94)</f>
        <v>13256776</v>
      </c>
      <c r="E81" s="333">
        <f>SUM(E82:E94)</f>
        <v>1592310</v>
      </c>
      <c r="F81" s="330">
        <f t="shared" si="0"/>
        <v>0.12011291433150866</v>
      </c>
    </row>
    <row r="82" spans="1:6" ht="12.75" customHeight="1">
      <c r="A82" s="30"/>
      <c r="B82" s="19" t="s">
        <v>90</v>
      </c>
      <c r="C82" s="12" t="s">
        <v>91</v>
      </c>
      <c r="D82" s="341">
        <v>51000</v>
      </c>
      <c r="E82" s="342">
        <v>0</v>
      </c>
      <c r="F82" s="205">
        <f aca="true" t="shared" si="1" ref="F82:F97">SUM(E82/D82)</f>
        <v>0</v>
      </c>
    </row>
    <row r="83" spans="1:6" ht="12.75" customHeight="1">
      <c r="A83" s="30"/>
      <c r="B83" s="20" t="s">
        <v>16</v>
      </c>
      <c r="C83" s="21" t="s">
        <v>17</v>
      </c>
      <c r="D83" s="335">
        <v>403000</v>
      </c>
      <c r="E83" s="336">
        <v>376800</v>
      </c>
      <c r="F83" s="205">
        <f t="shared" si="1"/>
        <v>0.9349875930521092</v>
      </c>
    </row>
    <row r="84" spans="1:6" s="15" customFormat="1" ht="31.5" customHeight="1">
      <c r="A84" s="30"/>
      <c r="B84" s="20" t="s">
        <v>92</v>
      </c>
      <c r="C84" s="21" t="s">
        <v>93</v>
      </c>
      <c r="D84" s="335">
        <v>33000</v>
      </c>
      <c r="E84" s="336">
        <v>1509</v>
      </c>
      <c r="F84" s="205">
        <f t="shared" si="1"/>
        <v>0.04572727272727273</v>
      </c>
    </row>
    <row r="85" spans="1:6" ht="12.75" customHeight="1">
      <c r="A85" s="30"/>
      <c r="B85" s="20" t="s">
        <v>74</v>
      </c>
      <c r="C85" s="21" t="s">
        <v>75</v>
      </c>
      <c r="D85" s="335">
        <v>0</v>
      </c>
      <c r="E85" s="336">
        <v>3570</v>
      </c>
      <c r="F85" s="205"/>
    </row>
    <row r="86" spans="1:6" ht="44.25" customHeight="1">
      <c r="A86" s="30"/>
      <c r="B86" s="20" t="s">
        <v>18</v>
      </c>
      <c r="C86" s="21" t="s">
        <v>19</v>
      </c>
      <c r="D86" s="335">
        <v>959936</v>
      </c>
      <c r="E86" s="336">
        <v>248028</v>
      </c>
      <c r="F86" s="205">
        <f t="shared" si="1"/>
        <v>0.258379725315021</v>
      </c>
    </row>
    <row r="87" spans="1:6" ht="31.5" customHeight="1">
      <c r="A87" s="30"/>
      <c r="B87" s="20" t="s">
        <v>20</v>
      </c>
      <c r="C87" s="12" t="s">
        <v>21</v>
      </c>
      <c r="D87" s="335">
        <v>14000</v>
      </c>
      <c r="E87" s="336">
        <v>4198</v>
      </c>
      <c r="F87" s="205">
        <f t="shared" si="1"/>
        <v>0.2998571428571429</v>
      </c>
    </row>
    <row r="88" spans="1:6" ht="12.75" customHeight="1">
      <c r="A88" s="30"/>
      <c r="B88" s="32" t="s">
        <v>85</v>
      </c>
      <c r="C88" s="33" t="s">
        <v>86</v>
      </c>
      <c r="D88" s="349">
        <v>4000</v>
      </c>
      <c r="E88" s="350">
        <v>420</v>
      </c>
      <c r="F88" s="205">
        <f t="shared" si="1"/>
        <v>0.105</v>
      </c>
    </row>
    <row r="89" spans="1:6" ht="12.75" customHeight="1">
      <c r="A89" s="30"/>
      <c r="B89" s="32" t="s">
        <v>22</v>
      </c>
      <c r="C89" s="33" t="s">
        <v>23</v>
      </c>
      <c r="D89" s="349">
        <v>153000</v>
      </c>
      <c r="E89" s="350">
        <v>377588</v>
      </c>
      <c r="F89" s="205">
        <f t="shared" si="1"/>
        <v>2.4678954248366014</v>
      </c>
    </row>
    <row r="90" spans="1:6" ht="12.75" customHeight="1">
      <c r="A90" s="30"/>
      <c r="B90" s="20" t="s">
        <v>24</v>
      </c>
      <c r="C90" s="21" t="s">
        <v>25</v>
      </c>
      <c r="D90" s="335">
        <v>64760</v>
      </c>
      <c r="E90" s="336">
        <v>34147</v>
      </c>
      <c r="F90" s="205">
        <f t="shared" si="1"/>
        <v>0.5272853613341569</v>
      </c>
    </row>
    <row r="91" spans="1:6" ht="12.75" customHeight="1">
      <c r="A91" s="30"/>
      <c r="B91" s="20" t="s">
        <v>26</v>
      </c>
      <c r="C91" s="21" t="s">
        <v>27</v>
      </c>
      <c r="D91" s="335">
        <v>3800</v>
      </c>
      <c r="E91" s="336">
        <v>720</v>
      </c>
      <c r="F91" s="205">
        <f t="shared" si="1"/>
        <v>0.18947368421052632</v>
      </c>
    </row>
    <row r="92" spans="1:6" ht="31.5" customHeight="1">
      <c r="A92" s="30"/>
      <c r="B92" s="35" t="s">
        <v>82</v>
      </c>
      <c r="C92" s="33" t="s">
        <v>7</v>
      </c>
      <c r="D92" s="349">
        <v>330000</v>
      </c>
      <c r="E92" s="350">
        <v>0</v>
      </c>
      <c r="F92" s="205">
        <f t="shared" si="1"/>
        <v>0</v>
      </c>
    </row>
    <row r="93" spans="1:6" ht="31.5" customHeight="1">
      <c r="A93" s="36"/>
      <c r="B93" s="11" t="s">
        <v>94</v>
      </c>
      <c r="C93" s="33" t="s">
        <v>7</v>
      </c>
      <c r="D93" s="341">
        <v>1900000</v>
      </c>
      <c r="E93" s="342">
        <v>0</v>
      </c>
      <c r="F93" s="205">
        <f t="shared" si="1"/>
        <v>0</v>
      </c>
    </row>
    <row r="94" spans="1:6" ht="31.5" customHeight="1" thickBot="1">
      <c r="A94" s="211"/>
      <c r="B94" s="25" t="s">
        <v>95</v>
      </c>
      <c r="C94" s="24" t="s">
        <v>9</v>
      </c>
      <c r="D94" s="337">
        <v>9340280</v>
      </c>
      <c r="E94" s="338">
        <v>545330</v>
      </c>
      <c r="F94" s="207">
        <f t="shared" si="1"/>
        <v>0.05838475934340298</v>
      </c>
    </row>
    <row r="95" spans="1:6" s="1" customFormat="1" ht="18.75" customHeight="1" thickBot="1">
      <c r="A95" s="8">
        <v>921</v>
      </c>
      <c r="B95" s="329"/>
      <c r="C95" s="9" t="s">
        <v>96</v>
      </c>
      <c r="D95" s="333">
        <f>SUM(D96,)</f>
        <v>21000</v>
      </c>
      <c r="E95" s="334">
        <f>SUM(E96,)</f>
        <v>472</v>
      </c>
      <c r="F95" s="330">
        <f t="shared" si="1"/>
        <v>0.022476190476190476</v>
      </c>
    </row>
    <row r="96" spans="1:6" ht="31.5" customHeight="1" thickBot="1">
      <c r="A96" s="10"/>
      <c r="B96" s="37" t="s">
        <v>82</v>
      </c>
      <c r="C96" s="24" t="s">
        <v>7</v>
      </c>
      <c r="D96" s="337">
        <v>21000</v>
      </c>
      <c r="E96" s="338">
        <v>472</v>
      </c>
      <c r="F96" s="207">
        <f t="shared" si="1"/>
        <v>0.022476190476190476</v>
      </c>
    </row>
    <row r="97" spans="1:6" s="1" customFormat="1" ht="13.5" thickBot="1">
      <c r="A97" s="604" t="s">
        <v>97</v>
      </c>
      <c r="B97" s="605"/>
      <c r="C97" s="38"/>
      <c r="D97" s="332">
        <f>SUM(D95,D81,D72,D68,D64,D61,D40,D37,D35,D29,D22,D20,D16,D13,D79)</f>
        <v>111837047</v>
      </c>
      <c r="E97" s="332">
        <f>SUM(E95,E81,E72,E68,E64,E61,E40,E37,E35,E29,E22,E20,E16,E13,E79)</f>
        <v>25254704</v>
      </c>
      <c r="F97" s="331">
        <f t="shared" si="1"/>
        <v>0.22581697816109184</v>
      </c>
    </row>
    <row r="98" spans="1:6" ht="12">
      <c r="A98" s="39"/>
      <c r="B98" s="40"/>
      <c r="C98" s="4"/>
      <c r="D98" s="41"/>
      <c r="E98" s="41"/>
      <c r="F98" s="41"/>
    </row>
    <row r="99" spans="1:6" ht="12">
      <c r="A99" s="39"/>
      <c r="B99" s="40"/>
      <c r="C99" s="4"/>
      <c r="D99" s="41"/>
      <c r="E99" s="41"/>
      <c r="F99" s="41"/>
    </row>
    <row r="100" spans="1:6" ht="12">
      <c r="A100" s="39"/>
      <c r="B100" s="40"/>
      <c r="C100" s="4"/>
      <c r="D100" s="41"/>
      <c r="E100" s="41"/>
      <c r="F100" s="41"/>
    </row>
    <row r="101" spans="1:6" ht="12">
      <c r="A101" s="39"/>
      <c r="B101" s="40"/>
      <c r="C101" s="4"/>
      <c r="D101" s="41"/>
      <c r="E101" s="41"/>
      <c r="F101" s="41"/>
    </row>
    <row r="102" spans="1:6" ht="12">
      <c r="A102" s="39"/>
      <c r="B102" s="40"/>
      <c r="C102" s="4"/>
      <c r="D102" s="41"/>
      <c r="E102" s="41"/>
      <c r="F102" s="41"/>
    </row>
    <row r="103" spans="1:6" ht="12">
      <c r="A103" s="39"/>
      <c r="B103" s="40"/>
      <c r="C103" s="4"/>
      <c r="D103" s="41"/>
      <c r="E103" s="41"/>
      <c r="F103" s="41"/>
    </row>
    <row r="104" spans="1:6" ht="12">
      <c r="A104" s="39"/>
      <c r="B104" s="40"/>
      <c r="C104" s="4"/>
      <c r="D104" s="41"/>
      <c r="E104" s="41"/>
      <c r="F104" s="41"/>
    </row>
    <row r="105" spans="1:6" ht="12">
      <c r="A105" s="39"/>
      <c r="B105" s="40"/>
      <c r="C105" s="4"/>
      <c r="D105" s="41"/>
      <c r="E105" s="41"/>
      <c r="F105" s="41"/>
    </row>
    <row r="106" spans="1:6" ht="12">
      <c r="A106" s="39"/>
      <c r="B106" s="40"/>
      <c r="C106" s="4"/>
      <c r="D106" s="41"/>
      <c r="E106" s="41"/>
      <c r="F106" s="41"/>
    </row>
  </sheetData>
  <mergeCells count="9">
    <mergeCell ref="A1:F1"/>
    <mergeCell ref="A2:F2"/>
    <mergeCell ref="A3:F3"/>
    <mergeCell ref="A5:F5"/>
    <mergeCell ref="A97:B97"/>
    <mergeCell ref="A69:A71"/>
    <mergeCell ref="A14:A15"/>
    <mergeCell ref="A7:F7"/>
    <mergeCell ref="A8:F8"/>
  </mergeCells>
  <printOptions horizont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scale="65" r:id="rId1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view="pageBreakPreview" zoomScaleSheetLayoutView="100" workbookViewId="0" topLeftCell="A1">
      <selection activeCell="B34" sqref="B34:C34"/>
    </sheetView>
  </sheetViews>
  <sheetFormatPr defaultColWidth="9.00390625" defaultRowHeight="12"/>
  <cols>
    <col min="1" max="1" width="60.75390625" style="5" customWidth="1"/>
    <col min="2" max="2" width="14.00390625" style="5" customWidth="1"/>
    <col min="3" max="3" width="13.375" style="5" customWidth="1"/>
    <col min="4" max="4" width="12.75390625" style="5" customWidth="1"/>
    <col min="5" max="16384" width="9.125" style="5" customWidth="1"/>
  </cols>
  <sheetData>
    <row r="1" spans="1:7" ht="14.25" customHeight="1">
      <c r="A1" s="612" t="s">
        <v>225</v>
      </c>
      <c r="B1" s="612"/>
      <c r="C1" s="612"/>
      <c r="D1" s="375"/>
      <c r="E1" s="43"/>
      <c r="G1" s="44"/>
    </row>
    <row r="2" spans="1:4" ht="15" thickBot="1">
      <c r="A2" s="87"/>
      <c r="B2" s="309"/>
      <c r="C2" s="309"/>
      <c r="D2" s="309" t="s">
        <v>0</v>
      </c>
    </row>
    <row r="3" spans="1:4" ht="15.75" customHeight="1">
      <c r="A3" s="613" t="s">
        <v>98</v>
      </c>
      <c r="B3" s="600" t="s">
        <v>99</v>
      </c>
      <c r="C3" s="610" t="s">
        <v>223</v>
      </c>
      <c r="D3" s="377" t="s">
        <v>224</v>
      </c>
    </row>
    <row r="4" spans="1:4" ht="12.75" customHeight="1" thickBot="1">
      <c r="A4" s="614"/>
      <c r="B4" s="601"/>
      <c r="C4" s="611"/>
      <c r="D4" s="376" t="s">
        <v>226</v>
      </c>
    </row>
    <row r="5" spans="1:4" ht="12">
      <c r="A5" s="232">
        <v>1</v>
      </c>
      <c r="B5" s="189">
        <v>2</v>
      </c>
      <c r="C5" s="189">
        <v>3</v>
      </c>
      <c r="D5" s="212">
        <v>4</v>
      </c>
    </row>
    <row r="6" spans="1:4" ht="9.75" customHeight="1">
      <c r="A6" s="46"/>
      <c r="B6" s="227"/>
      <c r="C6" s="230"/>
      <c r="D6" s="229"/>
    </row>
    <row r="7" spans="1:4" ht="15.75" thickBot="1">
      <c r="A7" s="47" t="s">
        <v>100</v>
      </c>
      <c r="B7" s="228">
        <f>SUM(B9+B31+B38+B42+B60)</f>
        <v>111837047</v>
      </c>
      <c r="C7" s="228">
        <f>SUM(C9+C31+C38+C42+C60)</f>
        <v>25254704</v>
      </c>
      <c r="D7" s="233">
        <f>SUM(C7/B7)</f>
        <v>0.22581697816109184</v>
      </c>
    </row>
    <row r="8" spans="1:4" ht="12.75" customHeight="1" thickTop="1">
      <c r="A8" s="46"/>
      <c r="B8" s="380"/>
      <c r="C8" s="381"/>
      <c r="D8" s="231"/>
    </row>
    <row r="9" spans="1:4" ht="12.75">
      <c r="A9" s="48" t="s">
        <v>101</v>
      </c>
      <c r="B9" s="215">
        <f>SUM(B10:B18,B22:B29)</f>
        <v>52474190</v>
      </c>
      <c r="C9" s="215">
        <f>SUM(C10:C18,C22:C29)</f>
        <v>13485615</v>
      </c>
      <c r="D9" s="234">
        <f aca="true" t="shared" si="0" ref="D9:D18">SUM(C9/B9)</f>
        <v>0.2569952008787558</v>
      </c>
    </row>
    <row r="10" spans="1:4" ht="12.75">
      <c r="A10" s="49" t="s">
        <v>102</v>
      </c>
      <c r="B10" s="216">
        <v>34900000</v>
      </c>
      <c r="C10" s="216">
        <v>9321789</v>
      </c>
      <c r="D10" s="222">
        <f t="shared" si="0"/>
        <v>0.2670999713467049</v>
      </c>
    </row>
    <row r="11" spans="1:4" ht="12.75">
      <c r="A11" s="49" t="s">
        <v>103</v>
      </c>
      <c r="B11" s="217">
        <v>380000</v>
      </c>
      <c r="C11" s="217">
        <v>171186</v>
      </c>
      <c r="D11" s="213">
        <f t="shared" si="0"/>
        <v>0.45048947368421055</v>
      </c>
    </row>
    <row r="12" spans="1:4" ht="12.75">
      <c r="A12" s="49" t="s">
        <v>104</v>
      </c>
      <c r="B12" s="217">
        <v>68000</v>
      </c>
      <c r="C12" s="217">
        <v>16589</v>
      </c>
      <c r="D12" s="213">
        <f t="shared" si="0"/>
        <v>0.2439558823529412</v>
      </c>
    </row>
    <row r="13" spans="1:4" ht="12.75">
      <c r="A13" s="49" t="s">
        <v>105</v>
      </c>
      <c r="B13" s="217">
        <v>500</v>
      </c>
      <c r="C13" s="217">
        <v>397</v>
      </c>
      <c r="D13" s="213">
        <f t="shared" si="0"/>
        <v>0.794</v>
      </c>
    </row>
    <row r="14" spans="1:4" ht="12.75">
      <c r="A14" s="49" t="s">
        <v>106</v>
      </c>
      <c r="B14" s="217">
        <v>51000</v>
      </c>
      <c r="C14" s="217">
        <v>15899</v>
      </c>
      <c r="D14" s="213">
        <f t="shared" si="0"/>
        <v>0.3117450980392157</v>
      </c>
    </row>
    <row r="15" spans="1:4" ht="12.75">
      <c r="A15" s="49" t="s">
        <v>107</v>
      </c>
      <c r="B15" s="217">
        <v>90000</v>
      </c>
      <c r="C15" s="217">
        <v>8777</v>
      </c>
      <c r="D15" s="213">
        <f t="shared" si="0"/>
        <v>0.09752222222222222</v>
      </c>
    </row>
    <row r="16" spans="1:4" ht="12.75">
      <c r="A16" s="49" t="s">
        <v>108</v>
      </c>
      <c r="B16" s="217">
        <v>200000</v>
      </c>
      <c r="C16" s="217">
        <v>38223</v>
      </c>
      <c r="D16" s="213">
        <f t="shared" si="0"/>
        <v>0.191115</v>
      </c>
    </row>
    <row r="17" spans="1:4" ht="12.75">
      <c r="A17" s="49" t="s">
        <v>109</v>
      </c>
      <c r="B17" s="217">
        <v>700000</v>
      </c>
      <c r="C17" s="217">
        <v>182673</v>
      </c>
      <c r="D17" s="213">
        <f t="shared" si="0"/>
        <v>0.26096142857142857</v>
      </c>
    </row>
    <row r="18" spans="1:4" ht="12.75">
      <c r="A18" s="49" t="s">
        <v>110</v>
      </c>
      <c r="B18" s="218">
        <f>SUM(B20:B21)</f>
        <v>15031640</v>
      </c>
      <c r="C18" s="218">
        <f>SUM(C20:C21)</f>
        <v>3212610</v>
      </c>
      <c r="D18" s="223">
        <f t="shared" si="0"/>
        <v>0.21372318655848596</v>
      </c>
    </row>
    <row r="19" spans="1:4" ht="12.75">
      <c r="A19" s="49" t="s">
        <v>111</v>
      </c>
      <c r="B19" s="362"/>
      <c r="C19" s="362"/>
      <c r="D19" s="53"/>
    </row>
    <row r="20" spans="1:4" ht="12.75">
      <c r="A20" s="49" t="s">
        <v>112</v>
      </c>
      <c r="B20" s="217">
        <v>14380000</v>
      </c>
      <c r="C20" s="217">
        <v>3113283</v>
      </c>
      <c r="D20" s="213">
        <f>SUM(C20/B20)</f>
        <v>0.21650090403337968</v>
      </c>
    </row>
    <row r="21" spans="1:4" ht="12.75">
      <c r="A21" s="49" t="s">
        <v>113</v>
      </c>
      <c r="B21" s="217">
        <v>651640</v>
      </c>
      <c r="C21" s="217">
        <v>99327</v>
      </c>
      <c r="D21" s="213">
        <f>SUM(C21/B21)</f>
        <v>0.15242618623780002</v>
      </c>
    </row>
    <row r="22" spans="1:4" ht="12.75">
      <c r="A22" s="49" t="s">
        <v>114</v>
      </c>
      <c r="B22" s="217">
        <v>123000</v>
      </c>
      <c r="C22" s="217">
        <v>31431</v>
      </c>
      <c r="D22" s="213">
        <f>SUM(C22/B22)</f>
        <v>0.25553658536585366</v>
      </c>
    </row>
    <row r="23" spans="1:4" ht="12.75">
      <c r="A23" s="49" t="s">
        <v>115</v>
      </c>
      <c r="B23" s="217">
        <v>158900</v>
      </c>
      <c r="C23" s="217">
        <v>41444</v>
      </c>
      <c r="D23" s="213">
        <f>SUM(C23/B23)</f>
        <v>0.26081812460667086</v>
      </c>
    </row>
    <row r="24" spans="1:4" ht="12.75">
      <c r="A24" s="51" t="s">
        <v>116</v>
      </c>
      <c r="B24" s="363"/>
      <c r="C24" s="363"/>
      <c r="D24" s="213"/>
    </row>
    <row r="25" spans="1:4" ht="12.75">
      <c r="A25" s="51" t="s">
        <v>117</v>
      </c>
      <c r="B25" s="217">
        <v>500000</v>
      </c>
      <c r="C25" s="217">
        <v>241993</v>
      </c>
      <c r="D25" s="213">
        <f>SUM(C25/B25)</f>
        <v>0.483986</v>
      </c>
    </row>
    <row r="26" spans="1:4" ht="12.75">
      <c r="A26" s="49" t="s">
        <v>118</v>
      </c>
      <c r="B26" s="217">
        <v>200000</v>
      </c>
      <c r="C26" s="217">
        <v>138222</v>
      </c>
      <c r="D26" s="213">
        <f>SUM(C26/B26)</f>
        <v>0.69111</v>
      </c>
    </row>
    <row r="27" spans="1:4" ht="12.75">
      <c r="A27" s="49" t="s">
        <v>119</v>
      </c>
      <c r="B27" s="217">
        <v>6850</v>
      </c>
      <c r="C27" s="217">
        <v>2640</v>
      </c>
      <c r="D27" s="213">
        <f>SUM(C27/B27)</f>
        <v>0.3854014598540146</v>
      </c>
    </row>
    <row r="28" spans="1:4" ht="12.75">
      <c r="A28" s="49" t="s">
        <v>120</v>
      </c>
      <c r="B28" s="217">
        <v>54500</v>
      </c>
      <c r="C28" s="217">
        <v>56398</v>
      </c>
      <c r="D28" s="213">
        <f>SUM(C28/B28)</f>
        <v>1.0348256880733946</v>
      </c>
    </row>
    <row r="29" spans="1:4" ht="12.75">
      <c r="A29" s="49" t="s">
        <v>121</v>
      </c>
      <c r="B29" s="217">
        <v>9800</v>
      </c>
      <c r="C29" s="217">
        <v>5344</v>
      </c>
      <c r="D29" s="213">
        <f>SUM(C29/B29)</f>
        <v>0.5453061224489796</v>
      </c>
    </row>
    <row r="30" spans="1:4" ht="12.75">
      <c r="A30" s="49"/>
      <c r="B30" s="382"/>
      <c r="C30" s="382"/>
      <c r="D30" s="50"/>
    </row>
    <row r="31" spans="1:4" ht="12.75">
      <c r="A31" s="48" t="s">
        <v>122</v>
      </c>
      <c r="B31" s="215">
        <f>SUM(B32:B33,B35:B36)</f>
        <v>6441171</v>
      </c>
      <c r="C31" s="215">
        <f>SUM(C32:C33,C35:C36)</f>
        <v>2088440</v>
      </c>
      <c r="D31" s="221">
        <f aca="true" t="shared" si="1" ref="D31:D36">SUM(C31/B31)</f>
        <v>0.32423296943987356</v>
      </c>
    </row>
    <row r="32" spans="1:4" ht="12.75">
      <c r="A32" s="49" t="s">
        <v>123</v>
      </c>
      <c r="B32" s="216">
        <v>600000</v>
      </c>
      <c r="C32" s="216">
        <v>407477</v>
      </c>
      <c r="D32" s="224">
        <f t="shared" si="1"/>
        <v>0.6791283333333333</v>
      </c>
    </row>
    <row r="33" spans="1:4" ht="12.75">
      <c r="A33" s="49" t="s">
        <v>124</v>
      </c>
      <c r="B33" s="217">
        <v>4517311</v>
      </c>
      <c r="C33" s="217">
        <v>1124135</v>
      </c>
      <c r="D33" s="224">
        <f t="shared" si="1"/>
        <v>0.24885047764034843</v>
      </c>
    </row>
    <row r="34" spans="1:4" ht="12.75">
      <c r="A34" s="49" t="s">
        <v>125</v>
      </c>
      <c r="B34" s="217">
        <v>621800</v>
      </c>
      <c r="C34" s="217">
        <v>118371</v>
      </c>
      <c r="D34" s="224">
        <f t="shared" si="1"/>
        <v>0.1903682856223866</v>
      </c>
    </row>
    <row r="35" spans="1:4" ht="12.75">
      <c r="A35" s="49" t="s">
        <v>126</v>
      </c>
      <c r="B35" s="217">
        <v>1183000</v>
      </c>
      <c r="C35" s="217">
        <v>489340</v>
      </c>
      <c r="D35" s="224">
        <f t="shared" si="1"/>
        <v>0.41364327979712595</v>
      </c>
    </row>
    <row r="36" spans="1:4" ht="12.75">
      <c r="A36" s="49" t="s">
        <v>127</v>
      </c>
      <c r="B36" s="217">
        <v>140860</v>
      </c>
      <c r="C36" s="217">
        <v>67488</v>
      </c>
      <c r="D36" s="224">
        <f t="shared" si="1"/>
        <v>0.47911401391452507</v>
      </c>
    </row>
    <row r="37" spans="1:4" ht="12.75">
      <c r="A37" s="49"/>
      <c r="B37" s="382"/>
      <c r="C37" s="382"/>
      <c r="D37" s="86"/>
    </row>
    <row r="38" spans="1:4" ht="12.75">
      <c r="A38" s="48" t="s">
        <v>128</v>
      </c>
      <c r="B38" s="214">
        <f>SUM(B39:B40)</f>
        <v>13816826</v>
      </c>
      <c r="C38" s="215">
        <f>SUM(C39:C40)</f>
        <v>5381109</v>
      </c>
      <c r="D38" s="234">
        <f>SUM(C38/B38)</f>
        <v>0.3894605750987962</v>
      </c>
    </row>
    <row r="39" spans="1:4" ht="12.75">
      <c r="A39" s="52" t="s">
        <v>129</v>
      </c>
      <c r="B39" s="216">
        <v>13321371</v>
      </c>
      <c r="C39" s="216">
        <v>5298533</v>
      </c>
      <c r="D39" s="224">
        <f>SUM(C39/B39)</f>
        <v>0.39774682350637935</v>
      </c>
    </row>
    <row r="40" spans="1:4" ht="12.75">
      <c r="A40" s="49" t="s">
        <v>130</v>
      </c>
      <c r="B40" s="217">
        <v>495455</v>
      </c>
      <c r="C40" s="217">
        <v>82576</v>
      </c>
      <c r="D40" s="224">
        <f>SUM(C40/B40)</f>
        <v>0.16666700305779536</v>
      </c>
    </row>
    <row r="41" spans="1:4" ht="12.75">
      <c r="A41" s="49"/>
      <c r="B41" s="217"/>
      <c r="C41" s="217"/>
      <c r="D41" s="86"/>
    </row>
    <row r="42" spans="1:4" ht="12.75">
      <c r="A42" s="48" t="s">
        <v>131</v>
      </c>
      <c r="B42" s="215">
        <f>SUM(B43,B53,B57,)</f>
        <v>38641092</v>
      </c>
      <c r="C42" s="310">
        <f>SUM(C43,C53,C57,)</f>
        <v>4174809</v>
      </c>
      <c r="D42" s="234">
        <f aca="true" t="shared" si="2" ref="D42:D53">SUM(C42/B42)</f>
        <v>0.10804065785718478</v>
      </c>
    </row>
    <row r="43" spans="1:4" ht="12.75">
      <c r="A43" s="49" t="s">
        <v>132</v>
      </c>
      <c r="B43" s="217">
        <f>SUM(B44,B47,)</f>
        <v>26582528</v>
      </c>
      <c r="C43" s="219">
        <f>SUM(C44,C47,)</f>
        <v>1407067</v>
      </c>
      <c r="D43" s="224">
        <f t="shared" si="2"/>
        <v>0.052932023620928755</v>
      </c>
    </row>
    <row r="44" spans="1:4" ht="12.75">
      <c r="A44" s="49" t="s">
        <v>133</v>
      </c>
      <c r="B44" s="217">
        <f>SUM(B45:B46)</f>
        <v>5385772</v>
      </c>
      <c r="C44" s="220">
        <f>SUM(C45:C46)</f>
        <v>384520</v>
      </c>
      <c r="D44" s="224">
        <f t="shared" si="2"/>
        <v>0.07139552138486367</v>
      </c>
    </row>
    <row r="45" spans="1:4" ht="12.75">
      <c r="A45" s="49" t="s">
        <v>134</v>
      </c>
      <c r="B45" s="217">
        <v>1226772</v>
      </c>
      <c r="C45" s="220">
        <v>384520</v>
      </c>
      <c r="D45" s="224">
        <f t="shared" si="2"/>
        <v>0.31344047630692584</v>
      </c>
    </row>
    <row r="46" spans="1:4" ht="12.75">
      <c r="A46" s="49" t="s">
        <v>135</v>
      </c>
      <c r="B46" s="217">
        <v>4159000</v>
      </c>
      <c r="C46" s="220">
        <v>0</v>
      </c>
      <c r="D46" s="224">
        <f t="shared" si="2"/>
        <v>0</v>
      </c>
    </row>
    <row r="47" spans="1:4" ht="12.75">
      <c r="A47" s="49" t="s">
        <v>136</v>
      </c>
      <c r="B47" s="217">
        <f>SUM(B48:B52)</f>
        <v>21196756</v>
      </c>
      <c r="C47" s="220">
        <f>SUM(C48:C52)</f>
        <v>1022547</v>
      </c>
      <c r="D47" s="224">
        <f t="shared" si="2"/>
        <v>0.04824073079861843</v>
      </c>
    </row>
    <row r="48" spans="1:4" ht="12.75">
      <c r="A48" s="49" t="s">
        <v>137</v>
      </c>
      <c r="B48" s="217">
        <v>9340280</v>
      </c>
      <c r="C48" s="220">
        <v>545330</v>
      </c>
      <c r="D48" s="224">
        <f t="shared" si="2"/>
        <v>0.05838475934340298</v>
      </c>
    </row>
    <row r="49" spans="1:4" ht="12.75">
      <c r="A49" s="49" t="s">
        <v>138</v>
      </c>
      <c r="B49" s="217">
        <v>3072032</v>
      </c>
      <c r="C49" s="220">
        <v>0</v>
      </c>
      <c r="D49" s="224">
        <f t="shared" si="2"/>
        <v>0</v>
      </c>
    </row>
    <row r="50" spans="1:4" ht="12.75">
      <c r="A50" s="49" t="s">
        <v>139</v>
      </c>
      <c r="B50" s="217">
        <v>8774444</v>
      </c>
      <c r="C50" s="220">
        <v>468229</v>
      </c>
      <c r="D50" s="224">
        <f t="shared" si="2"/>
        <v>0.05336281136445797</v>
      </c>
    </row>
    <row r="51" spans="1:4" ht="12.75">
      <c r="A51" s="49" t="s">
        <v>244</v>
      </c>
      <c r="B51" s="217">
        <v>0</v>
      </c>
      <c r="C51" s="220">
        <v>8988</v>
      </c>
      <c r="D51" s="224"/>
    </row>
    <row r="52" spans="1:4" ht="12.75">
      <c r="A52" s="49" t="s">
        <v>140</v>
      </c>
      <c r="B52" s="217">
        <v>10000</v>
      </c>
      <c r="C52" s="220">
        <v>0</v>
      </c>
      <c r="D52" s="224">
        <f t="shared" si="2"/>
        <v>0</v>
      </c>
    </row>
    <row r="53" spans="1:4" ht="12.75">
      <c r="A53" s="49" t="s">
        <v>141</v>
      </c>
      <c r="B53" s="217">
        <f>SUM(B55)</f>
        <v>11813564</v>
      </c>
      <c r="C53" s="220">
        <f>SUM(C55)</f>
        <v>2706491</v>
      </c>
      <c r="D53" s="224">
        <f t="shared" si="2"/>
        <v>0.2291002952199692</v>
      </c>
    </row>
    <row r="54" spans="1:4" ht="12.75">
      <c r="A54" s="49" t="s">
        <v>142</v>
      </c>
      <c r="B54" s="217"/>
      <c r="C54" s="220"/>
      <c r="D54" s="224"/>
    </row>
    <row r="55" spans="1:4" ht="12.75">
      <c r="A55" s="49" t="s">
        <v>143</v>
      </c>
      <c r="B55" s="217">
        <v>11813564</v>
      </c>
      <c r="C55" s="220">
        <v>2706491</v>
      </c>
      <c r="D55" s="224">
        <f>SUM(C55/B55)</f>
        <v>0.2291002952199692</v>
      </c>
    </row>
    <row r="56" spans="1:4" ht="12.75">
      <c r="A56" s="49" t="s">
        <v>144</v>
      </c>
      <c r="B56" s="363"/>
      <c r="C56" s="383"/>
      <c r="D56" s="224"/>
    </row>
    <row r="57" spans="1:4" ht="12.75">
      <c r="A57" s="49" t="s">
        <v>145</v>
      </c>
      <c r="B57" s="217">
        <f>SUM(B58)</f>
        <v>245000</v>
      </c>
      <c r="C57" s="220">
        <f>SUM(C58)</f>
        <v>61251</v>
      </c>
      <c r="D57" s="224">
        <f>SUM(C57/B57)</f>
        <v>0.2500040816326531</v>
      </c>
    </row>
    <row r="58" spans="1:4" ht="12.75">
      <c r="A58" s="49" t="s">
        <v>146</v>
      </c>
      <c r="B58" s="217">
        <v>245000</v>
      </c>
      <c r="C58" s="220">
        <v>61251</v>
      </c>
      <c r="D58" s="224">
        <f>SUM(C58/B58)</f>
        <v>0.2500040816326531</v>
      </c>
    </row>
    <row r="59" spans="1:4" ht="12.75">
      <c r="A59" s="49"/>
      <c r="B59" s="217"/>
      <c r="C59" s="220"/>
      <c r="D59" s="86"/>
    </row>
    <row r="60" spans="1:4" ht="13.5" thickBot="1">
      <c r="A60" s="54" t="s">
        <v>147</v>
      </c>
      <c r="B60" s="225">
        <v>463768</v>
      </c>
      <c r="C60" s="226">
        <v>124731</v>
      </c>
      <c r="D60" s="235">
        <f>SUM(C60/B60)</f>
        <v>0.2689512859878215</v>
      </c>
    </row>
  </sheetData>
  <mergeCells count="4">
    <mergeCell ref="C3:C4"/>
    <mergeCell ref="A1:C1"/>
    <mergeCell ref="A3:A4"/>
    <mergeCell ref="B3:B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6"/>
  <sheetViews>
    <sheetView showGridLines="0" view="pageBreakPreview" zoomScaleSheetLayoutView="100" workbookViewId="0" topLeftCell="A221">
      <selection activeCell="J248" sqref="J248"/>
    </sheetView>
  </sheetViews>
  <sheetFormatPr defaultColWidth="9.00390625" defaultRowHeight="12"/>
  <cols>
    <col min="1" max="1" width="5.625" style="5" customWidth="1"/>
    <col min="2" max="2" width="10.625" style="5" customWidth="1"/>
    <col min="3" max="3" width="9.125" style="5" customWidth="1"/>
    <col min="4" max="4" width="62.125" style="58" customWidth="1"/>
    <col min="5" max="6" width="13.75390625" style="5" customWidth="1"/>
    <col min="7" max="7" width="9.875" style="5" customWidth="1"/>
    <col min="8" max="8" width="12.75390625" style="5" customWidth="1"/>
    <col min="9" max="16384" width="9.125" style="5" customWidth="1"/>
  </cols>
  <sheetData>
    <row r="1" spans="1:9" ht="19.5" customHeight="1">
      <c r="A1" s="238"/>
      <c r="B1" s="596" t="s">
        <v>227</v>
      </c>
      <c r="C1" s="596"/>
      <c r="D1" s="596"/>
      <c r="E1" s="596"/>
      <c r="F1" s="596"/>
      <c r="G1" s="596"/>
      <c r="H1" s="42"/>
      <c r="I1" s="42"/>
    </row>
    <row r="2" spans="1:8" s="101" customFormat="1" ht="18.75" customHeight="1">
      <c r="A2" s="302"/>
      <c r="B2" s="612" t="s">
        <v>228</v>
      </c>
      <c r="C2" s="612"/>
      <c r="D2" s="612"/>
      <c r="E2" s="612"/>
      <c r="F2" s="612"/>
      <c r="G2" s="612"/>
      <c r="H2" s="303"/>
    </row>
    <row r="3" spans="5:7" ht="12.75" thickBot="1">
      <c r="E3" s="55"/>
      <c r="F3" s="55"/>
      <c r="G3" s="55" t="s">
        <v>0</v>
      </c>
    </row>
    <row r="4" spans="1:9" ht="14.25" customHeight="1">
      <c r="A4" s="56"/>
      <c r="B4" s="597" t="s">
        <v>1</v>
      </c>
      <c r="C4" s="616" t="s">
        <v>148</v>
      </c>
      <c r="D4" s="624"/>
      <c r="E4" s="622" t="s">
        <v>99</v>
      </c>
      <c r="F4" s="616" t="s">
        <v>221</v>
      </c>
      <c r="G4" s="629" t="s">
        <v>232</v>
      </c>
      <c r="H4" s="57"/>
      <c r="I4" s="58"/>
    </row>
    <row r="5" spans="2:9" ht="14.25" customHeight="1" thickBot="1">
      <c r="B5" s="598"/>
      <c r="C5" s="617"/>
      <c r="D5" s="625"/>
      <c r="E5" s="623"/>
      <c r="F5" s="617"/>
      <c r="G5" s="630"/>
      <c r="H5" s="59"/>
      <c r="I5" s="58"/>
    </row>
    <row r="6" spans="2:9" ht="14.25">
      <c r="B6" s="60">
        <v>1</v>
      </c>
      <c r="C6" s="61">
        <v>2</v>
      </c>
      <c r="D6" s="62"/>
      <c r="E6" s="244">
        <v>3</v>
      </c>
      <c r="F6" s="244">
        <v>4</v>
      </c>
      <c r="G6" s="245">
        <v>5</v>
      </c>
      <c r="H6" s="63"/>
      <c r="I6" s="58"/>
    </row>
    <row r="7" spans="2:9" ht="14.25" customHeight="1">
      <c r="B7" s="64"/>
      <c r="C7" s="65"/>
      <c r="D7" s="66"/>
      <c r="E7" s="172"/>
      <c r="F7" s="172"/>
      <c r="G7" s="246"/>
      <c r="H7" s="63"/>
      <c r="I7" s="58"/>
    </row>
    <row r="8" spans="2:9" ht="14.25" customHeight="1">
      <c r="B8" s="64">
        <v>400</v>
      </c>
      <c r="C8" s="67" t="s">
        <v>149</v>
      </c>
      <c r="D8" s="68"/>
      <c r="E8" s="239"/>
      <c r="F8" s="239"/>
      <c r="G8" s="247"/>
      <c r="H8" s="69"/>
      <c r="I8" s="58"/>
    </row>
    <row r="9" spans="2:9" ht="14.25" customHeight="1">
      <c r="B9" s="70"/>
      <c r="C9" s="71" t="s">
        <v>150</v>
      </c>
      <c r="D9" s="72"/>
      <c r="E9" s="240">
        <f>SUM(E54)</f>
        <v>10660444</v>
      </c>
      <c r="F9" s="240">
        <f>SUM(F54)</f>
        <v>468229</v>
      </c>
      <c r="G9" s="291">
        <f>SUM(F9/E9)</f>
        <v>0.043922091800304</v>
      </c>
      <c r="H9" s="73"/>
      <c r="I9" s="58"/>
    </row>
    <row r="10" spans="2:9" ht="14.25" customHeight="1">
      <c r="B10" s="64"/>
      <c r="C10" s="65"/>
      <c r="D10" s="66"/>
      <c r="E10" s="172"/>
      <c r="F10" s="65"/>
      <c r="G10" s="307"/>
      <c r="H10" s="63"/>
      <c r="I10" s="58"/>
    </row>
    <row r="11" spans="2:9" ht="14.25" customHeight="1">
      <c r="B11" s="70">
        <v>600</v>
      </c>
      <c r="C11" s="74" t="s">
        <v>10</v>
      </c>
      <c r="D11" s="75"/>
      <c r="E11" s="241">
        <f>SUM(E58+E234)</f>
        <v>877727</v>
      </c>
      <c r="F11" s="241">
        <f>SUM(F58+F234)</f>
        <v>65478</v>
      </c>
      <c r="G11" s="292">
        <f>SUM(F11/E11)</f>
        <v>0.07459950531315546</v>
      </c>
      <c r="H11" s="76"/>
      <c r="I11" s="58"/>
    </row>
    <row r="12" spans="2:9" ht="14.25" customHeight="1">
      <c r="B12" s="64"/>
      <c r="C12" s="77"/>
      <c r="D12" s="66"/>
      <c r="E12" s="242"/>
      <c r="F12" s="274"/>
      <c r="G12" s="307"/>
      <c r="H12" s="76"/>
      <c r="I12" s="58"/>
    </row>
    <row r="13" spans="2:9" ht="14.25" customHeight="1">
      <c r="B13" s="70">
        <v>630</v>
      </c>
      <c r="C13" s="74" t="s">
        <v>13</v>
      </c>
      <c r="D13" s="75"/>
      <c r="E13" s="241">
        <f>SUM(E62)</f>
        <v>2196802</v>
      </c>
      <c r="F13" s="241">
        <f>SUM(F62)</f>
        <v>0</v>
      </c>
      <c r="G13" s="293">
        <f>SUM(F13/E13)</f>
        <v>0</v>
      </c>
      <c r="H13" s="76"/>
      <c r="I13" s="58"/>
    </row>
    <row r="14" spans="2:9" ht="14.25" customHeight="1">
      <c r="B14" s="64"/>
      <c r="C14" s="65"/>
      <c r="D14" s="66"/>
      <c r="E14" s="172"/>
      <c r="F14" s="65"/>
      <c r="G14" s="307"/>
      <c r="H14" s="63"/>
      <c r="I14" s="58"/>
    </row>
    <row r="15" spans="2:9" ht="14.25" customHeight="1">
      <c r="B15" s="70">
        <v>700</v>
      </c>
      <c r="C15" s="74" t="s">
        <v>15</v>
      </c>
      <c r="D15" s="75"/>
      <c r="E15" s="241">
        <f>SUM(E66)</f>
        <v>4692000</v>
      </c>
      <c r="F15" s="241">
        <f>SUM(F66)</f>
        <v>1021054</v>
      </c>
      <c r="G15" s="293">
        <f>SUM(F15/E15)</f>
        <v>0.21761594202898552</v>
      </c>
      <c r="H15" s="76"/>
      <c r="I15" s="58"/>
    </row>
    <row r="16" spans="2:9" ht="14.25" customHeight="1">
      <c r="B16" s="64"/>
      <c r="C16" s="65"/>
      <c r="D16" s="66"/>
      <c r="E16" s="172"/>
      <c r="F16" s="65"/>
      <c r="G16" s="307"/>
      <c r="H16" s="63"/>
      <c r="I16" s="58"/>
    </row>
    <row r="17" spans="2:9" ht="14.25" customHeight="1">
      <c r="B17" s="64"/>
      <c r="C17" s="65"/>
      <c r="D17" s="66"/>
      <c r="E17" s="172"/>
      <c r="F17" s="65"/>
      <c r="G17" s="293"/>
      <c r="H17" s="63"/>
      <c r="I17" s="58"/>
    </row>
    <row r="18" spans="2:9" ht="14.25" customHeight="1">
      <c r="B18" s="78">
        <v>750</v>
      </c>
      <c r="C18" s="79" t="s">
        <v>28</v>
      </c>
      <c r="D18" s="80"/>
      <c r="E18" s="218">
        <f>SUM(E74+E173)</f>
        <v>578103</v>
      </c>
      <c r="F18" s="218">
        <f>SUM(F74+F173)</f>
        <v>94314</v>
      </c>
      <c r="G18" s="293">
        <f>SUM(F18/E18)</f>
        <v>0.16314393801796565</v>
      </c>
      <c r="H18" s="81"/>
      <c r="I18" s="58"/>
    </row>
    <row r="19" spans="2:9" ht="14.25" customHeight="1">
      <c r="B19" s="64"/>
      <c r="C19" s="82"/>
      <c r="D19" s="83"/>
      <c r="E19" s="216"/>
      <c r="F19" s="279"/>
      <c r="G19" s="307"/>
      <c r="H19" s="81"/>
      <c r="I19" s="58"/>
    </row>
    <row r="20" spans="2:9" ht="14.25" customHeight="1">
      <c r="B20" s="64"/>
      <c r="C20" s="84" t="s">
        <v>151</v>
      </c>
      <c r="D20" s="85"/>
      <c r="E20" s="217"/>
      <c r="F20" s="276"/>
      <c r="G20" s="293"/>
      <c r="H20" s="81"/>
      <c r="I20" s="58"/>
    </row>
    <row r="21" spans="2:9" ht="14.25" customHeight="1">
      <c r="B21" s="78">
        <v>751</v>
      </c>
      <c r="C21" s="79" t="s">
        <v>152</v>
      </c>
      <c r="D21" s="80"/>
      <c r="E21" s="218">
        <f>SUM(E185)</f>
        <v>6564</v>
      </c>
      <c r="F21" s="218">
        <f>SUM(F185)</f>
        <v>1641</v>
      </c>
      <c r="G21" s="293">
        <f>SUM(F21/E21)</f>
        <v>0.25</v>
      </c>
      <c r="H21" s="81"/>
      <c r="I21" s="58"/>
    </row>
    <row r="22" spans="2:9" ht="14.25" customHeight="1">
      <c r="B22" s="49"/>
      <c r="C22" s="84"/>
      <c r="D22" s="85"/>
      <c r="E22" s="175"/>
      <c r="F22" s="84"/>
      <c r="G22" s="307"/>
      <c r="H22" s="87"/>
      <c r="I22" s="58"/>
    </row>
    <row r="23" spans="2:9" ht="14.25" customHeight="1">
      <c r="B23" s="64">
        <v>754</v>
      </c>
      <c r="C23" s="84" t="s">
        <v>153</v>
      </c>
      <c r="D23" s="85"/>
      <c r="E23" s="217"/>
      <c r="F23" s="276"/>
      <c r="G23" s="293"/>
      <c r="H23" s="81"/>
      <c r="I23" s="58"/>
    </row>
    <row r="24" spans="2:9" ht="14.25" customHeight="1">
      <c r="B24" s="88"/>
      <c r="C24" s="79" t="s">
        <v>154</v>
      </c>
      <c r="D24" s="80"/>
      <c r="E24" s="218">
        <f>SUM(E83)</f>
        <v>30000</v>
      </c>
      <c r="F24" s="218">
        <f>SUM(F83)</f>
        <v>6615</v>
      </c>
      <c r="G24" s="293">
        <f>SUM(F24/E24)</f>
        <v>0.2205</v>
      </c>
      <c r="H24" s="81"/>
      <c r="I24" s="58"/>
    </row>
    <row r="25" spans="2:9" ht="14.25" customHeight="1">
      <c r="B25" s="64"/>
      <c r="C25" s="84"/>
      <c r="D25" s="85"/>
      <c r="E25" s="217"/>
      <c r="F25" s="276"/>
      <c r="G25" s="307"/>
      <c r="H25" s="81"/>
      <c r="I25" s="58"/>
    </row>
    <row r="26" spans="2:9" ht="14.25" customHeight="1">
      <c r="B26" s="64">
        <v>756</v>
      </c>
      <c r="C26" s="84" t="s">
        <v>155</v>
      </c>
      <c r="D26" s="85"/>
      <c r="E26" s="217"/>
      <c r="F26" s="276"/>
      <c r="G26" s="293"/>
      <c r="H26" s="81"/>
      <c r="I26" s="58"/>
    </row>
    <row r="27" spans="2:9" ht="14.25" customHeight="1">
      <c r="B27" s="64"/>
      <c r="C27" s="84" t="s">
        <v>156</v>
      </c>
      <c r="D27" s="85"/>
      <c r="E27" s="217"/>
      <c r="F27" s="276"/>
      <c r="G27" s="293"/>
      <c r="H27" s="81"/>
      <c r="I27" s="58"/>
    </row>
    <row r="28" spans="2:9" ht="14.25" customHeight="1">
      <c r="B28" s="64"/>
      <c r="C28" s="84" t="s">
        <v>157</v>
      </c>
      <c r="D28" s="85"/>
      <c r="E28" s="243"/>
      <c r="F28" s="294"/>
      <c r="G28" s="293"/>
      <c r="H28" s="81"/>
      <c r="I28" s="58"/>
    </row>
    <row r="29" spans="2:9" ht="14.25" customHeight="1">
      <c r="B29" s="70"/>
      <c r="C29" s="79" t="s">
        <v>158</v>
      </c>
      <c r="D29" s="80"/>
      <c r="E29" s="218">
        <f>SUM(E92)</f>
        <v>52542290</v>
      </c>
      <c r="F29" s="218">
        <f>SUM(F92)</f>
        <v>13509461</v>
      </c>
      <c r="G29" s="293">
        <f>SUM(F29/E29)</f>
        <v>0.25711595364419787</v>
      </c>
      <c r="H29" s="81"/>
      <c r="I29" s="58"/>
    </row>
    <row r="30" spans="2:9" ht="14.25" customHeight="1">
      <c r="B30" s="64"/>
      <c r="C30" s="84"/>
      <c r="D30" s="85"/>
      <c r="E30" s="217"/>
      <c r="F30" s="276"/>
      <c r="G30" s="307"/>
      <c r="H30" s="81"/>
      <c r="I30" s="58"/>
    </row>
    <row r="31" spans="2:9" ht="14.25" customHeight="1">
      <c r="B31" s="78">
        <v>758</v>
      </c>
      <c r="C31" s="89" t="s">
        <v>78</v>
      </c>
      <c r="D31" s="80"/>
      <c r="E31" s="218">
        <f>SUM(E111)</f>
        <v>14016826</v>
      </c>
      <c r="F31" s="218">
        <f>SUM(F111)</f>
        <v>5443657</v>
      </c>
      <c r="G31" s="293">
        <f>SUM(F31/E31)</f>
        <v>0.38836588254716153</v>
      </c>
      <c r="H31" s="81"/>
      <c r="I31" s="58"/>
    </row>
    <row r="32" spans="2:9" ht="14.25" customHeight="1">
      <c r="B32" s="90"/>
      <c r="C32" s="82"/>
      <c r="D32" s="83"/>
      <c r="E32" s="216"/>
      <c r="F32" s="279"/>
      <c r="G32" s="307"/>
      <c r="H32" s="81"/>
      <c r="I32" s="58"/>
    </row>
    <row r="33" spans="2:9" ht="14.25" customHeight="1">
      <c r="B33" s="78">
        <v>801</v>
      </c>
      <c r="C33" s="79" t="s">
        <v>81</v>
      </c>
      <c r="D33" s="80"/>
      <c r="E33" s="218">
        <f>SUM(E119)</f>
        <v>145440</v>
      </c>
      <c r="F33" s="218">
        <f>SUM(F119)</f>
        <v>35113</v>
      </c>
      <c r="G33" s="293">
        <f>SUM(F33/E33)</f>
        <v>0.24142601760176016</v>
      </c>
      <c r="H33" s="81"/>
      <c r="I33" s="58"/>
    </row>
    <row r="34" spans="1:9" ht="14.25" customHeight="1">
      <c r="A34" s="58"/>
      <c r="B34" s="91"/>
      <c r="C34" s="92"/>
      <c r="D34" s="85"/>
      <c r="E34" s="217"/>
      <c r="F34" s="276"/>
      <c r="G34" s="307"/>
      <c r="H34" s="81"/>
      <c r="I34" s="58"/>
    </row>
    <row r="35" spans="1:9" ht="14.25" customHeight="1">
      <c r="A35" s="58"/>
      <c r="B35" s="78">
        <v>851</v>
      </c>
      <c r="C35" s="89" t="s">
        <v>83</v>
      </c>
      <c r="D35" s="80"/>
      <c r="E35" s="218">
        <f>SUM(E127)</f>
        <v>10183</v>
      </c>
      <c r="F35" s="218">
        <f>SUM(F127)</f>
        <v>746</v>
      </c>
      <c r="G35" s="293">
        <f>SUM(F35/E35)</f>
        <v>0.07325935382500245</v>
      </c>
      <c r="H35" s="81"/>
      <c r="I35" s="58"/>
    </row>
    <row r="36" spans="1:9" ht="14.25" customHeight="1">
      <c r="A36" s="58"/>
      <c r="B36" s="91"/>
      <c r="C36" s="92"/>
      <c r="D36" s="85"/>
      <c r="E36" s="217"/>
      <c r="F36" s="276"/>
      <c r="G36" s="307"/>
      <c r="H36" s="81"/>
      <c r="I36" s="58"/>
    </row>
    <row r="37" spans="1:9" ht="14.25" customHeight="1">
      <c r="A37" s="58"/>
      <c r="B37" s="78">
        <v>852</v>
      </c>
      <c r="C37" s="89" t="s">
        <v>84</v>
      </c>
      <c r="D37" s="80"/>
      <c r="E37" s="218">
        <f>SUM(E131+E191)</f>
        <v>12782120</v>
      </c>
      <c r="F37" s="218">
        <f>SUM(F131+F191)</f>
        <v>2994842</v>
      </c>
      <c r="G37" s="293">
        <f>SUM(F37/E37)</f>
        <v>0.2342993181099849</v>
      </c>
      <c r="H37" s="81"/>
      <c r="I37" s="58"/>
    </row>
    <row r="38" spans="1:9" ht="14.25" customHeight="1">
      <c r="A38" s="58"/>
      <c r="B38" s="91"/>
      <c r="C38" s="92"/>
      <c r="D38" s="85"/>
      <c r="E38" s="217"/>
      <c r="F38" s="276"/>
      <c r="G38" s="307"/>
      <c r="H38" s="81"/>
      <c r="I38" s="58"/>
    </row>
    <row r="39" spans="1:9" ht="14.25" customHeight="1">
      <c r="A39" s="58"/>
      <c r="B39" s="78">
        <v>854</v>
      </c>
      <c r="C39" s="79" t="s">
        <v>250</v>
      </c>
      <c r="D39" s="80"/>
      <c r="E39" s="218">
        <f>SUM(E146)</f>
        <v>20772</v>
      </c>
      <c r="F39" s="218">
        <f>SUM(F146)</f>
        <v>20772</v>
      </c>
      <c r="G39" s="293">
        <f>SUM(F39/E39)</f>
        <v>1</v>
      </c>
      <c r="H39" s="81"/>
      <c r="I39" s="58"/>
    </row>
    <row r="40" spans="1:9" ht="14.25" customHeight="1">
      <c r="A40" s="58"/>
      <c r="B40" s="91"/>
      <c r="C40" s="92"/>
      <c r="D40" s="85"/>
      <c r="E40" s="217"/>
      <c r="F40" s="276"/>
      <c r="G40" s="307"/>
      <c r="H40" s="81"/>
      <c r="I40" s="58"/>
    </row>
    <row r="41" spans="1:9" ht="14.25" customHeight="1">
      <c r="A41" s="58"/>
      <c r="B41" s="91">
        <v>900</v>
      </c>
      <c r="C41" s="92" t="s">
        <v>159</v>
      </c>
      <c r="D41" s="85"/>
      <c r="E41" s="243"/>
      <c r="F41" s="294"/>
      <c r="G41" s="293"/>
      <c r="H41" s="81"/>
      <c r="I41" s="58"/>
    </row>
    <row r="42" spans="1:9" ht="14.25" customHeight="1">
      <c r="A42" s="58"/>
      <c r="B42" s="78"/>
      <c r="C42" s="89" t="s">
        <v>160</v>
      </c>
      <c r="D42" s="80"/>
      <c r="E42" s="218">
        <f>SUM(E151)</f>
        <v>13256776</v>
      </c>
      <c r="F42" s="218">
        <f>SUM(F151)</f>
        <v>1592310</v>
      </c>
      <c r="G42" s="293">
        <f>SUM(F42/E42)</f>
        <v>0.12011291433150866</v>
      </c>
      <c r="H42" s="81"/>
      <c r="I42" s="58"/>
    </row>
    <row r="43" spans="2:9" ht="14.25" customHeight="1">
      <c r="B43" s="64"/>
      <c r="C43" s="84"/>
      <c r="D43" s="85"/>
      <c r="E43" s="217"/>
      <c r="F43" s="276"/>
      <c r="G43" s="307"/>
      <c r="H43" s="81"/>
      <c r="I43" s="58"/>
    </row>
    <row r="44" spans="2:9" ht="14.25" customHeight="1" thickBot="1">
      <c r="B44" s="64">
        <v>921</v>
      </c>
      <c r="C44" s="84" t="s">
        <v>161</v>
      </c>
      <c r="D44" s="85"/>
      <c r="E44" s="217">
        <f>SUM(E162)</f>
        <v>21000</v>
      </c>
      <c r="F44" s="217">
        <f>SUM(F162)</f>
        <v>472</v>
      </c>
      <c r="G44" s="293">
        <f>SUM(F44/E44)</f>
        <v>0.022476190476190476</v>
      </c>
      <c r="H44" s="81"/>
      <c r="I44" s="58"/>
    </row>
    <row r="45" spans="2:9" ht="14.25" customHeight="1">
      <c r="B45" s="251"/>
      <c r="C45" s="626" t="s">
        <v>162</v>
      </c>
      <c r="D45" s="252"/>
      <c r="E45" s="253"/>
      <c r="F45" s="295"/>
      <c r="G45" s="296"/>
      <c r="H45" s="81"/>
      <c r="I45" s="58"/>
    </row>
    <row r="46" spans="2:9" ht="14.25" customHeight="1" thickBot="1">
      <c r="B46" s="96"/>
      <c r="C46" s="627"/>
      <c r="D46" s="97"/>
      <c r="E46" s="250">
        <f>SUM(E7:E44)</f>
        <v>111837047</v>
      </c>
      <c r="F46" s="264">
        <f>SUM(F7:F44)</f>
        <v>25254704</v>
      </c>
      <c r="G46" s="306">
        <f>SUM(F46/E46)</f>
        <v>0.22581697816109184</v>
      </c>
      <c r="H46" s="98"/>
      <c r="I46" s="58"/>
    </row>
    <row r="47" spans="1:9" s="56" customFormat="1" ht="18.75" customHeight="1">
      <c r="A47" s="304" t="s">
        <v>229</v>
      </c>
      <c r="B47" s="304"/>
      <c r="C47" s="304"/>
      <c r="D47" s="238"/>
      <c r="E47" s="304"/>
      <c r="F47" s="304"/>
      <c r="G47" s="304"/>
      <c r="I47" s="305"/>
    </row>
    <row r="48" spans="1:9" ht="14.25" customHeight="1" thickBot="1">
      <c r="A48" s="99"/>
      <c r="B48" s="100"/>
      <c r="C48" s="100"/>
      <c r="D48" s="299"/>
      <c r="E48" s="55"/>
      <c r="F48" s="55"/>
      <c r="G48" s="55" t="s">
        <v>0</v>
      </c>
      <c r="I48" s="58"/>
    </row>
    <row r="49" spans="1:9" s="104" customFormat="1" ht="14.25" customHeight="1">
      <c r="A49" s="597" t="s">
        <v>1</v>
      </c>
      <c r="B49" s="599" t="s">
        <v>163</v>
      </c>
      <c r="C49" s="616" t="s">
        <v>164</v>
      </c>
      <c r="D49" s="622"/>
      <c r="E49" s="616" t="s">
        <v>99</v>
      </c>
      <c r="F49" s="616" t="s">
        <v>221</v>
      </c>
      <c r="G49" s="629" t="s">
        <v>233</v>
      </c>
      <c r="H49" s="102"/>
      <c r="I49" s="103"/>
    </row>
    <row r="50" spans="1:9" s="106" customFormat="1" ht="14.25" customHeight="1" thickBot="1">
      <c r="A50" s="598"/>
      <c r="B50" s="615"/>
      <c r="C50" s="617"/>
      <c r="D50" s="623"/>
      <c r="E50" s="617"/>
      <c r="F50" s="617"/>
      <c r="G50" s="630"/>
      <c r="H50" s="105"/>
      <c r="I50" s="105"/>
    </row>
    <row r="51" spans="1:9" s="110" customFormat="1" ht="14.25" customHeight="1">
      <c r="A51" s="60">
        <v>1</v>
      </c>
      <c r="B51" s="107">
        <v>2</v>
      </c>
      <c r="C51" s="61">
        <v>3</v>
      </c>
      <c r="D51" s="62"/>
      <c r="E51" s="254">
        <v>4</v>
      </c>
      <c r="F51" s="107">
        <v>5</v>
      </c>
      <c r="G51" s="245">
        <v>6</v>
      </c>
      <c r="H51" s="108"/>
      <c r="I51" s="109"/>
    </row>
    <row r="52" spans="1:9" ht="14.25" customHeight="1">
      <c r="A52" s="111"/>
      <c r="B52" s="112"/>
      <c r="C52" s="113"/>
      <c r="D52" s="114"/>
      <c r="E52" s="236"/>
      <c r="F52" s="112"/>
      <c r="G52" s="265"/>
      <c r="H52" s="59"/>
      <c r="I52" s="58"/>
    </row>
    <row r="53" spans="1:9" ht="14.25" customHeight="1">
      <c r="A53" s="64">
        <v>400</v>
      </c>
      <c r="B53" s="115"/>
      <c r="C53" s="77" t="s">
        <v>165</v>
      </c>
      <c r="D53" s="66"/>
      <c r="E53" s="236"/>
      <c r="F53" s="112"/>
      <c r="G53" s="265"/>
      <c r="H53" s="59"/>
      <c r="I53" s="58"/>
    </row>
    <row r="54" spans="1:9" ht="14.25" customHeight="1">
      <c r="A54" s="91"/>
      <c r="B54" s="116"/>
      <c r="C54" s="74" t="s">
        <v>166</v>
      </c>
      <c r="D54" s="75"/>
      <c r="E54" s="255">
        <f>SUM(E55:E56)</f>
        <v>10660444</v>
      </c>
      <c r="F54" s="269">
        <f>SUM(F55:F56)</f>
        <v>468229</v>
      </c>
      <c r="G54" s="292">
        <f>SUM(F54/E54)</f>
        <v>0.043922091800304</v>
      </c>
      <c r="H54" s="59"/>
      <c r="I54" s="58"/>
    </row>
    <row r="55" spans="1:9" s="101" customFormat="1" ht="14.25" customHeight="1">
      <c r="A55" s="117"/>
      <c r="B55" s="67"/>
      <c r="C55" s="67"/>
      <c r="D55" s="68"/>
      <c r="E55" s="118"/>
      <c r="F55" s="270"/>
      <c r="G55" s="266"/>
      <c r="H55" s="118"/>
      <c r="I55" s="92"/>
    </row>
    <row r="56" spans="1:9" s="101" customFormat="1" ht="14.25" customHeight="1" thickBot="1">
      <c r="A56" s="119"/>
      <c r="B56" s="120">
        <v>40002</v>
      </c>
      <c r="C56" s="121" t="s">
        <v>167</v>
      </c>
      <c r="D56" s="122"/>
      <c r="E56" s="256">
        <v>10660444</v>
      </c>
      <c r="F56" s="271">
        <v>468229</v>
      </c>
      <c r="G56" s="293">
        <f>SUM(F56/E56)</f>
        <v>0.043922091800304</v>
      </c>
      <c r="H56" s="123"/>
      <c r="I56" s="92"/>
    </row>
    <row r="57" spans="1:9" s="101" customFormat="1" ht="14.25" customHeight="1" thickTop="1">
      <c r="A57" s="124"/>
      <c r="B57" s="125"/>
      <c r="C57" s="126"/>
      <c r="D57" s="66"/>
      <c r="E57" s="257"/>
      <c r="F57" s="272"/>
      <c r="G57" s="267"/>
      <c r="H57" s="123"/>
      <c r="I57" s="92"/>
    </row>
    <row r="58" spans="1:9" s="101" customFormat="1" ht="14.25" customHeight="1">
      <c r="A58" s="64">
        <v>600</v>
      </c>
      <c r="B58" s="127" t="s">
        <v>168</v>
      </c>
      <c r="C58" s="618" t="s">
        <v>10</v>
      </c>
      <c r="D58" s="619"/>
      <c r="E58" s="258">
        <f>SUM(E60)</f>
        <v>632727</v>
      </c>
      <c r="F58" s="273">
        <f>SUM(F60)</f>
        <v>4227</v>
      </c>
      <c r="G58" s="292">
        <f>SUM(F58/E58)</f>
        <v>0.006680606327847555</v>
      </c>
      <c r="H58" s="123"/>
      <c r="I58" s="92"/>
    </row>
    <row r="59" spans="1:9" s="101" customFormat="1" ht="14.25" customHeight="1">
      <c r="A59" s="64"/>
      <c r="B59" s="128"/>
      <c r="C59" s="77"/>
      <c r="D59" s="129"/>
      <c r="E59" s="123"/>
      <c r="F59" s="274"/>
      <c r="G59" s="248"/>
      <c r="H59" s="123"/>
      <c r="I59" s="92"/>
    </row>
    <row r="60" spans="1:9" s="101" customFormat="1" ht="14.25" customHeight="1" thickBot="1">
      <c r="A60" s="130"/>
      <c r="B60" s="120">
        <v>60016</v>
      </c>
      <c r="C60" s="620" t="s">
        <v>169</v>
      </c>
      <c r="D60" s="621"/>
      <c r="E60" s="256">
        <v>632727</v>
      </c>
      <c r="F60" s="271">
        <v>4227</v>
      </c>
      <c r="G60" s="300">
        <f>SUM(F60/E60)</f>
        <v>0.006680606327847555</v>
      </c>
      <c r="H60" s="123"/>
      <c r="I60" s="92"/>
    </row>
    <row r="61" spans="1:9" s="101" customFormat="1" ht="14.25" customHeight="1" thickTop="1">
      <c r="A61" s="131"/>
      <c r="B61" s="132"/>
      <c r="C61" s="77"/>
      <c r="D61" s="129"/>
      <c r="E61" s="123"/>
      <c r="F61" s="274"/>
      <c r="G61" s="293"/>
      <c r="H61" s="123"/>
      <c r="I61" s="92"/>
    </row>
    <row r="62" spans="1:9" s="101" customFormat="1" ht="14.25" customHeight="1">
      <c r="A62" s="133">
        <v>630</v>
      </c>
      <c r="B62" s="134"/>
      <c r="C62" s="135" t="s">
        <v>13</v>
      </c>
      <c r="D62" s="136"/>
      <c r="E62" s="258">
        <f>SUM(E64)</f>
        <v>2196802</v>
      </c>
      <c r="F62" s="273">
        <f>SUM(F64)</f>
        <v>0</v>
      </c>
      <c r="G62" s="292">
        <f>SUM(F62/E62)</f>
        <v>0</v>
      </c>
      <c r="H62" s="123"/>
      <c r="I62" s="92"/>
    </row>
    <row r="63" spans="1:9" s="101" customFormat="1" ht="14.25" customHeight="1">
      <c r="A63" s="133"/>
      <c r="B63" s="132"/>
      <c r="C63" s="137"/>
      <c r="D63" s="138"/>
      <c r="E63" s="123"/>
      <c r="F63" s="274"/>
      <c r="G63" s="293"/>
      <c r="H63" s="123"/>
      <c r="I63" s="92"/>
    </row>
    <row r="64" spans="1:9" s="101" customFormat="1" ht="14.25" customHeight="1" thickBot="1">
      <c r="A64" s="139"/>
      <c r="B64" s="140">
        <v>63003</v>
      </c>
      <c r="C64" s="141" t="s">
        <v>170</v>
      </c>
      <c r="D64" s="142"/>
      <c r="E64" s="256">
        <v>2196802</v>
      </c>
      <c r="F64" s="271">
        <v>0</v>
      </c>
      <c r="G64" s="300">
        <f>SUM(F64/E64)</f>
        <v>0</v>
      </c>
      <c r="H64" s="123"/>
      <c r="I64" s="92"/>
    </row>
    <row r="65" spans="1:9" s="101" customFormat="1" ht="14.25" customHeight="1" thickTop="1">
      <c r="A65" s="124"/>
      <c r="B65" s="115"/>
      <c r="C65" s="77"/>
      <c r="D65" s="66"/>
      <c r="E65" s="123"/>
      <c r="F65" s="274"/>
      <c r="G65" s="293"/>
      <c r="H65" s="123"/>
      <c r="I65" s="92"/>
    </row>
    <row r="66" spans="1:9" s="101" customFormat="1" ht="14.25" customHeight="1">
      <c r="A66" s="64">
        <v>700</v>
      </c>
      <c r="B66" s="116"/>
      <c r="C66" s="79" t="s">
        <v>15</v>
      </c>
      <c r="D66" s="80"/>
      <c r="E66" s="259">
        <f>SUM(E68:E72)</f>
        <v>4692000</v>
      </c>
      <c r="F66" s="275">
        <f>SUM(F68:F72)</f>
        <v>1021054</v>
      </c>
      <c r="G66" s="292">
        <f>SUM(F66/E66)</f>
        <v>0.21761594202898552</v>
      </c>
      <c r="H66" s="143"/>
      <c r="I66" s="92"/>
    </row>
    <row r="67" spans="1:9" s="101" customFormat="1" ht="14.25" customHeight="1">
      <c r="A67" s="64"/>
      <c r="B67" s="115"/>
      <c r="C67" s="84"/>
      <c r="D67" s="85"/>
      <c r="E67" s="143"/>
      <c r="F67" s="276"/>
      <c r="G67" s="293"/>
      <c r="H67" s="143"/>
      <c r="I67" s="92"/>
    </row>
    <row r="68" spans="1:9" s="101" customFormat="1" ht="14.25" customHeight="1">
      <c r="A68" s="64"/>
      <c r="B68" s="116">
        <v>70001</v>
      </c>
      <c r="C68" s="79" t="s">
        <v>171</v>
      </c>
      <c r="D68" s="80"/>
      <c r="E68" s="259">
        <v>3062000</v>
      </c>
      <c r="F68" s="275">
        <v>770979</v>
      </c>
      <c r="G68" s="292">
        <f>SUM(F68/E68)</f>
        <v>0.2517893533638145</v>
      </c>
      <c r="H68" s="143"/>
      <c r="I68" s="92"/>
    </row>
    <row r="69" spans="1:9" s="101" customFormat="1" ht="14.25" customHeight="1">
      <c r="A69" s="64"/>
      <c r="B69" s="115"/>
      <c r="C69" s="84"/>
      <c r="D69" s="85"/>
      <c r="E69" s="143"/>
      <c r="F69" s="276"/>
      <c r="G69" s="293"/>
      <c r="H69" s="143"/>
      <c r="I69" s="92"/>
    </row>
    <row r="70" spans="1:9" s="101" customFormat="1" ht="14.25" customHeight="1">
      <c r="A70" s="64"/>
      <c r="B70" s="116">
        <v>70005</v>
      </c>
      <c r="C70" s="79" t="s">
        <v>172</v>
      </c>
      <c r="D70" s="80"/>
      <c r="E70" s="259">
        <v>1234000</v>
      </c>
      <c r="F70" s="275">
        <v>145091</v>
      </c>
      <c r="G70" s="292">
        <f>SUM(F70/E70)</f>
        <v>0.11757779578606159</v>
      </c>
      <c r="H70" s="143"/>
      <c r="I70" s="92"/>
    </row>
    <row r="71" spans="1:9" s="101" customFormat="1" ht="14.25" customHeight="1">
      <c r="A71" s="64"/>
      <c r="B71" s="115"/>
      <c r="C71" s="84"/>
      <c r="D71" s="85"/>
      <c r="E71" s="143"/>
      <c r="F71" s="276"/>
      <c r="G71" s="293"/>
      <c r="H71" s="143"/>
      <c r="I71" s="92"/>
    </row>
    <row r="72" spans="1:9" s="101" customFormat="1" ht="14.25" customHeight="1" thickBot="1">
      <c r="A72" s="144"/>
      <c r="B72" s="120">
        <v>70095</v>
      </c>
      <c r="C72" s="145" t="s">
        <v>173</v>
      </c>
      <c r="D72" s="146"/>
      <c r="E72" s="260">
        <v>396000</v>
      </c>
      <c r="F72" s="277">
        <v>104984</v>
      </c>
      <c r="G72" s="300">
        <f>SUM(F72/E72)</f>
        <v>0.26511111111111113</v>
      </c>
      <c r="H72" s="143"/>
      <c r="I72" s="92"/>
    </row>
    <row r="73" spans="1:9" s="101" customFormat="1" ht="14.25" customHeight="1" thickTop="1">
      <c r="A73" s="64"/>
      <c r="B73" s="115"/>
      <c r="C73" s="84"/>
      <c r="D73" s="85"/>
      <c r="E73" s="143"/>
      <c r="F73" s="276"/>
      <c r="G73" s="293"/>
      <c r="H73" s="143"/>
      <c r="I73" s="92"/>
    </row>
    <row r="74" spans="1:9" s="101" customFormat="1" ht="14.25" customHeight="1">
      <c r="A74" s="64">
        <v>750</v>
      </c>
      <c r="B74" s="116"/>
      <c r="C74" s="79" t="s">
        <v>28</v>
      </c>
      <c r="D74" s="80"/>
      <c r="E74" s="259">
        <f>SUM(E76:E80)</f>
        <v>285103</v>
      </c>
      <c r="F74" s="275">
        <f>SUM(F76:F80)</f>
        <v>2626</v>
      </c>
      <c r="G74" s="292">
        <f>SUM(F74/E74)</f>
        <v>0.009210706306141991</v>
      </c>
      <c r="H74" s="143"/>
      <c r="I74" s="92"/>
    </row>
    <row r="75" spans="1:9" s="101" customFormat="1" ht="14.25" customHeight="1">
      <c r="A75" s="64"/>
      <c r="B75" s="128"/>
      <c r="C75" s="84"/>
      <c r="D75" s="85"/>
      <c r="E75" s="143"/>
      <c r="F75" s="276"/>
      <c r="G75" s="293"/>
      <c r="H75" s="143"/>
      <c r="I75" s="92"/>
    </row>
    <row r="76" spans="1:9" s="101" customFormat="1" ht="14.25" customHeight="1">
      <c r="A76" s="64"/>
      <c r="B76" s="127">
        <v>75011</v>
      </c>
      <c r="C76" s="618" t="s">
        <v>174</v>
      </c>
      <c r="D76" s="619"/>
      <c r="E76" s="259">
        <v>9000</v>
      </c>
      <c r="F76" s="275">
        <v>2376</v>
      </c>
      <c r="G76" s="292">
        <f>SUM(F76/E76)</f>
        <v>0.264</v>
      </c>
      <c r="H76" s="143"/>
      <c r="I76" s="92"/>
    </row>
    <row r="77" spans="1:9" s="101" customFormat="1" ht="14.25" customHeight="1">
      <c r="A77" s="64"/>
      <c r="B77" s="147"/>
      <c r="C77" s="148"/>
      <c r="D77" s="149"/>
      <c r="E77" s="237"/>
      <c r="F77" s="278"/>
      <c r="G77" s="293"/>
      <c r="H77" s="143"/>
      <c r="I77" s="92"/>
    </row>
    <row r="78" spans="1:9" s="101" customFormat="1" ht="14.25" customHeight="1">
      <c r="A78" s="64"/>
      <c r="B78" s="116">
        <v>75023</v>
      </c>
      <c r="C78" s="618" t="s">
        <v>175</v>
      </c>
      <c r="D78" s="619"/>
      <c r="E78" s="259">
        <v>1600</v>
      </c>
      <c r="F78" s="275">
        <v>250</v>
      </c>
      <c r="G78" s="292">
        <f>SUM(F78/E78)</f>
        <v>0.15625</v>
      </c>
      <c r="H78" s="143"/>
      <c r="I78" s="92"/>
    </row>
    <row r="79" spans="1:9" s="101" customFormat="1" ht="14.25" customHeight="1">
      <c r="A79" s="91"/>
      <c r="B79" s="150"/>
      <c r="C79" s="77"/>
      <c r="D79" s="129"/>
      <c r="E79" s="143"/>
      <c r="F79" s="276"/>
      <c r="G79" s="293"/>
      <c r="H79" s="143"/>
      <c r="I79" s="92"/>
    </row>
    <row r="80" spans="1:9" s="101" customFormat="1" ht="14.25" customHeight="1" thickBot="1">
      <c r="A80" s="144"/>
      <c r="B80" s="120">
        <v>75095</v>
      </c>
      <c r="C80" s="620" t="s">
        <v>173</v>
      </c>
      <c r="D80" s="621"/>
      <c r="E80" s="260">
        <v>274503</v>
      </c>
      <c r="F80" s="277">
        <v>0</v>
      </c>
      <c r="G80" s="300">
        <f>SUM(F80/E80)</f>
        <v>0</v>
      </c>
      <c r="H80" s="143"/>
      <c r="I80" s="92"/>
    </row>
    <row r="81" spans="1:9" s="101" customFormat="1" ht="14.25" customHeight="1" thickTop="1">
      <c r="A81" s="64"/>
      <c r="B81" s="115"/>
      <c r="C81" s="84"/>
      <c r="D81" s="85"/>
      <c r="E81" s="143"/>
      <c r="F81" s="276"/>
      <c r="G81" s="293"/>
      <c r="H81" s="143"/>
      <c r="I81" s="92"/>
    </row>
    <row r="82" spans="1:9" s="101" customFormat="1" ht="14.25" customHeight="1">
      <c r="A82" s="64">
        <v>754</v>
      </c>
      <c r="B82" s="115"/>
      <c r="C82" s="84" t="s">
        <v>176</v>
      </c>
      <c r="D82" s="85"/>
      <c r="E82" s="143"/>
      <c r="F82" s="276"/>
      <c r="G82" s="293"/>
      <c r="H82" s="143"/>
      <c r="I82" s="92"/>
    </row>
    <row r="83" spans="1:9" s="101" customFormat="1" ht="14.25" customHeight="1">
      <c r="A83" s="64"/>
      <c r="B83" s="116"/>
      <c r="C83" s="79" t="s">
        <v>177</v>
      </c>
      <c r="D83" s="80"/>
      <c r="E83" s="259">
        <f>SUM(E85:E87)</f>
        <v>30000</v>
      </c>
      <c r="F83" s="275">
        <f>SUM(F85:F87)</f>
        <v>6615</v>
      </c>
      <c r="G83" s="292">
        <f>SUM(F83/E83)</f>
        <v>0.2205</v>
      </c>
      <c r="H83" s="143"/>
      <c r="I83" s="92"/>
    </row>
    <row r="84" spans="1:9" s="101" customFormat="1" ht="14.25" customHeight="1">
      <c r="A84" s="64"/>
      <c r="B84" s="115"/>
      <c r="C84" s="84"/>
      <c r="D84" s="85"/>
      <c r="E84" s="143"/>
      <c r="F84" s="276"/>
      <c r="G84" s="293"/>
      <c r="H84" s="143"/>
      <c r="I84" s="92"/>
    </row>
    <row r="85" spans="1:9" s="101" customFormat="1" ht="14.25" customHeight="1">
      <c r="A85" s="64"/>
      <c r="B85" s="116">
        <v>75416</v>
      </c>
      <c r="C85" s="618" t="s">
        <v>178</v>
      </c>
      <c r="D85" s="619"/>
      <c r="E85" s="259">
        <v>20000</v>
      </c>
      <c r="F85" s="275">
        <v>6615</v>
      </c>
      <c r="G85" s="292">
        <f>SUM(F85/E85)</f>
        <v>0.33075</v>
      </c>
      <c r="H85" s="143"/>
      <c r="I85" s="92"/>
    </row>
    <row r="86" spans="1:9" s="101" customFormat="1" ht="14.25" customHeight="1">
      <c r="A86" s="64"/>
      <c r="B86" s="115"/>
      <c r="C86" s="84"/>
      <c r="D86" s="85"/>
      <c r="E86" s="143"/>
      <c r="F86" s="276"/>
      <c r="G86" s="293"/>
      <c r="H86" s="143"/>
      <c r="I86" s="92"/>
    </row>
    <row r="87" spans="1:9" s="101" customFormat="1" ht="14.25" customHeight="1" thickBot="1">
      <c r="A87" s="144"/>
      <c r="B87" s="120">
        <v>75495</v>
      </c>
      <c r="C87" s="145" t="s">
        <v>173</v>
      </c>
      <c r="D87" s="146"/>
      <c r="E87" s="260">
        <v>10000</v>
      </c>
      <c r="F87" s="277">
        <v>0</v>
      </c>
      <c r="G87" s="300">
        <f>SUM(F87/E87)</f>
        <v>0</v>
      </c>
      <c r="H87" s="143"/>
      <c r="I87" s="92"/>
    </row>
    <row r="88" spans="1:9" s="101" customFormat="1" ht="14.25" customHeight="1" thickTop="1">
      <c r="A88" s="64"/>
      <c r="B88" s="115"/>
      <c r="C88" s="84"/>
      <c r="D88" s="85"/>
      <c r="E88" s="143"/>
      <c r="F88" s="276"/>
      <c r="G88" s="293"/>
      <c r="H88" s="143"/>
      <c r="I88" s="92"/>
    </row>
    <row r="89" spans="1:9" s="101" customFormat="1" ht="14.25" customHeight="1">
      <c r="A89" s="64">
        <v>756</v>
      </c>
      <c r="B89" s="115"/>
      <c r="C89" s="84" t="s">
        <v>155</v>
      </c>
      <c r="D89" s="85"/>
      <c r="E89" s="143"/>
      <c r="F89" s="276"/>
      <c r="G89" s="293"/>
      <c r="H89" s="143"/>
      <c r="I89" s="92"/>
    </row>
    <row r="90" spans="1:9" s="101" customFormat="1" ht="14.25" customHeight="1">
      <c r="A90" s="64"/>
      <c r="B90" s="115"/>
      <c r="C90" s="84" t="s">
        <v>156</v>
      </c>
      <c r="D90" s="85"/>
      <c r="E90" s="143"/>
      <c r="F90" s="276"/>
      <c r="G90" s="293"/>
      <c r="H90" s="143"/>
      <c r="I90" s="92"/>
    </row>
    <row r="91" spans="1:9" s="101" customFormat="1" ht="14.25" customHeight="1">
      <c r="A91" s="64"/>
      <c r="B91" s="115"/>
      <c r="C91" s="84" t="s">
        <v>157</v>
      </c>
      <c r="D91" s="85"/>
      <c r="E91" s="92"/>
      <c r="F91" s="84"/>
      <c r="G91" s="293"/>
      <c r="H91" s="143"/>
      <c r="I91" s="92"/>
    </row>
    <row r="92" spans="1:9" s="101" customFormat="1" ht="14.25" customHeight="1">
      <c r="A92" s="64"/>
      <c r="B92" s="116"/>
      <c r="C92" s="79" t="s">
        <v>158</v>
      </c>
      <c r="D92" s="80"/>
      <c r="E92" s="259">
        <f>SUM(E93:E108)</f>
        <v>52542290</v>
      </c>
      <c r="F92" s="275">
        <f>SUM(F93:F108)</f>
        <v>13509461</v>
      </c>
      <c r="G92" s="292">
        <f>SUM(F92/E92)</f>
        <v>0.25711595364419787</v>
      </c>
      <c r="H92" s="143"/>
      <c r="I92" s="92"/>
    </row>
    <row r="93" spans="1:9" s="101" customFormat="1" ht="14.25" customHeight="1">
      <c r="A93" s="64"/>
      <c r="B93" s="115"/>
      <c r="C93" s="84"/>
      <c r="D93" s="85"/>
      <c r="E93" s="143"/>
      <c r="F93" s="276"/>
      <c r="G93" s="293"/>
      <c r="H93" s="143"/>
      <c r="I93" s="92"/>
    </row>
    <row r="94" spans="1:9" s="101" customFormat="1" ht="14.25" customHeight="1">
      <c r="A94" s="64"/>
      <c r="B94" s="116">
        <v>75601</v>
      </c>
      <c r="C94" s="79" t="s">
        <v>179</v>
      </c>
      <c r="D94" s="80"/>
      <c r="E94" s="259">
        <v>200000</v>
      </c>
      <c r="F94" s="275">
        <v>39868</v>
      </c>
      <c r="G94" s="292">
        <f>SUM(F94/E94)</f>
        <v>0.19934</v>
      </c>
      <c r="H94" s="143"/>
      <c r="I94" s="92"/>
    </row>
    <row r="95" spans="1:9" s="101" customFormat="1" ht="14.25" customHeight="1">
      <c r="A95" s="64"/>
      <c r="B95" s="115"/>
      <c r="C95" s="84"/>
      <c r="D95" s="85"/>
      <c r="E95" s="143"/>
      <c r="F95" s="276"/>
      <c r="G95" s="293"/>
      <c r="H95" s="143"/>
      <c r="I95" s="92"/>
    </row>
    <row r="96" spans="1:9" s="101" customFormat="1" ht="14.25" customHeight="1">
      <c r="A96" s="64"/>
      <c r="B96" s="115">
        <v>75615</v>
      </c>
      <c r="C96" s="84" t="s">
        <v>180</v>
      </c>
      <c r="D96" s="85"/>
      <c r="E96" s="143"/>
      <c r="F96" s="276"/>
      <c r="G96" s="293"/>
      <c r="H96" s="143"/>
      <c r="I96" s="92"/>
    </row>
    <row r="97" spans="1:9" s="101" customFormat="1" ht="14.25" customHeight="1">
      <c r="A97" s="64"/>
      <c r="B97" s="115"/>
      <c r="C97" s="84" t="s">
        <v>181</v>
      </c>
      <c r="D97" s="85"/>
      <c r="E97" s="143"/>
      <c r="F97" s="276"/>
      <c r="G97" s="293"/>
      <c r="H97" s="143"/>
      <c r="I97" s="92"/>
    </row>
    <row r="98" spans="1:9" s="101" customFormat="1" ht="14.25" customHeight="1">
      <c r="A98" s="64"/>
      <c r="B98" s="116"/>
      <c r="C98" s="79" t="s">
        <v>182</v>
      </c>
      <c r="D98" s="80"/>
      <c r="E98" s="259">
        <v>33444050</v>
      </c>
      <c r="F98" s="275">
        <v>8947537</v>
      </c>
      <c r="G98" s="292">
        <f>SUM(F98/E98)</f>
        <v>0.26753748424607665</v>
      </c>
      <c r="H98" s="143"/>
      <c r="I98" s="92"/>
    </row>
    <row r="99" spans="1:9" s="101" customFormat="1" ht="14.25" customHeight="1">
      <c r="A99" s="64"/>
      <c r="B99" s="151"/>
      <c r="C99" s="82"/>
      <c r="D99" s="83"/>
      <c r="E99" s="143"/>
      <c r="F99" s="276"/>
      <c r="G99" s="293"/>
      <c r="H99" s="143"/>
      <c r="I99" s="92"/>
    </row>
    <row r="100" spans="1:9" s="101" customFormat="1" ht="14.25" customHeight="1">
      <c r="A100" s="64"/>
      <c r="B100" s="115">
        <v>75616</v>
      </c>
      <c r="C100" s="84" t="s">
        <v>183</v>
      </c>
      <c r="D100" s="85" t="s">
        <v>184</v>
      </c>
      <c r="E100" s="143"/>
      <c r="F100" s="276"/>
      <c r="G100" s="293"/>
      <c r="H100" s="143"/>
      <c r="I100" s="92"/>
    </row>
    <row r="101" spans="1:9" s="101" customFormat="1" ht="14.25" customHeight="1">
      <c r="A101" s="64"/>
      <c r="B101" s="115"/>
      <c r="C101" s="84" t="s">
        <v>185</v>
      </c>
      <c r="D101" s="85"/>
      <c r="E101" s="143"/>
      <c r="F101" s="276"/>
      <c r="G101" s="293"/>
      <c r="H101" s="143"/>
      <c r="I101" s="92"/>
    </row>
    <row r="102" spans="1:9" s="101" customFormat="1" ht="16.5" customHeight="1">
      <c r="A102" s="64"/>
      <c r="B102" s="116"/>
      <c r="C102" s="79" t="s">
        <v>186</v>
      </c>
      <c r="D102" s="80"/>
      <c r="E102" s="259">
        <v>3098500</v>
      </c>
      <c r="F102" s="275">
        <v>905385</v>
      </c>
      <c r="G102" s="292">
        <f>SUM(F102/E102)</f>
        <v>0.2922010650314668</v>
      </c>
      <c r="H102" s="143"/>
      <c r="I102" s="92"/>
    </row>
    <row r="103" spans="1:9" s="101" customFormat="1" ht="14.25" customHeight="1">
      <c r="A103" s="91"/>
      <c r="B103" s="152"/>
      <c r="C103" s="84"/>
      <c r="D103" s="85"/>
      <c r="E103" s="143"/>
      <c r="F103" s="276"/>
      <c r="G103" s="293"/>
      <c r="H103" s="143"/>
      <c r="I103" s="92"/>
    </row>
    <row r="104" spans="1:9" s="101" customFormat="1" ht="14.25" customHeight="1">
      <c r="A104" s="91"/>
      <c r="B104" s="152">
        <v>75618</v>
      </c>
      <c r="C104" s="84" t="s">
        <v>187</v>
      </c>
      <c r="D104" s="85"/>
      <c r="E104" s="143"/>
      <c r="F104" s="276"/>
      <c r="G104" s="293"/>
      <c r="H104" s="143"/>
      <c r="I104" s="92"/>
    </row>
    <row r="105" spans="1:9" s="101" customFormat="1" ht="14.25" customHeight="1">
      <c r="A105" s="91"/>
      <c r="B105" s="134"/>
      <c r="C105" s="79" t="s">
        <v>188</v>
      </c>
      <c r="D105" s="80"/>
      <c r="E105" s="259">
        <v>768100</v>
      </c>
      <c r="F105" s="275">
        <v>404061</v>
      </c>
      <c r="G105" s="292">
        <f>SUM(F105/E105)</f>
        <v>0.5260525973180575</v>
      </c>
      <c r="H105" s="143"/>
      <c r="I105" s="92"/>
    </row>
    <row r="106" spans="1:9" s="101" customFormat="1" ht="14.25" customHeight="1">
      <c r="A106" s="91"/>
      <c r="B106" s="128"/>
      <c r="C106" s="82"/>
      <c r="D106" s="83"/>
      <c r="E106" s="261"/>
      <c r="F106" s="279"/>
      <c r="G106" s="293"/>
      <c r="H106" s="143"/>
      <c r="I106" s="92"/>
    </row>
    <row r="107" spans="1:9" s="101" customFormat="1" ht="14.25" customHeight="1">
      <c r="A107" s="91"/>
      <c r="B107" s="115">
        <v>75621</v>
      </c>
      <c r="C107" s="84" t="s">
        <v>189</v>
      </c>
      <c r="D107" s="85"/>
      <c r="E107" s="143"/>
      <c r="F107" s="276"/>
      <c r="G107" s="293"/>
      <c r="H107" s="143"/>
      <c r="I107" s="92"/>
    </row>
    <row r="108" spans="1:9" s="101" customFormat="1" ht="14.25" customHeight="1" thickBot="1">
      <c r="A108" s="153"/>
      <c r="B108" s="154"/>
      <c r="C108" s="94" t="s">
        <v>190</v>
      </c>
      <c r="D108" s="95"/>
      <c r="E108" s="262">
        <v>15031640</v>
      </c>
      <c r="F108" s="280">
        <v>3212610</v>
      </c>
      <c r="G108" s="297">
        <f>SUM(F108/E108)</f>
        <v>0.21372318655848596</v>
      </c>
      <c r="H108" s="143"/>
      <c r="I108" s="92"/>
    </row>
    <row r="109" spans="1:9" s="110" customFormat="1" ht="14.25" customHeight="1">
      <c r="A109" s="60">
        <v>1</v>
      </c>
      <c r="B109" s="107">
        <v>2</v>
      </c>
      <c r="C109" s="602">
        <v>3</v>
      </c>
      <c r="D109" s="603"/>
      <c r="E109" s="263">
        <v>4</v>
      </c>
      <c r="F109" s="281">
        <v>5</v>
      </c>
      <c r="G109" s="268">
        <v>6</v>
      </c>
      <c r="H109" s="155"/>
      <c r="I109" s="109"/>
    </row>
    <row r="110" spans="1:9" s="101" customFormat="1" ht="14.25" customHeight="1">
      <c r="A110" s="64"/>
      <c r="B110" s="115"/>
      <c r="C110" s="84"/>
      <c r="D110" s="85"/>
      <c r="E110" s="143"/>
      <c r="F110" s="276"/>
      <c r="G110" s="249"/>
      <c r="H110" s="143"/>
      <c r="I110" s="92"/>
    </row>
    <row r="111" spans="1:9" s="101" customFormat="1" ht="14.25" customHeight="1">
      <c r="A111" s="64">
        <v>758</v>
      </c>
      <c r="B111" s="116"/>
      <c r="C111" s="79" t="s">
        <v>78</v>
      </c>
      <c r="D111" s="80"/>
      <c r="E111" s="259">
        <f>SUM(E112:E117)</f>
        <v>14016826</v>
      </c>
      <c r="F111" s="275">
        <f>SUM(F112:F117)</f>
        <v>5443657</v>
      </c>
      <c r="G111" s="292">
        <f>SUM(F111/E111)</f>
        <v>0.38836588254716153</v>
      </c>
      <c r="H111" s="143"/>
      <c r="I111" s="92"/>
    </row>
    <row r="112" spans="1:9" s="101" customFormat="1" ht="14.25" customHeight="1">
      <c r="A112" s="64"/>
      <c r="B112" s="115"/>
      <c r="C112" s="84"/>
      <c r="D112" s="85"/>
      <c r="E112" s="143"/>
      <c r="F112" s="276"/>
      <c r="G112" s="293"/>
      <c r="H112" s="143"/>
      <c r="I112" s="92"/>
    </row>
    <row r="113" spans="1:9" s="101" customFormat="1" ht="14.25" customHeight="1">
      <c r="A113" s="64"/>
      <c r="B113" s="116">
        <v>75801</v>
      </c>
      <c r="C113" s="79" t="s">
        <v>191</v>
      </c>
      <c r="D113" s="80"/>
      <c r="E113" s="259">
        <v>13321371</v>
      </c>
      <c r="F113" s="275">
        <v>5298533</v>
      </c>
      <c r="G113" s="292">
        <f>SUM(F113/E113)</f>
        <v>0.39774682350637935</v>
      </c>
      <c r="H113" s="143"/>
      <c r="I113" s="92"/>
    </row>
    <row r="114" spans="1:9" s="101" customFormat="1" ht="14.25" customHeight="1">
      <c r="A114" s="64"/>
      <c r="B114" s="151"/>
      <c r="C114" s="82"/>
      <c r="D114" s="83"/>
      <c r="E114" s="261"/>
      <c r="F114" s="279"/>
      <c r="G114" s="293"/>
      <c r="H114" s="143"/>
      <c r="I114" s="92"/>
    </row>
    <row r="115" spans="1:9" s="101" customFormat="1" ht="14.25" customHeight="1">
      <c r="A115" s="64"/>
      <c r="B115" s="115">
        <v>75814</v>
      </c>
      <c r="C115" s="84" t="s">
        <v>192</v>
      </c>
      <c r="D115" s="85"/>
      <c r="E115" s="143">
        <v>200000</v>
      </c>
      <c r="F115" s="276">
        <v>62548</v>
      </c>
      <c r="G115" s="292">
        <f>SUM(F115/E115)</f>
        <v>0.31274</v>
      </c>
      <c r="H115" s="143"/>
      <c r="I115" s="92"/>
    </row>
    <row r="116" spans="1:9" s="101" customFormat="1" ht="14.25" customHeight="1">
      <c r="A116" s="64"/>
      <c r="B116" s="128"/>
      <c r="C116" s="82"/>
      <c r="D116" s="83"/>
      <c r="E116" s="261"/>
      <c r="F116" s="279"/>
      <c r="G116" s="293"/>
      <c r="H116" s="143"/>
      <c r="I116" s="92"/>
    </row>
    <row r="117" spans="1:9" s="101" customFormat="1" ht="14.25" customHeight="1" thickBot="1">
      <c r="A117" s="144"/>
      <c r="B117" s="156">
        <v>75831</v>
      </c>
      <c r="C117" s="145" t="s">
        <v>193</v>
      </c>
      <c r="D117" s="146"/>
      <c r="E117" s="260">
        <v>495455</v>
      </c>
      <c r="F117" s="277">
        <v>82576</v>
      </c>
      <c r="G117" s="300">
        <f>SUM(F117/E117)</f>
        <v>0.16666700305779536</v>
      </c>
      <c r="H117" s="143"/>
      <c r="I117" s="92"/>
    </row>
    <row r="118" spans="1:9" s="101" customFormat="1" ht="14.25" customHeight="1" thickTop="1">
      <c r="A118" s="64"/>
      <c r="B118" s="115"/>
      <c r="C118" s="84"/>
      <c r="D118" s="85"/>
      <c r="E118" s="143"/>
      <c r="F118" s="276"/>
      <c r="G118" s="293"/>
      <c r="H118" s="143"/>
      <c r="I118" s="92"/>
    </row>
    <row r="119" spans="1:9" s="101" customFormat="1" ht="14.25" customHeight="1">
      <c r="A119" s="64">
        <v>801</v>
      </c>
      <c r="B119" s="116"/>
      <c r="C119" s="79" t="s">
        <v>81</v>
      </c>
      <c r="D119" s="80"/>
      <c r="E119" s="259">
        <f>SUM(E121:E125)</f>
        <v>145440</v>
      </c>
      <c r="F119" s="275">
        <f>SUM(F121:F125)</f>
        <v>35113</v>
      </c>
      <c r="G119" s="292">
        <f>SUM(F119/E119)</f>
        <v>0.24142601760176016</v>
      </c>
      <c r="H119" s="143"/>
      <c r="I119" s="92"/>
    </row>
    <row r="120" spans="1:9" s="101" customFormat="1" ht="14.25" customHeight="1">
      <c r="A120" s="64"/>
      <c r="B120" s="115"/>
      <c r="C120" s="84"/>
      <c r="D120" s="85"/>
      <c r="E120" s="143"/>
      <c r="F120" s="276"/>
      <c r="G120" s="293"/>
      <c r="H120" s="143"/>
      <c r="I120" s="92"/>
    </row>
    <row r="121" spans="1:9" s="101" customFormat="1" ht="14.25" customHeight="1">
      <c r="A121" s="64"/>
      <c r="B121" s="115">
        <v>80101</v>
      </c>
      <c r="C121" s="84" t="s">
        <v>194</v>
      </c>
      <c r="D121" s="85"/>
      <c r="E121" s="143">
        <v>96080</v>
      </c>
      <c r="F121" s="276">
        <v>26970</v>
      </c>
      <c r="G121" s="292">
        <f>SUM(F121/E121)</f>
        <v>0.2807035803497086</v>
      </c>
      <c r="H121" s="143"/>
      <c r="I121" s="92"/>
    </row>
    <row r="122" spans="1:9" s="101" customFormat="1" ht="14.25" customHeight="1">
      <c r="A122" s="64"/>
      <c r="B122" s="151"/>
      <c r="C122" s="82"/>
      <c r="D122" s="83"/>
      <c r="E122" s="261"/>
      <c r="F122" s="279"/>
      <c r="G122" s="293"/>
      <c r="H122" s="143"/>
      <c r="I122" s="92"/>
    </row>
    <row r="123" spans="1:9" s="101" customFormat="1" ht="14.25" customHeight="1">
      <c r="A123" s="64"/>
      <c r="B123" s="116">
        <v>80104</v>
      </c>
      <c r="C123" s="79" t="s">
        <v>195</v>
      </c>
      <c r="D123" s="80"/>
      <c r="E123" s="259">
        <v>10960</v>
      </c>
      <c r="F123" s="275">
        <v>2050</v>
      </c>
      <c r="G123" s="292">
        <f>SUM(F123/E123)</f>
        <v>0.18704379562043796</v>
      </c>
      <c r="H123" s="143"/>
      <c r="I123" s="92"/>
    </row>
    <row r="124" spans="1:9" s="101" customFormat="1" ht="14.25" customHeight="1">
      <c r="A124" s="64"/>
      <c r="B124" s="115"/>
      <c r="C124" s="84"/>
      <c r="D124" s="85"/>
      <c r="E124" s="143"/>
      <c r="F124" s="276"/>
      <c r="G124" s="293"/>
      <c r="H124" s="143"/>
      <c r="I124" s="92"/>
    </row>
    <row r="125" spans="1:9" s="101" customFormat="1" ht="13.5" customHeight="1" thickBot="1">
      <c r="A125" s="144"/>
      <c r="B125" s="120">
        <v>80110</v>
      </c>
      <c r="C125" s="145" t="s">
        <v>196</v>
      </c>
      <c r="D125" s="146"/>
      <c r="E125" s="260">
        <v>38400</v>
      </c>
      <c r="F125" s="277">
        <v>6093</v>
      </c>
      <c r="G125" s="300">
        <f>SUM(F125/E125)</f>
        <v>0.158671875</v>
      </c>
      <c r="H125" s="143"/>
      <c r="I125" s="92"/>
    </row>
    <row r="126" spans="1:9" s="101" customFormat="1" ht="14.25" customHeight="1" thickTop="1">
      <c r="A126" s="64"/>
      <c r="B126" s="115"/>
      <c r="C126" s="84"/>
      <c r="D126" s="85"/>
      <c r="E126" s="143"/>
      <c r="F126" s="276"/>
      <c r="G126" s="293"/>
      <c r="H126" s="143"/>
      <c r="I126" s="92"/>
    </row>
    <row r="127" spans="1:9" s="101" customFormat="1" ht="14.25" customHeight="1">
      <c r="A127" s="64">
        <v>851</v>
      </c>
      <c r="B127" s="116"/>
      <c r="C127" s="79" t="s">
        <v>83</v>
      </c>
      <c r="D127" s="80"/>
      <c r="E127" s="259">
        <f>SUM(E129)</f>
        <v>10183</v>
      </c>
      <c r="F127" s="275">
        <f>SUM(F129)</f>
        <v>746</v>
      </c>
      <c r="G127" s="292">
        <f>SUM(F127/E127)</f>
        <v>0.07325935382500245</v>
      </c>
      <c r="H127" s="143"/>
      <c r="I127" s="92"/>
    </row>
    <row r="128" spans="1:9" s="101" customFormat="1" ht="14.25" customHeight="1">
      <c r="A128" s="64"/>
      <c r="B128" s="115"/>
      <c r="C128" s="84"/>
      <c r="D128" s="85"/>
      <c r="E128" s="143"/>
      <c r="F128" s="276"/>
      <c r="G128" s="293"/>
      <c r="H128" s="143"/>
      <c r="I128" s="92"/>
    </row>
    <row r="129" spans="1:9" s="101" customFormat="1" ht="14.25" customHeight="1" thickBot="1">
      <c r="A129" s="144"/>
      <c r="B129" s="120">
        <v>85195</v>
      </c>
      <c r="C129" s="145" t="s">
        <v>173</v>
      </c>
      <c r="D129" s="146"/>
      <c r="E129" s="260">
        <v>10183</v>
      </c>
      <c r="F129" s="277">
        <v>746</v>
      </c>
      <c r="G129" s="300">
        <f>SUM(F129/E129)</f>
        <v>0.07325935382500245</v>
      </c>
      <c r="H129" s="143"/>
      <c r="I129" s="92"/>
    </row>
    <row r="130" spans="1:9" s="101" customFormat="1" ht="14.25" customHeight="1" thickTop="1">
      <c r="A130" s="64"/>
      <c r="B130" s="115"/>
      <c r="C130" s="84"/>
      <c r="D130" s="85"/>
      <c r="E130" s="143"/>
      <c r="F130" s="276"/>
      <c r="G130" s="293"/>
      <c r="H130" s="143"/>
      <c r="I130" s="92"/>
    </row>
    <row r="131" spans="1:9" s="101" customFormat="1" ht="14.25" customHeight="1">
      <c r="A131" s="64">
        <v>852</v>
      </c>
      <c r="B131" s="127"/>
      <c r="C131" s="79" t="s">
        <v>84</v>
      </c>
      <c r="D131" s="80"/>
      <c r="E131" s="259">
        <f>SUM(E132:E144)</f>
        <v>1268120</v>
      </c>
      <c r="F131" s="218">
        <f>SUM(F132:F144)</f>
        <v>381680</v>
      </c>
      <c r="G131" s="292">
        <f>SUM(F131/E131)</f>
        <v>0.30098097971800775</v>
      </c>
      <c r="H131" s="143"/>
      <c r="I131" s="92"/>
    </row>
    <row r="132" spans="1:9" s="101" customFormat="1" ht="14.25" customHeight="1">
      <c r="A132" s="64"/>
      <c r="B132" s="157"/>
      <c r="C132" s="84"/>
      <c r="D132" s="85"/>
      <c r="E132" s="261"/>
      <c r="F132" s="279"/>
      <c r="G132" s="293"/>
      <c r="H132" s="143"/>
      <c r="I132" s="92"/>
    </row>
    <row r="133" spans="1:9" s="101" customFormat="1" ht="14.25" customHeight="1">
      <c r="A133" s="64"/>
      <c r="B133" s="157">
        <v>85212</v>
      </c>
      <c r="C133" s="84" t="s">
        <v>197</v>
      </c>
      <c r="D133" s="85"/>
      <c r="E133" s="143"/>
      <c r="F133" s="276"/>
      <c r="G133" s="293"/>
      <c r="H133" s="143"/>
      <c r="I133" s="92"/>
    </row>
    <row r="134" spans="1:9" s="101" customFormat="1" ht="14.25" customHeight="1">
      <c r="A134" s="64"/>
      <c r="B134" s="127"/>
      <c r="C134" s="79" t="s">
        <v>198</v>
      </c>
      <c r="D134" s="80"/>
      <c r="E134" s="259">
        <v>28500</v>
      </c>
      <c r="F134" s="275">
        <v>445</v>
      </c>
      <c r="G134" s="292">
        <f>SUM(F134/E134)</f>
        <v>0.015614035087719299</v>
      </c>
      <c r="H134" s="143"/>
      <c r="I134" s="92"/>
    </row>
    <row r="135" spans="1:9" s="101" customFormat="1" ht="14.25" customHeight="1">
      <c r="A135" s="64"/>
      <c r="B135" s="115"/>
      <c r="C135" s="84"/>
      <c r="D135" s="85"/>
      <c r="E135" s="143"/>
      <c r="F135" s="276"/>
      <c r="G135" s="293"/>
      <c r="H135" s="143"/>
      <c r="I135" s="92"/>
    </row>
    <row r="136" spans="1:9" s="101" customFormat="1" ht="14.25" customHeight="1">
      <c r="A136" s="64"/>
      <c r="B136" s="116">
        <v>85214</v>
      </c>
      <c r="C136" s="79" t="s">
        <v>199</v>
      </c>
      <c r="D136" s="80"/>
      <c r="E136" s="259">
        <v>476220</v>
      </c>
      <c r="F136" s="275">
        <v>170134</v>
      </c>
      <c r="G136" s="292">
        <f>SUM(F136/E136)</f>
        <v>0.35725924992650454</v>
      </c>
      <c r="H136" s="143"/>
      <c r="I136" s="92"/>
    </row>
    <row r="137" spans="1:9" s="101" customFormat="1" ht="14.25" customHeight="1">
      <c r="A137" s="64"/>
      <c r="B137" s="115"/>
      <c r="C137" s="84"/>
      <c r="D137" s="85"/>
      <c r="E137" s="143"/>
      <c r="F137" s="276"/>
      <c r="G137" s="293"/>
      <c r="H137" s="143"/>
      <c r="I137" s="92"/>
    </row>
    <row r="138" spans="1:9" s="101" customFormat="1" ht="14.25" customHeight="1">
      <c r="A138" s="64"/>
      <c r="B138" s="116">
        <v>85215</v>
      </c>
      <c r="C138" s="79"/>
      <c r="D138" s="80"/>
      <c r="E138" s="259">
        <v>0</v>
      </c>
      <c r="F138" s="275">
        <v>79</v>
      </c>
      <c r="G138" s="292"/>
      <c r="H138" s="143"/>
      <c r="I138" s="92"/>
    </row>
    <row r="139" spans="1:9" s="101" customFormat="1" ht="14.25" customHeight="1">
      <c r="A139" s="64"/>
      <c r="B139" s="115"/>
      <c r="C139" s="84"/>
      <c r="D139" s="85"/>
      <c r="E139" s="143"/>
      <c r="F139" s="276"/>
      <c r="G139" s="293"/>
      <c r="H139" s="143"/>
      <c r="I139" s="92"/>
    </row>
    <row r="140" spans="1:9" s="101" customFormat="1" ht="14.25" customHeight="1">
      <c r="A140" s="64"/>
      <c r="B140" s="116">
        <v>85219</v>
      </c>
      <c r="C140" s="79" t="s">
        <v>200</v>
      </c>
      <c r="D140" s="80"/>
      <c r="E140" s="259">
        <v>525000</v>
      </c>
      <c r="F140" s="275">
        <v>131250</v>
      </c>
      <c r="G140" s="292">
        <f>SUM(F140/E140)</f>
        <v>0.25</v>
      </c>
      <c r="H140" s="143"/>
      <c r="I140" s="92"/>
    </row>
    <row r="141" spans="1:9" s="101" customFormat="1" ht="14.25" customHeight="1">
      <c r="A141" s="64"/>
      <c r="B141" s="115"/>
      <c r="C141" s="84"/>
      <c r="D141" s="85"/>
      <c r="E141" s="143"/>
      <c r="F141" s="276"/>
      <c r="G141" s="293"/>
      <c r="H141" s="143"/>
      <c r="I141" s="92"/>
    </row>
    <row r="142" spans="1:9" s="101" customFormat="1" ht="14.25" customHeight="1">
      <c r="A142" s="64"/>
      <c r="B142" s="116">
        <v>85228</v>
      </c>
      <c r="C142" s="79" t="s">
        <v>201</v>
      </c>
      <c r="D142" s="80"/>
      <c r="E142" s="259">
        <v>30400</v>
      </c>
      <c r="F142" s="275">
        <v>8940</v>
      </c>
      <c r="G142" s="292">
        <f>SUM(F142/E142)</f>
        <v>0.29407894736842105</v>
      </c>
      <c r="H142" s="143"/>
      <c r="I142" s="92"/>
    </row>
    <row r="143" spans="1:9" s="101" customFormat="1" ht="14.25" customHeight="1">
      <c r="A143" s="64"/>
      <c r="B143" s="115"/>
      <c r="C143" s="84"/>
      <c r="D143" s="85"/>
      <c r="E143" s="143"/>
      <c r="F143" s="276"/>
      <c r="G143" s="293"/>
      <c r="H143" s="143"/>
      <c r="I143" s="92"/>
    </row>
    <row r="144" spans="1:9" s="101" customFormat="1" ht="14.25" customHeight="1" thickBot="1">
      <c r="A144" s="144"/>
      <c r="B144" s="120">
        <v>85295</v>
      </c>
      <c r="C144" s="145" t="s">
        <v>173</v>
      </c>
      <c r="D144" s="146"/>
      <c r="E144" s="260">
        <v>208000</v>
      </c>
      <c r="F144" s="277">
        <v>70832</v>
      </c>
      <c r="G144" s="300">
        <f>SUM(F144/E144)</f>
        <v>0.3405384615384615</v>
      </c>
      <c r="H144" s="143"/>
      <c r="I144" s="92"/>
    </row>
    <row r="145" spans="1:9" s="101" customFormat="1" ht="14.25" customHeight="1" thickTop="1">
      <c r="A145" s="64"/>
      <c r="B145" s="115"/>
      <c r="C145" s="84"/>
      <c r="D145" s="85"/>
      <c r="E145" s="143"/>
      <c r="F145" s="276"/>
      <c r="G145" s="293"/>
      <c r="H145" s="143"/>
      <c r="I145" s="92"/>
    </row>
    <row r="146" spans="1:9" s="101" customFormat="1" ht="14.25" customHeight="1">
      <c r="A146" s="64">
        <v>854</v>
      </c>
      <c r="B146" s="127"/>
      <c r="C146" s="79" t="s">
        <v>250</v>
      </c>
      <c r="D146" s="80"/>
      <c r="E146" s="259">
        <f>SUM(E148)</f>
        <v>20772</v>
      </c>
      <c r="F146" s="218">
        <f>SUM(F148)</f>
        <v>20772</v>
      </c>
      <c r="G146" s="292">
        <f>SUM(F146/E146)</f>
        <v>1</v>
      </c>
      <c r="H146" s="143"/>
      <c r="I146" s="92"/>
    </row>
    <row r="147" spans="1:9" s="101" customFormat="1" ht="14.25" customHeight="1">
      <c r="A147" s="64"/>
      <c r="B147" s="157"/>
      <c r="C147" s="84"/>
      <c r="D147" s="85"/>
      <c r="E147" s="261"/>
      <c r="F147" s="279"/>
      <c r="G147" s="293"/>
      <c r="H147" s="143"/>
      <c r="I147" s="92"/>
    </row>
    <row r="148" spans="1:9" s="101" customFormat="1" ht="14.25" customHeight="1" thickBot="1">
      <c r="A148" s="144"/>
      <c r="B148" s="156">
        <v>85415</v>
      </c>
      <c r="C148" s="145" t="s">
        <v>251</v>
      </c>
      <c r="D148" s="146"/>
      <c r="E148" s="260">
        <v>20772</v>
      </c>
      <c r="F148" s="277">
        <v>20772</v>
      </c>
      <c r="G148" s="300">
        <f>SUM(F148/E148)</f>
        <v>1</v>
      </c>
      <c r="H148" s="143"/>
      <c r="I148" s="92"/>
    </row>
    <row r="149" spans="1:9" s="101" customFormat="1" ht="14.25" customHeight="1" thickTop="1">
      <c r="A149" s="64"/>
      <c r="B149" s="115"/>
      <c r="C149" s="84"/>
      <c r="D149" s="85"/>
      <c r="E149" s="143"/>
      <c r="F149" s="276"/>
      <c r="G149" s="293"/>
      <c r="H149" s="143"/>
      <c r="I149" s="92"/>
    </row>
    <row r="150" spans="1:9" s="101" customFormat="1" ht="14.25" customHeight="1">
      <c r="A150" s="64">
        <v>900</v>
      </c>
      <c r="B150" s="84"/>
      <c r="C150" s="84" t="s">
        <v>202</v>
      </c>
      <c r="D150" s="85"/>
      <c r="E150" s="92"/>
      <c r="F150" s="84"/>
      <c r="G150" s="293"/>
      <c r="H150" s="92"/>
      <c r="I150" s="92"/>
    </row>
    <row r="151" spans="1:9" s="101" customFormat="1" ht="14.25" customHeight="1">
      <c r="A151" s="64"/>
      <c r="B151" s="116"/>
      <c r="C151" s="79" t="s">
        <v>160</v>
      </c>
      <c r="D151" s="80"/>
      <c r="E151" s="259">
        <f>SUM(E153:E160)</f>
        <v>13256776</v>
      </c>
      <c r="F151" s="275">
        <f>SUM(F153:F160)</f>
        <v>1592310</v>
      </c>
      <c r="G151" s="292">
        <f>SUM(F151/E151)</f>
        <v>0.12011291433150866</v>
      </c>
      <c r="H151" s="143"/>
      <c r="I151" s="92"/>
    </row>
    <row r="152" spans="1:9" s="101" customFormat="1" ht="14.25" customHeight="1">
      <c r="A152" s="64"/>
      <c r="B152" s="115"/>
      <c r="C152" s="84"/>
      <c r="D152" s="85"/>
      <c r="E152" s="143"/>
      <c r="F152" s="276"/>
      <c r="G152" s="293"/>
      <c r="H152" s="143"/>
      <c r="I152" s="92"/>
    </row>
    <row r="153" spans="1:9" s="101" customFormat="1" ht="14.25" customHeight="1">
      <c r="A153" s="64"/>
      <c r="B153" s="116">
        <v>90001</v>
      </c>
      <c r="C153" s="79" t="s">
        <v>203</v>
      </c>
      <c r="D153" s="80"/>
      <c r="E153" s="259">
        <v>11240280</v>
      </c>
      <c r="F153" s="275">
        <v>586329</v>
      </c>
      <c r="G153" s="292">
        <f>SUM(F153/E153)</f>
        <v>0.05216320234015523</v>
      </c>
      <c r="H153" s="143"/>
      <c r="I153" s="92"/>
    </row>
    <row r="154" spans="1:9" s="101" customFormat="1" ht="14.25" customHeight="1">
      <c r="A154" s="64"/>
      <c r="B154" s="151"/>
      <c r="C154" s="82"/>
      <c r="D154" s="83"/>
      <c r="E154" s="261"/>
      <c r="F154" s="279"/>
      <c r="G154" s="293"/>
      <c r="H154" s="143"/>
      <c r="I154" s="92"/>
    </row>
    <row r="155" spans="1:9" s="101" customFormat="1" ht="14.25" customHeight="1">
      <c r="A155" s="64"/>
      <c r="B155" s="116">
        <v>90002</v>
      </c>
      <c r="C155" s="79" t="s">
        <v>204</v>
      </c>
      <c r="D155" s="80"/>
      <c r="E155" s="259">
        <v>100000</v>
      </c>
      <c r="F155" s="275">
        <v>0</v>
      </c>
      <c r="G155" s="292">
        <f>SUM(F155/E155)</f>
        <v>0</v>
      </c>
      <c r="H155" s="143"/>
      <c r="I155" s="92"/>
    </row>
    <row r="156" spans="1:9" s="101" customFormat="1" ht="14.25" customHeight="1">
      <c r="A156" s="64"/>
      <c r="B156" s="115"/>
      <c r="C156" s="84"/>
      <c r="D156" s="85"/>
      <c r="E156" s="143"/>
      <c r="F156" s="276"/>
      <c r="G156" s="293"/>
      <c r="H156" s="143"/>
      <c r="I156" s="92"/>
    </row>
    <row r="157" spans="1:9" s="101" customFormat="1" ht="14.25" customHeight="1">
      <c r="A157" s="64"/>
      <c r="B157" s="115">
        <v>90020</v>
      </c>
      <c r="C157" s="84" t="s">
        <v>205</v>
      </c>
      <c r="D157" s="85"/>
      <c r="E157" s="143"/>
      <c r="F157" s="276"/>
      <c r="G157" s="293"/>
      <c r="H157" s="143"/>
      <c r="I157" s="92"/>
    </row>
    <row r="158" spans="1:9" s="101" customFormat="1" ht="14.25" customHeight="1">
      <c r="A158" s="64"/>
      <c r="B158" s="116"/>
      <c r="C158" s="79" t="s">
        <v>206</v>
      </c>
      <c r="D158" s="80"/>
      <c r="E158" s="259">
        <v>51000</v>
      </c>
      <c r="F158" s="275">
        <v>0</v>
      </c>
      <c r="G158" s="292">
        <f>SUM(F158/E158)</f>
        <v>0</v>
      </c>
      <c r="H158" s="143"/>
      <c r="I158" s="92"/>
    </row>
    <row r="159" spans="1:9" s="101" customFormat="1" ht="14.25" customHeight="1">
      <c r="A159" s="91"/>
      <c r="B159" s="128"/>
      <c r="C159" s="84"/>
      <c r="D159" s="85"/>
      <c r="E159" s="143"/>
      <c r="F159" s="276"/>
      <c r="G159" s="293"/>
      <c r="H159" s="143"/>
      <c r="I159" s="92"/>
    </row>
    <row r="160" spans="1:9" s="101" customFormat="1" ht="14.25" customHeight="1" thickBot="1">
      <c r="A160" s="158"/>
      <c r="B160" s="156">
        <v>90095</v>
      </c>
      <c r="C160" s="145" t="s">
        <v>173</v>
      </c>
      <c r="D160" s="146"/>
      <c r="E160" s="260">
        <v>1865496</v>
      </c>
      <c r="F160" s="277">
        <v>1005981</v>
      </c>
      <c r="G160" s="300">
        <f>SUM(F160/E160)</f>
        <v>0.5392565837718226</v>
      </c>
      <c r="H160" s="143"/>
      <c r="I160" s="92"/>
    </row>
    <row r="161" spans="1:9" s="101" customFormat="1" ht="14.25" customHeight="1" thickTop="1">
      <c r="A161" s="91"/>
      <c r="B161" s="152"/>
      <c r="C161" s="84"/>
      <c r="D161" s="85"/>
      <c r="E161" s="143"/>
      <c r="F161" s="276"/>
      <c r="G161" s="293"/>
      <c r="H161" s="143"/>
      <c r="I161" s="92"/>
    </row>
    <row r="162" spans="1:9" s="101" customFormat="1" ht="14.25" customHeight="1">
      <c r="A162" s="91">
        <v>921</v>
      </c>
      <c r="B162" s="159"/>
      <c r="C162" s="79" t="s">
        <v>207</v>
      </c>
      <c r="D162" s="80"/>
      <c r="E162" s="259">
        <f>SUM(E164,)</f>
        <v>21000</v>
      </c>
      <c r="F162" s="275">
        <f>SUM(F164,)</f>
        <v>472</v>
      </c>
      <c r="G162" s="292">
        <f>SUM(F162/E162)</f>
        <v>0.022476190476190476</v>
      </c>
      <c r="H162" s="143"/>
      <c r="I162" s="92"/>
    </row>
    <row r="163" spans="1:9" s="101" customFormat="1" ht="14.25" customHeight="1">
      <c r="A163" s="91"/>
      <c r="B163" s="152"/>
      <c r="C163" s="84"/>
      <c r="D163" s="85"/>
      <c r="E163" s="143"/>
      <c r="F163" s="276"/>
      <c r="G163" s="293"/>
      <c r="H163" s="143"/>
      <c r="I163" s="92"/>
    </row>
    <row r="164" spans="1:9" s="101" customFormat="1" ht="14.25" customHeight="1" thickBot="1">
      <c r="A164" s="93"/>
      <c r="B164" s="160">
        <v>92109</v>
      </c>
      <c r="C164" s="94" t="s">
        <v>208</v>
      </c>
      <c r="D164" s="95"/>
      <c r="E164" s="262">
        <v>21000</v>
      </c>
      <c r="F164" s="280">
        <v>472</v>
      </c>
      <c r="G164" s="297">
        <f>SUM(F164/E164)</f>
        <v>0.022476190476190476</v>
      </c>
      <c r="H164" s="143"/>
      <c r="I164" s="92"/>
    </row>
    <row r="165" spans="1:10" ht="14.25" customHeight="1">
      <c r="A165" s="351"/>
      <c r="B165" s="352"/>
      <c r="C165" s="353"/>
      <c r="D165" s="354"/>
      <c r="E165" s="355"/>
      <c r="F165" s="356"/>
      <c r="G165" s="357"/>
      <c r="H165" s="161"/>
      <c r="I165" s="58"/>
      <c r="J165" s="301"/>
    </row>
    <row r="166" spans="1:9" s="45" customFormat="1" ht="14.25" customHeight="1" thickBot="1">
      <c r="A166" s="162"/>
      <c r="B166" s="183"/>
      <c r="C166" s="163" t="s">
        <v>162</v>
      </c>
      <c r="D166" s="164"/>
      <c r="E166" s="264">
        <f>SUM(E54+E58+E62+E66+E74+E83+E92+E111+E119+E127+E131+E151+E162+E146)</f>
        <v>99778483</v>
      </c>
      <c r="F166" s="250">
        <f>SUM(F54+F58+F62+F66+F74+F83+F92+F111+F119+F127+F131+F151+F162+F146)</f>
        <v>22486962</v>
      </c>
      <c r="G166" s="308">
        <f>SUM(F166/E166)</f>
        <v>0.22536885031615483</v>
      </c>
      <c r="H166" s="98"/>
      <c r="I166" s="87"/>
    </row>
    <row r="167" spans="1:9" ht="39.75" customHeight="1">
      <c r="A167" s="628" t="s">
        <v>231</v>
      </c>
      <c r="B167" s="628"/>
      <c r="C167" s="628"/>
      <c r="D167" s="628"/>
      <c r="E167" s="628"/>
      <c r="F167" s="628"/>
      <c r="G167" s="628"/>
      <c r="H167" s="44"/>
      <c r="I167" s="58"/>
    </row>
    <row r="168" spans="1:9" ht="14.25" customHeight="1" thickBot="1">
      <c r="A168" s="290"/>
      <c r="B168" s="290"/>
      <c r="C168" s="290"/>
      <c r="D168" s="298"/>
      <c r="E168" s="290"/>
      <c r="F168" s="290"/>
      <c r="G168" s="290"/>
      <c r="H168" s="44"/>
      <c r="I168" s="58"/>
    </row>
    <row r="169" spans="1:9" s="167" customFormat="1" ht="14.25" customHeight="1">
      <c r="A169" s="597" t="s">
        <v>1</v>
      </c>
      <c r="B169" s="599" t="s">
        <v>163</v>
      </c>
      <c r="C169" s="599" t="s">
        <v>2</v>
      </c>
      <c r="D169" s="599" t="s">
        <v>164</v>
      </c>
      <c r="E169" s="616" t="s">
        <v>99</v>
      </c>
      <c r="F169" s="616" t="s">
        <v>221</v>
      </c>
      <c r="G169" s="629" t="s">
        <v>234</v>
      </c>
      <c r="H169" s="165"/>
      <c r="I169" s="166"/>
    </row>
    <row r="170" spans="1:9" s="169" customFormat="1" ht="14.25" customHeight="1" thickBot="1">
      <c r="A170" s="598"/>
      <c r="B170" s="615"/>
      <c r="C170" s="615"/>
      <c r="D170" s="615"/>
      <c r="E170" s="617"/>
      <c r="F170" s="617"/>
      <c r="G170" s="630"/>
      <c r="H170" s="168"/>
      <c r="I170" s="168"/>
    </row>
    <row r="171" spans="1:9" s="110" customFormat="1" ht="14.25" customHeight="1">
      <c r="A171" s="170">
        <v>1</v>
      </c>
      <c r="B171" s="61">
        <v>2</v>
      </c>
      <c r="C171" s="171">
        <v>3</v>
      </c>
      <c r="D171" s="171">
        <v>4</v>
      </c>
      <c r="E171" s="254">
        <v>5</v>
      </c>
      <c r="F171" s="107">
        <v>6</v>
      </c>
      <c r="G171" s="245">
        <v>7</v>
      </c>
      <c r="H171" s="108"/>
      <c r="I171" s="109"/>
    </row>
    <row r="172" spans="1:9" s="101" customFormat="1" ht="14.25" customHeight="1">
      <c r="A172" s="124"/>
      <c r="B172" s="65"/>
      <c r="C172" s="172"/>
      <c r="D172" s="172"/>
      <c r="E172" s="384"/>
      <c r="F172" s="385"/>
      <c r="G172" s="246"/>
      <c r="H172" s="173"/>
      <c r="I172" s="92"/>
    </row>
    <row r="173" spans="1:9" s="101" customFormat="1" ht="14.25" customHeight="1">
      <c r="A173" s="64">
        <v>750</v>
      </c>
      <c r="B173" s="116"/>
      <c r="C173" s="174"/>
      <c r="D173" s="174" t="s">
        <v>28</v>
      </c>
      <c r="E173" s="259">
        <f>SUM(E175)</f>
        <v>293000</v>
      </c>
      <c r="F173" s="275">
        <f>SUM(F175)</f>
        <v>91688</v>
      </c>
      <c r="G173" s="292">
        <f>SUM(F173/E173)</f>
        <v>0.3129283276450512</v>
      </c>
      <c r="H173" s="143"/>
      <c r="I173" s="92"/>
    </row>
    <row r="174" spans="1:9" s="101" customFormat="1" ht="14.25" customHeight="1">
      <c r="A174" s="64"/>
      <c r="B174" s="115"/>
      <c r="C174" s="175"/>
      <c r="D174" s="175"/>
      <c r="E174" s="143"/>
      <c r="F174" s="276"/>
      <c r="G174" s="293"/>
      <c r="H174" s="143"/>
      <c r="I174" s="92"/>
    </row>
    <row r="175" spans="1:9" s="101" customFormat="1" ht="14.25" customHeight="1">
      <c r="A175" s="91"/>
      <c r="B175" s="115">
        <v>75011</v>
      </c>
      <c r="C175" s="174"/>
      <c r="D175" s="174" t="s">
        <v>174</v>
      </c>
      <c r="E175" s="259">
        <f>SUM(E179)</f>
        <v>293000</v>
      </c>
      <c r="F175" s="275">
        <f>SUM(F179)</f>
        <v>91688</v>
      </c>
      <c r="G175" s="292">
        <f>SUM(F175/E175)</f>
        <v>0.3129283276450512</v>
      </c>
      <c r="H175" s="143"/>
      <c r="I175" s="92"/>
    </row>
    <row r="176" spans="1:9" s="101" customFormat="1" ht="14.25" customHeight="1">
      <c r="A176" s="64"/>
      <c r="B176" s="115"/>
      <c r="C176" s="175"/>
      <c r="D176" s="175"/>
      <c r="E176" s="143"/>
      <c r="F176" s="276"/>
      <c r="G176" s="293"/>
      <c r="H176" s="143"/>
      <c r="I176" s="92"/>
    </row>
    <row r="177" spans="1:9" s="101" customFormat="1" ht="14.25" customHeight="1">
      <c r="A177" s="64"/>
      <c r="B177" s="115"/>
      <c r="C177" s="157">
        <v>2010</v>
      </c>
      <c r="D177" s="175" t="s">
        <v>209</v>
      </c>
      <c r="E177" s="143"/>
      <c r="F177" s="276"/>
      <c r="G177" s="293"/>
      <c r="H177" s="143"/>
      <c r="I177" s="92"/>
    </row>
    <row r="178" spans="1:9" s="101" customFormat="1" ht="14.25" customHeight="1">
      <c r="A178" s="64"/>
      <c r="B178" s="115"/>
      <c r="C178" s="157"/>
      <c r="D178" s="175" t="s">
        <v>210</v>
      </c>
      <c r="E178" s="143"/>
      <c r="F178" s="276"/>
      <c r="G178" s="293"/>
      <c r="H178" s="143"/>
      <c r="I178" s="92"/>
    </row>
    <row r="179" spans="1:9" s="101" customFormat="1" ht="14.25" customHeight="1" thickBot="1">
      <c r="A179" s="144"/>
      <c r="B179" s="120"/>
      <c r="C179" s="156"/>
      <c r="D179" s="176" t="s">
        <v>211</v>
      </c>
      <c r="E179" s="260">
        <v>293000</v>
      </c>
      <c r="F179" s="277">
        <v>91688</v>
      </c>
      <c r="G179" s="300">
        <f>SUM(F179/E179)</f>
        <v>0.3129283276450512</v>
      </c>
      <c r="H179" s="143"/>
      <c r="I179" s="92"/>
    </row>
    <row r="180" spans="1:9" s="101" customFormat="1" ht="14.25" customHeight="1" thickTop="1">
      <c r="A180" s="64"/>
      <c r="B180" s="115"/>
      <c r="C180" s="175"/>
      <c r="D180" s="175"/>
      <c r="E180" s="386"/>
      <c r="F180" s="387"/>
      <c r="G180" s="293"/>
      <c r="H180" s="143"/>
      <c r="I180" s="92"/>
    </row>
    <row r="181" spans="1:9" s="101" customFormat="1" ht="14.25" customHeight="1">
      <c r="A181" s="64">
        <v>751</v>
      </c>
      <c r="B181" s="115"/>
      <c r="C181" s="175"/>
      <c r="D181" s="175" t="s">
        <v>151</v>
      </c>
      <c r="E181" s="386"/>
      <c r="F181" s="387"/>
      <c r="G181" s="293"/>
      <c r="H181" s="143"/>
      <c r="I181" s="92"/>
    </row>
    <row r="182" spans="1:9" s="101" customFormat="1" ht="14.25" customHeight="1">
      <c r="A182" s="64"/>
      <c r="B182" s="116"/>
      <c r="C182" s="174"/>
      <c r="D182" s="174" t="s">
        <v>152</v>
      </c>
      <c r="E182" s="259">
        <f>SUM(E185)</f>
        <v>6564</v>
      </c>
      <c r="F182" s="275">
        <f>SUM(F185)</f>
        <v>1641</v>
      </c>
      <c r="G182" s="292">
        <f>SUM(F182/E182)</f>
        <v>0.25</v>
      </c>
      <c r="H182" s="143"/>
      <c r="I182" s="92"/>
    </row>
    <row r="183" spans="1:9" s="101" customFormat="1" ht="14.25" customHeight="1">
      <c r="A183" s="64"/>
      <c r="B183" s="115"/>
      <c r="C183" s="175"/>
      <c r="D183" s="175"/>
      <c r="E183" s="143"/>
      <c r="F183" s="276"/>
      <c r="G183" s="293"/>
      <c r="H183" s="143"/>
      <c r="I183" s="92"/>
    </row>
    <row r="184" spans="1:9" s="101" customFormat="1" ht="14.25" customHeight="1">
      <c r="A184" s="64"/>
      <c r="B184" s="115">
        <v>75101</v>
      </c>
      <c r="C184" s="175"/>
      <c r="D184" s="175" t="s">
        <v>212</v>
      </c>
      <c r="E184" s="143"/>
      <c r="F184" s="276"/>
      <c r="G184" s="293"/>
      <c r="H184" s="143"/>
      <c r="I184" s="92"/>
    </row>
    <row r="185" spans="1:9" s="101" customFormat="1" ht="14.25" customHeight="1">
      <c r="A185" s="64"/>
      <c r="B185" s="115"/>
      <c r="C185" s="174"/>
      <c r="D185" s="174" t="s">
        <v>213</v>
      </c>
      <c r="E185" s="259">
        <f>SUM(E189)</f>
        <v>6564</v>
      </c>
      <c r="F185" s="275">
        <f>SUM(F189)</f>
        <v>1641</v>
      </c>
      <c r="G185" s="292">
        <f>SUM(F185/E185)</f>
        <v>0.25</v>
      </c>
      <c r="H185" s="143"/>
      <c r="I185" s="92"/>
    </row>
    <row r="186" spans="1:9" s="101" customFormat="1" ht="14.25" customHeight="1">
      <c r="A186" s="64"/>
      <c r="B186" s="115"/>
      <c r="C186" s="175"/>
      <c r="D186" s="175"/>
      <c r="E186" s="143"/>
      <c r="F186" s="276"/>
      <c r="G186" s="293"/>
      <c r="H186" s="143"/>
      <c r="I186" s="92"/>
    </row>
    <row r="187" spans="1:9" s="101" customFormat="1" ht="14.25" customHeight="1">
      <c r="A187" s="64"/>
      <c r="B187" s="115"/>
      <c r="C187" s="157">
        <v>2010</v>
      </c>
      <c r="D187" s="175" t="s">
        <v>209</v>
      </c>
      <c r="E187" s="143"/>
      <c r="F187" s="276"/>
      <c r="G187" s="293"/>
      <c r="H187" s="143"/>
      <c r="I187" s="92"/>
    </row>
    <row r="188" spans="1:9" s="101" customFormat="1" ht="14.25" customHeight="1">
      <c r="A188" s="64"/>
      <c r="B188" s="115"/>
      <c r="C188" s="157"/>
      <c r="D188" s="175" t="s">
        <v>210</v>
      </c>
      <c r="E188" s="143"/>
      <c r="F188" s="276"/>
      <c r="G188" s="293"/>
      <c r="H188" s="143"/>
      <c r="I188" s="92"/>
    </row>
    <row r="189" spans="1:9" s="101" customFormat="1" ht="14.25" customHeight="1" thickBot="1">
      <c r="A189" s="144"/>
      <c r="B189" s="120"/>
      <c r="C189" s="156"/>
      <c r="D189" s="176" t="s">
        <v>211</v>
      </c>
      <c r="E189" s="260">
        <v>6564</v>
      </c>
      <c r="F189" s="277">
        <v>1641</v>
      </c>
      <c r="G189" s="300">
        <f>SUM(F189/E189)</f>
        <v>0.25</v>
      </c>
      <c r="H189" s="143"/>
      <c r="I189" s="92"/>
    </row>
    <row r="190" spans="1:9" s="101" customFormat="1" ht="14.25" customHeight="1" thickTop="1">
      <c r="A190" s="64"/>
      <c r="B190" s="84"/>
      <c r="C190" s="175"/>
      <c r="D190" s="175"/>
      <c r="E190" s="386"/>
      <c r="F190" s="387"/>
      <c r="G190" s="293"/>
      <c r="H190" s="143"/>
      <c r="I190" s="92"/>
    </row>
    <row r="191" spans="1:9" s="101" customFormat="1" ht="14.25" customHeight="1">
      <c r="A191" s="177">
        <v>852</v>
      </c>
      <c r="B191" s="116"/>
      <c r="C191" s="174"/>
      <c r="D191" s="174" t="s">
        <v>84</v>
      </c>
      <c r="E191" s="259">
        <f>SUM(E193+E200+E207+E214+E221)</f>
        <v>11514000</v>
      </c>
      <c r="F191" s="275">
        <f>SUM(F193+F200+F207+F214+F221)</f>
        <v>2613162</v>
      </c>
      <c r="G191" s="292">
        <f>SUM(F191/E191)</f>
        <v>0.22695518499218342</v>
      </c>
      <c r="H191" s="143"/>
      <c r="I191" s="92"/>
    </row>
    <row r="192" spans="1:9" s="101" customFormat="1" ht="14.25" customHeight="1">
      <c r="A192" s="177"/>
      <c r="B192" s="115"/>
      <c r="C192" s="175"/>
      <c r="D192" s="175"/>
      <c r="E192" s="143"/>
      <c r="F192" s="276"/>
      <c r="G192" s="293"/>
      <c r="H192" s="143"/>
      <c r="I192" s="92"/>
    </row>
    <row r="193" spans="1:9" s="101" customFormat="1" ht="14.25" customHeight="1">
      <c r="A193" s="177"/>
      <c r="B193" s="115">
        <v>85203</v>
      </c>
      <c r="C193" s="174"/>
      <c r="D193" s="174" t="s">
        <v>214</v>
      </c>
      <c r="E193" s="259">
        <f>SUM(E197)</f>
        <v>121000</v>
      </c>
      <c r="F193" s="275">
        <f>SUM(F197)</f>
        <v>38625</v>
      </c>
      <c r="G193" s="292">
        <f>SUM(F193/E193)</f>
        <v>0.31921487603305787</v>
      </c>
      <c r="H193" s="143"/>
      <c r="I193" s="92"/>
    </row>
    <row r="194" spans="1:9" s="101" customFormat="1" ht="14.25" customHeight="1">
      <c r="A194" s="177"/>
      <c r="B194" s="157"/>
      <c r="C194" s="175"/>
      <c r="D194" s="175"/>
      <c r="E194" s="143"/>
      <c r="F194" s="276"/>
      <c r="G194" s="293"/>
      <c r="H194" s="143"/>
      <c r="I194" s="92"/>
    </row>
    <row r="195" spans="1:9" s="101" customFormat="1" ht="14.25" customHeight="1">
      <c r="A195" s="177"/>
      <c r="B195" s="157"/>
      <c r="C195" s="157">
        <v>2010</v>
      </c>
      <c r="D195" s="175" t="s">
        <v>209</v>
      </c>
      <c r="E195" s="143"/>
      <c r="F195" s="276"/>
      <c r="G195" s="293"/>
      <c r="H195" s="143"/>
      <c r="I195" s="92"/>
    </row>
    <row r="196" spans="1:9" s="101" customFormat="1" ht="14.25" customHeight="1">
      <c r="A196" s="177"/>
      <c r="B196" s="157"/>
      <c r="C196" s="157"/>
      <c r="D196" s="175" t="s">
        <v>210</v>
      </c>
      <c r="E196" s="143"/>
      <c r="F196" s="276"/>
      <c r="G196" s="293"/>
      <c r="H196" s="143"/>
      <c r="I196" s="92"/>
    </row>
    <row r="197" spans="1:9" s="101" customFormat="1" ht="14.25" customHeight="1">
      <c r="A197" s="177"/>
      <c r="B197" s="127"/>
      <c r="C197" s="127"/>
      <c r="D197" s="174" t="s">
        <v>211</v>
      </c>
      <c r="E197" s="259">
        <v>121000</v>
      </c>
      <c r="F197" s="275">
        <v>38625</v>
      </c>
      <c r="G197" s="292">
        <f>SUM(F197/E197)</f>
        <v>0.31921487603305787</v>
      </c>
      <c r="H197" s="143"/>
      <c r="I197" s="92"/>
    </row>
    <row r="198" spans="1:9" s="101" customFormat="1" ht="14.25" customHeight="1">
      <c r="A198" s="177"/>
      <c r="B198" s="128"/>
      <c r="C198" s="152"/>
      <c r="D198" s="175"/>
      <c r="E198" s="143"/>
      <c r="F198" s="276"/>
      <c r="G198" s="293"/>
      <c r="H198" s="143"/>
      <c r="I198" s="92"/>
    </row>
    <row r="199" spans="1:9" s="101" customFormat="1" ht="14.25" customHeight="1">
      <c r="A199" s="177"/>
      <c r="B199" s="157"/>
      <c r="C199" s="152"/>
      <c r="D199" s="175" t="s">
        <v>197</v>
      </c>
      <c r="E199" s="143"/>
      <c r="F199" s="276"/>
      <c r="G199" s="293"/>
      <c r="H199" s="143"/>
      <c r="I199" s="92"/>
    </row>
    <row r="200" spans="1:9" s="101" customFormat="1" ht="14.25" customHeight="1">
      <c r="A200" s="177"/>
      <c r="B200" s="157">
        <v>85212</v>
      </c>
      <c r="C200" s="159"/>
      <c r="D200" s="174" t="s">
        <v>198</v>
      </c>
      <c r="E200" s="259">
        <f>SUM(E204)</f>
        <v>10626000</v>
      </c>
      <c r="F200" s="275">
        <f>SUM(F204)</f>
        <v>2367488</v>
      </c>
      <c r="G200" s="292">
        <f>SUM(F200/E200)</f>
        <v>0.22280143045360437</v>
      </c>
      <c r="H200" s="143"/>
      <c r="I200" s="92"/>
    </row>
    <row r="201" spans="1:9" s="101" customFormat="1" ht="14.25" customHeight="1">
      <c r="A201" s="177"/>
      <c r="B201" s="157"/>
      <c r="C201" s="152"/>
      <c r="D201" s="175"/>
      <c r="E201" s="143"/>
      <c r="F201" s="276"/>
      <c r="G201" s="293"/>
      <c r="H201" s="143"/>
      <c r="I201" s="92"/>
    </row>
    <row r="202" spans="1:9" s="101" customFormat="1" ht="14.25" customHeight="1">
      <c r="A202" s="177"/>
      <c r="B202" s="157"/>
      <c r="C202" s="152">
        <v>2010</v>
      </c>
      <c r="D202" s="175" t="s">
        <v>209</v>
      </c>
      <c r="E202" s="143"/>
      <c r="F202" s="276"/>
      <c r="G202" s="293"/>
      <c r="H202" s="143"/>
      <c r="I202" s="92"/>
    </row>
    <row r="203" spans="1:9" s="101" customFormat="1" ht="14.25" customHeight="1">
      <c r="A203" s="177"/>
      <c r="B203" s="157"/>
      <c r="C203" s="152"/>
      <c r="D203" s="175" t="s">
        <v>210</v>
      </c>
      <c r="E203" s="143"/>
      <c r="F203" s="276"/>
      <c r="G203" s="293"/>
      <c r="H203" s="143"/>
      <c r="I203" s="92"/>
    </row>
    <row r="204" spans="1:9" s="101" customFormat="1" ht="14.25" customHeight="1">
      <c r="A204" s="177"/>
      <c r="B204" s="127"/>
      <c r="C204" s="127"/>
      <c r="D204" s="174" t="s">
        <v>211</v>
      </c>
      <c r="E204" s="259">
        <v>10626000</v>
      </c>
      <c r="F204" s="275">
        <v>2367488</v>
      </c>
      <c r="G204" s="292">
        <f>SUM(F204/E204)</f>
        <v>0.22280143045360437</v>
      </c>
      <c r="H204" s="143"/>
      <c r="I204" s="92"/>
    </row>
    <row r="205" spans="1:9" s="101" customFormat="1" ht="14.25" customHeight="1">
      <c r="A205" s="177"/>
      <c r="B205" s="157"/>
      <c r="C205" s="175"/>
      <c r="D205" s="175"/>
      <c r="E205" s="386"/>
      <c r="F205" s="387"/>
      <c r="G205" s="293"/>
      <c r="H205" s="143"/>
      <c r="I205" s="92"/>
    </row>
    <row r="206" spans="1:9" s="101" customFormat="1" ht="14.25" customHeight="1">
      <c r="A206" s="177"/>
      <c r="B206" s="157">
        <v>85213</v>
      </c>
      <c r="C206" s="175"/>
      <c r="D206" s="175" t="s">
        <v>215</v>
      </c>
      <c r="E206" s="386"/>
      <c r="F206" s="387"/>
      <c r="G206" s="293"/>
      <c r="H206" s="143"/>
      <c r="I206" s="92"/>
    </row>
    <row r="207" spans="1:9" s="101" customFormat="1" ht="14.25" customHeight="1">
      <c r="A207" s="64"/>
      <c r="B207" s="115"/>
      <c r="C207" s="175"/>
      <c r="D207" s="175" t="s">
        <v>216</v>
      </c>
      <c r="E207" s="143">
        <f>SUM(E212)</f>
        <v>97000</v>
      </c>
      <c r="F207" s="276">
        <f>SUM(F212)</f>
        <v>24249</v>
      </c>
      <c r="G207" s="293">
        <f>SUM(F207/E207)</f>
        <v>0.24998969072164948</v>
      </c>
      <c r="H207" s="143"/>
      <c r="I207" s="92"/>
    </row>
    <row r="208" spans="1:9" s="101" customFormat="1" ht="14.25" customHeight="1">
      <c r="A208" s="64"/>
      <c r="B208" s="157"/>
      <c r="C208" s="174"/>
      <c r="D208" s="174" t="s">
        <v>217</v>
      </c>
      <c r="E208" s="259"/>
      <c r="F208" s="275"/>
      <c r="G208" s="292"/>
      <c r="H208" s="143"/>
      <c r="I208" s="92"/>
    </row>
    <row r="209" spans="1:9" s="101" customFormat="1" ht="14.25" customHeight="1">
      <c r="A209" s="64"/>
      <c r="B209" s="157"/>
      <c r="C209" s="175"/>
      <c r="D209" s="175"/>
      <c r="E209" s="143"/>
      <c r="F209" s="276"/>
      <c r="G209" s="293"/>
      <c r="H209" s="143"/>
      <c r="I209" s="92"/>
    </row>
    <row r="210" spans="1:9" s="101" customFormat="1" ht="14.25" customHeight="1">
      <c r="A210" s="64"/>
      <c r="B210" s="157"/>
      <c r="C210" s="157">
        <v>2010</v>
      </c>
      <c r="D210" s="175" t="s">
        <v>209</v>
      </c>
      <c r="E210" s="143"/>
      <c r="F210" s="276"/>
      <c r="G210" s="293"/>
      <c r="H210" s="143"/>
      <c r="I210" s="92"/>
    </row>
    <row r="211" spans="1:9" s="101" customFormat="1" ht="14.25" customHeight="1">
      <c r="A211" s="64"/>
      <c r="B211" s="157"/>
      <c r="C211" s="157"/>
      <c r="D211" s="175" t="s">
        <v>210</v>
      </c>
      <c r="E211" s="143"/>
      <c r="F211" s="276"/>
      <c r="G211" s="293"/>
      <c r="H211" s="143"/>
      <c r="I211" s="92"/>
    </row>
    <row r="212" spans="1:9" s="101" customFormat="1" ht="14.25" customHeight="1">
      <c r="A212" s="64"/>
      <c r="B212" s="127"/>
      <c r="C212" s="127"/>
      <c r="D212" s="174" t="s">
        <v>211</v>
      </c>
      <c r="E212" s="259">
        <v>97000</v>
      </c>
      <c r="F212" s="275">
        <v>24249</v>
      </c>
      <c r="G212" s="292">
        <f>SUM(F212/E212)</f>
        <v>0.24998969072164948</v>
      </c>
      <c r="H212" s="143"/>
      <c r="I212" s="92"/>
    </row>
    <row r="213" spans="1:9" s="101" customFormat="1" ht="14.25" customHeight="1">
      <c r="A213" s="64"/>
      <c r="B213" s="157"/>
      <c r="C213" s="175"/>
      <c r="D213" s="175"/>
      <c r="E213" s="386"/>
      <c r="F213" s="387"/>
      <c r="G213" s="293"/>
      <c r="H213" s="143"/>
      <c r="I213" s="92"/>
    </row>
    <row r="214" spans="1:9" s="101" customFormat="1" ht="26.25" customHeight="1">
      <c r="A214" s="64"/>
      <c r="B214" s="178">
        <v>85214</v>
      </c>
      <c r="C214" s="174"/>
      <c r="D214" s="179" t="s">
        <v>218</v>
      </c>
      <c r="E214" s="259">
        <f>SUM(E218)</f>
        <v>544000</v>
      </c>
      <c r="F214" s="275">
        <f>SUM(F218)</f>
        <v>151300</v>
      </c>
      <c r="G214" s="292">
        <f>SUM(F214/E214)</f>
        <v>0.278125</v>
      </c>
      <c r="H214" s="92"/>
      <c r="I214" s="92"/>
    </row>
    <row r="215" spans="1:9" s="101" customFormat="1" ht="14.25" customHeight="1">
      <c r="A215" s="64"/>
      <c r="B215" s="157"/>
      <c r="C215" s="175"/>
      <c r="D215" s="175"/>
      <c r="E215" s="143"/>
      <c r="F215" s="276"/>
      <c r="G215" s="293"/>
      <c r="H215" s="143"/>
      <c r="I215" s="92"/>
    </row>
    <row r="216" spans="1:9" s="101" customFormat="1" ht="14.25" customHeight="1">
      <c r="A216" s="64"/>
      <c r="B216" s="157"/>
      <c r="C216" s="157">
        <v>2010</v>
      </c>
      <c r="D216" s="175" t="s">
        <v>209</v>
      </c>
      <c r="E216" s="143"/>
      <c r="F216" s="276"/>
      <c r="G216" s="293"/>
      <c r="H216" s="143"/>
      <c r="I216" s="92"/>
    </row>
    <row r="217" spans="1:9" s="101" customFormat="1" ht="14.25" customHeight="1">
      <c r="A217" s="64"/>
      <c r="B217" s="157"/>
      <c r="C217" s="157"/>
      <c r="D217" s="175" t="s">
        <v>210</v>
      </c>
      <c r="E217" s="143"/>
      <c r="F217" s="276"/>
      <c r="G217" s="293"/>
      <c r="H217" s="143"/>
      <c r="I217" s="92"/>
    </row>
    <row r="218" spans="1:9" s="101" customFormat="1" ht="14.25" customHeight="1">
      <c r="A218" s="64"/>
      <c r="B218" s="127"/>
      <c r="C218" s="127"/>
      <c r="D218" s="174" t="s">
        <v>211</v>
      </c>
      <c r="E218" s="143">
        <v>544000</v>
      </c>
      <c r="F218" s="276">
        <v>151300</v>
      </c>
      <c r="G218" s="292">
        <f>SUM(F218/E218)</f>
        <v>0.278125</v>
      </c>
      <c r="H218" s="143"/>
      <c r="I218" s="92"/>
    </row>
    <row r="219" spans="1:9" s="101" customFormat="1" ht="14.25" customHeight="1">
      <c r="A219" s="64"/>
      <c r="B219" s="157"/>
      <c r="C219" s="180"/>
      <c r="D219" s="180"/>
      <c r="E219" s="388"/>
      <c r="F219" s="389"/>
      <c r="G219" s="293"/>
      <c r="H219" s="143"/>
      <c r="I219" s="92"/>
    </row>
    <row r="220" spans="1:9" s="101" customFormat="1" ht="14.25" customHeight="1">
      <c r="A220" s="64"/>
      <c r="B220" s="115"/>
      <c r="C220" s="175"/>
      <c r="D220" s="175"/>
      <c r="E220" s="386"/>
      <c r="F220" s="387"/>
      <c r="G220" s="293"/>
      <c r="H220" s="143"/>
      <c r="I220" s="92"/>
    </row>
    <row r="221" spans="1:9" s="101" customFormat="1" ht="14.25" customHeight="1">
      <c r="A221" s="64"/>
      <c r="B221" s="115">
        <v>85228</v>
      </c>
      <c r="C221" s="174"/>
      <c r="D221" s="174" t="s">
        <v>201</v>
      </c>
      <c r="E221" s="259">
        <f>SUM(E225)</f>
        <v>126000</v>
      </c>
      <c r="F221" s="275">
        <f>SUM(F225)</f>
        <v>31500</v>
      </c>
      <c r="G221" s="292">
        <f>SUM(F221/E221)</f>
        <v>0.25</v>
      </c>
      <c r="H221" s="143"/>
      <c r="I221" s="92"/>
    </row>
    <row r="222" spans="1:9" s="101" customFormat="1" ht="14.25" customHeight="1">
      <c r="A222" s="64"/>
      <c r="B222" s="115"/>
      <c r="C222" s="175"/>
      <c r="D222" s="175"/>
      <c r="E222" s="143"/>
      <c r="F222" s="276"/>
      <c r="G222" s="293"/>
      <c r="H222" s="143"/>
      <c r="I222" s="92"/>
    </row>
    <row r="223" spans="1:9" s="101" customFormat="1" ht="14.25" customHeight="1">
      <c r="A223" s="64"/>
      <c r="B223" s="115"/>
      <c r="C223" s="157">
        <v>2010</v>
      </c>
      <c r="D223" s="175" t="s">
        <v>209</v>
      </c>
      <c r="E223" s="143"/>
      <c r="F223" s="276"/>
      <c r="G223" s="293"/>
      <c r="H223" s="143"/>
      <c r="I223" s="92"/>
    </row>
    <row r="224" spans="1:9" s="101" customFormat="1" ht="14.25" customHeight="1">
      <c r="A224" s="64"/>
      <c r="B224" s="115"/>
      <c r="C224" s="157"/>
      <c r="D224" s="175" t="s">
        <v>210</v>
      </c>
      <c r="E224" s="143"/>
      <c r="F224" s="276"/>
      <c r="G224" s="293"/>
      <c r="H224" s="143"/>
      <c r="I224" s="92"/>
    </row>
    <row r="225" spans="1:9" s="101" customFormat="1" ht="14.25" customHeight="1" thickBot="1">
      <c r="A225" s="93"/>
      <c r="B225" s="160"/>
      <c r="C225" s="154"/>
      <c r="D225" s="181" t="s">
        <v>211</v>
      </c>
      <c r="E225" s="262">
        <v>126000</v>
      </c>
      <c r="F225" s="280">
        <v>31500</v>
      </c>
      <c r="G225" s="297">
        <f>SUM(F225/E225)</f>
        <v>0.25</v>
      </c>
      <c r="H225" s="143"/>
      <c r="I225" s="92"/>
    </row>
    <row r="226" spans="1:9" ht="14.25" customHeight="1">
      <c r="A226" s="358"/>
      <c r="B226" s="359"/>
      <c r="C226" s="193"/>
      <c r="D226" s="193"/>
      <c r="E226" s="360"/>
      <c r="F226" s="361"/>
      <c r="G226" s="296"/>
      <c r="H226" s="161"/>
      <c r="I226" s="58"/>
    </row>
    <row r="227" spans="1:9" s="45" customFormat="1" ht="14.25" customHeight="1" thickBot="1">
      <c r="A227" s="162"/>
      <c r="B227" s="183"/>
      <c r="C227" s="184"/>
      <c r="D227" s="184" t="s">
        <v>162</v>
      </c>
      <c r="E227" s="264">
        <f>SUM(E173+E182+E191)</f>
        <v>11813564</v>
      </c>
      <c r="F227" s="282">
        <f>SUM(F173+F182+F191)</f>
        <v>2706491</v>
      </c>
      <c r="G227" s="306">
        <f>SUM(F227/E227)</f>
        <v>0.2291002952199692</v>
      </c>
      <c r="H227" s="98"/>
      <c r="I227" s="87"/>
    </row>
    <row r="228" spans="1:9" ht="30" customHeight="1">
      <c r="A228" s="238" t="s">
        <v>230</v>
      </c>
      <c r="B228" s="238"/>
      <c r="C228" s="238"/>
      <c r="D228" s="238"/>
      <c r="E228" s="390"/>
      <c r="F228" s="390"/>
      <c r="G228" s="238"/>
      <c r="H228" s="44"/>
      <c r="I228" s="58"/>
    </row>
    <row r="229" spans="1:9" ht="14.25" customHeight="1">
      <c r="A229" s="304" t="s">
        <v>257</v>
      </c>
      <c r="B229" s="304"/>
      <c r="C229" s="304"/>
      <c r="D229" s="238"/>
      <c r="E229" s="391"/>
      <c r="F229" s="391"/>
      <c r="G229" s="304"/>
      <c r="H229" s="44"/>
      <c r="I229" s="58"/>
    </row>
    <row r="230" spans="1:9" ht="14.25" customHeight="1" thickBot="1">
      <c r="A230" s="185"/>
      <c r="B230" s="44"/>
      <c r="C230" s="44"/>
      <c r="D230" s="59"/>
      <c r="E230" s="392"/>
      <c r="F230" s="392"/>
      <c r="G230" s="55" t="s">
        <v>0</v>
      </c>
      <c r="H230" s="44"/>
      <c r="I230" s="58"/>
    </row>
    <row r="231" spans="1:9" s="45" customFormat="1" ht="31.5" customHeight="1" thickBot="1">
      <c r="A231" s="286" t="s">
        <v>1</v>
      </c>
      <c r="B231" s="287" t="s">
        <v>163</v>
      </c>
      <c r="C231" s="288" t="s">
        <v>2</v>
      </c>
      <c r="D231" s="287" t="s">
        <v>164</v>
      </c>
      <c r="E231" s="287" t="s">
        <v>99</v>
      </c>
      <c r="F231" s="287" t="s">
        <v>223</v>
      </c>
      <c r="G231" s="289" t="s">
        <v>235</v>
      </c>
      <c r="H231" s="57"/>
      <c r="I231" s="87"/>
    </row>
    <row r="232" spans="1:9" ht="14.25" customHeight="1">
      <c r="A232" s="186">
        <v>1</v>
      </c>
      <c r="B232" s="187">
        <v>2</v>
      </c>
      <c r="C232" s="188">
        <v>3</v>
      </c>
      <c r="D232" s="189">
        <v>4</v>
      </c>
      <c r="E232" s="393">
        <v>5</v>
      </c>
      <c r="F232" s="394">
        <v>6</v>
      </c>
      <c r="G232" s="283">
        <v>7</v>
      </c>
      <c r="H232" s="59"/>
      <c r="I232" s="58"/>
    </row>
    <row r="233" spans="1:9" ht="14.25" customHeight="1">
      <c r="A233" s="190"/>
      <c r="B233" s="87"/>
      <c r="C233" s="182"/>
      <c r="D233" s="191"/>
      <c r="E233" s="87"/>
      <c r="F233" s="227"/>
      <c r="G233" s="284"/>
      <c r="H233" s="58"/>
      <c r="I233" s="58"/>
    </row>
    <row r="234" spans="1:9" ht="14.25" customHeight="1">
      <c r="A234" s="91">
        <v>600</v>
      </c>
      <c r="B234" s="89"/>
      <c r="C234" s="174"/>
      <c r="D234" s="80" t="s">
        <v>10</v>
      </c>
      <c r="E234" s="259">
        <f>SUM(E236)</f>
        <v>245000</v>
      </c>
      <c r="F234" s="275">
        <f>SUM(F236)</f>
        <v>61251</v>
      </c>
      <c r="G234" s="292">
        <f aca="true" t="shared" si="0" ref="G234:G242">SUM(F234/E234)</f>
        <v>0.2500040816326531</v>
      </c>
      <c r="H234" s="58"/>
      <c r="I234" s="58"/>
    </row>
    <row r="235" spans="1:9" ht="14.25" customHeight="1">
      <c r="A235" s="91"/>
      <c r="B235" s="132"/>
      <c r="C235" s="180"/>
      <c r="D235" s="85" t="s">
        <v>219</v>
      </c>
      <c r="E235" s="92"/>
      <c r="F235" s="84"/>
      <c r="G235" s="293"/>
      <c r="H235" s="58"/>
      <c r="I235" s="58"/>
    </row>
    <row r="236" spans="1:9" ht="14.25" customHeight="1">
      <c r="A236" s="64"/>
      <c r="B236" s="157">
        <v>60014</v>
      </c>
      <c r="C236" s="174"/>
      <c r="D236" s="80" t="s">
        <v>220</v>
      </c>
      <c r="E236" s="259">
        <f>SUM(E240)</f>
        <v>245000</v>
      </c>
      <c r="F236" s="275">
        <f>SUM(F240)</f>
        <v>61251</v>
      </c>
      <c r="G236" s="292">
        <f t="shared" si="0"/>
        <v>0.2500040816326531</v>
      </c>
      <c r="H236" s="58"/>
      <c r="I236" s="58"/>
    </row>
    <row r="237" spans="1:9" ht="14.25" customHeight="1">
      <c r="A237" s="64"/>
      <c r="B237" s="157"/>
      <c r="C237" s="85"/>
      <c r="D237" s="85"/>
      <c r="E237" s="92"/>
      <c r="F237" s="84"/>
      <c r="G237" s="293"/>
      <c r="H237" s="58"/>
      <c r="I237" s="58"/>
    </row>
    <row r="238" spans="1:9" ht="14.25" customHeight="1">
      <c r="A238" s="64"/>
      <c r="B238" s="157"/>
      <c r="C238" s="157">
        <v>2320</v>
      </c>
      <c r="D238" s="85" t="s">
        <v>242</v>
      </c>
      <c r="E238" s="143"/>
      <c r="F238" s="276"/>
      <c r="G238" s="293"/>
      <c r="H238" s="58"/>
      <c r="I238" s="58"/>
    </row>
    <row r="239" spans="1:9" ht="14.25" customHeight="1">
      <c r="A239" s="64"/>
      <c r="B239" s="157"/>
      <c r="C239" s="157"/>
      <c r="D239" s="129" t="s">
        <v>243</v>
      </c>
      <c r="E239" s="143"/>
      <c r="F239" s="276"/>
      <c r="G239" s="293"/>
      <c r="H239" s="58"/>
      <c r="I239" s="58"/>
    </row>
    <row r="240" spans="1:9" ht="14.25" customHeight="1" thickBot="1">
      <c r="A240" s="64"/>
      <c r="B240" s="157"/>
      <c r="C240" s="157"/>
      <c r="D240" s="129" t="s">
        <v>241</v>
      </c>
      <c r="E240" s="143">
        <v>245000</v>
      </c>
      <c r="F240" s="276">
        <v>61251</v>
      </c>
      <c r="G240" s="297">
        <f t="shared" si="0"/>
        <v>0.2500040816326531</v>
      </c>
      <c r="H240" s="58"/>
      <c r="I240" s="58"/>
    </row>
    <row r="241" spans="1:9" ht="14.25" customHeight="1">
      <c r="A241" s="192"/>
      <c r="B241" s="193"/>
      <c r="C241" s="194"/>
      <c r="D241" s="193"/>
      <c r="E241" s="194"/>
      <c r="F241" s="285"/>
      <c r="G241" s="293"/>
      <c r="H241" s="58"/>
      <c r="I241" s="58"/>
    </row>
    <row r="242" spans="1:9" ht="14.25" customHeight="1" thickBot="1">
      <c r="A242" s="195"/>
      <c r="B242" s="196"/>
      <c r="C242" s="197"/>
      <c r="D242" s="184" t="s">
        <v>162</v>
      </c>
      <c r="E242" s="264">
        <f>SUM(E234)</f>
        <v>245000</v>
      </c>
      <c r="F242" s="250">
        <f>SUM(F234)</f>
        <v>61251</v>
      </c>
      <c r="G242" s="306">
        <f t="shared" si="0"/>
        <v>0.2500040816326531</v>
      </c>
      <c r="H242" s="198"/>
      <c r="I242" s="58"/>
    </row>
    <row r="243" spans="1:11" s="56" customFormat="1" ht="30" customHeight="1">
      <c r="A243" s="429" t="s">
        <v>253</v>
      </c>
      <c r="B243" s="430"/>
      <c r="C243" s="430"/>
      <c r="D243" s="430"/>
      <c r="E243" s="430"/>
      <c r="F243" s="430"/>
      <c r="G243" s="430"/>
      <c r="K243" s="305"/>
    </row>
    <row r="244" spans="1:11" ht="12.75" thickBot="1">
      <c r="A244" s="398"/>
      <c r="B244" s="398"/>
      <c r="C244" s="398"/>
      <c r="D244" s="398"/>
      <c r="E244" s="399"/>
      <c r="F244" s="400"/>
      <c r="G244" s="400" t="s">
        <v>0</v>
      </c>
      <c r="K244" s="58"/>
    </row>
    <row r="245" spans="1:14" ht="12">
      <c r="A245" s="633" t="s">
        <v>1</v>
      </c>
      <c r="B245" s="631" t="s">
        <v>163</v>
      </c>
      <c r="C245" s="631" t="s">
        <v>2</v>
      </c>
      <c r="D245" s="631" t="s">
        <v>164</v>
      </c>
      <c r="E245" s="631" t="s">
        <v>99</v>
      </c>
      <c r="F245" s="631" t="s">
        <v>221</v>
      </c>
      <c r="G245" s="401" t="s">
        <v>224</v>
      </c>
      <c r="K245" s="58"/>
      <c r="N245" s="378" t="s">
        <v>246</v>
      </c>
    </row>
    <row r="246" spans="1:11" ht="12.75" thickBot="1">
      <c r="A246" s="634"/>
      <c r="B246" s="632"/>
      <c r="C246" s="632"/>
      <c r="D246" s="632"/>
      <c r="E246" s="632"/>
      <c r="F246" s="632"/>
      <c r="G246" s="402" t="s">
        <v>254</v>
      </c>
      <c r="K246" s="58"/>
    </row>
    <row r="247" spans="1:11" ht="12">
      <c r="A247" s="403">
        <v>1</v>
      </c>
      <c r="B247" s="404">
        <v>2</v>
      </c>
      <c r="C247" s="404">
        <v>3</v>
      </c>
      <c r="D247" s="405">
        <v>4</v>
      </c>
      <c r="E247" s="404">
        <v>5</v>
      </c>
      <c r="F247" s="404">
        <v>6</v>
      </c>
      <c r="G247" s="406">
        <v>7</v>
      </c>
      <c r="K247" s="58"/>
    </row>
    <row r="248" spans="1:11" ht="12">
      <c r="A248" s="407"/>
      <c r="B248" s="408"/>
      <c r="C248" s="408"/>
      <c r="D248" s="409"/>
      <c r="E248" s="410"/>
      <c r="F248" s="410"/>
      <c r="G248" s="411"/>
      <c r="K248" s="58"/>
    </row>
    <row r="249" spans="1:11" ht="12.75">
      <c r="A249" s="431">
        <v>750</v>
      </c>
      <c r="B249" s="432"/>
      <c r="C249" s="433"/>
      <c r="D249" s="412" t="s">
        <v>28</v>
      </c>
      <c r="E249" s="442">
        <f>E251</f>
        <v>180000</v>
      </c>
      <c r="F249" s="442">
        <f>F251</f>
        <v>47523</v>
      </c>
      <c r="G249" s="443">
        <f>F249/E249</f>
        <v>0.2640166666666667</v>
      </c>
      <c r="K249" s="58"/>
    </row>
    <row r="250" spans="1:11" ht="12.75">
      <c r="A250" s="431"/>
      <c r="B250" s="434"/>
      <c r="C250" s="434"/>
      <c r="D250" s="409"/>
      <c r="E250" s="444"/>
      <c r="F250" s="444"/>
      <c r="G250" s="445"/>
      <c r="K250" s="58"/>
    </row>
    <row r="251" spans="1:11" ht="12.75">
      <c r="A251" s="431"/>
      <c r="B251" s="433">
        <v>75011</v>
      </c>
      <c r="C251" s="432"/>
      <c r="D251" s="413" t="s">
        <v>174</v>
      </c>
      <c r="E251" s="446">
        <f>SUM(E253:E253)</f>
        <v>180000</v>
      </c>
      <c r="F251" s="446">
        <f>SUM(F253:F253)</f>
        <v>47523</v>
      </c>
      <c r="G251" s="443">
        <f>F251/E251</f>
        <v>0.2640166666666667</v>
      </c>
      <c r="K251" s="58"/>
    </row>
    <row r="252" spans="1:11" ht="12.75">
      <c r="A252" s="431"/>
      <c r="B252" s="433"/>
      <c r="C252" s="434"/>
      <c r="D252" s="409"/>
      <c r="E252" s="444"/>
      <c r="F252" s="447"/>
      <c r="G252" s="445"/>
      <c r="K252" s="58"/>
    </row>
    <row r="253" spans="1:11" ht="13.5" thickBot="1">
      <c r="A253" s="435"/>
      <c r="B253" s="436"/>
      <c r="C253" s="437" t="s">
        <v>74</v>
      </c>
      <c r="D253" s="414" t="s">
        <v>75</v>
      </c>
      <c r="E253" s="448">
        <v>180000</v>
      </c>
      <c r="F253" s="449">
        <v>47523</v>
      </c>
      <c r="G253" s="450">
        <f>F253/E253</f>
        <v>0.2640166666666667</v>
      </c>
      <c r="K253" s="58"/>
    </row>
    <row r="254" spans="1:11" ht="13.5" thickTop="1">
      <c r="A254" s="407"/>
      <c r="B254" s="408"/>
      <c r="C254" s="408"/>
      <c r="D254" s="409"/>
      <c r="E254" s="444"/>
      <c r="F254" s="444"/>
      <c r="G254" s="451"/>
      <c r="K254" s="58"/>
    </row>
    <row r="255" spans="1:11" ht="12.75">
      <c r="A255" s="431">
        <v>852</v>
      </c>
      <c r="B255" s="432"/>
      <c r="C255" s="433"/>
      <c r="D255" s="412" t="s">
        <v>84</v>
      </c>
      <c r="E255" s="442">
        <f>SUM(E258+E262)</f>
        <v>7000</v>
      </c>
      <c r="F255" s="442">
        <f>SUM(F258+F262)</f>
        <v>1594</v>
      </c>
      <c r="G255" s="443">
        <f>F255/E255</f>
        <v>0.2277142857142857</v>
      </c>
      <c r="K255" s="58"/>
    </row>
    <row r="256" spans="1:11" ht="12.75">
      <c r="A256" s="431"/>
      <c r="B256" s="434"/>
      <c r="C256" s="434"/>
      <c r="D256" s="409"/>
      <c r="E256" s="444"/>
      <c r="F256" s="444"/>
      <c r="G256" s="445"/>
      <c r="K256" s="58"/>
    </row>
    <row r="257" spans="1:11" ht="12.75">
      <c r="A257" s="431"/>
      <c r="B257" s="438">
        <v>85212</v>
      </c>
      <c r="C257" s="433"/>
      <c r="D257" s="415" t="s">
        <v>255</v>
      </c>
      <c r="E257" s="452"/>
      <c r="F257" s="452"/>
      <c r="G257" s="443"/>
      <c r="K257" s="58"/>
    </row>
    <row r="258" spans="1:11" ht="12.75">
      <c r="A258" s="431"/>
      <c r="B258" s="433"/>
      <c r="C258" s="433"/>
      <c r="D258" s="416" t="s">
        <v>256</v>
      </c>
      <c r="E258" s="442">
        <f>SUM(E260)</f>
        <v>0</v>
      </c>
      <c r="F258" s="452">
        <f>SUM(F260)</f>
        <v>890</v>
      </c>
      <c r="G258" s="443"/>
      <c r="K258" s="58"/>
    </row>
    <row r="259" spans="1:11" ht="12.75">
      <c r="A259" s="431"/>
      <c r="B259" s="433"/>
      <c r="C259" s="434"/>
      <c r="D259" s="409"/>
      <c r="E259" s="444"/>
      <c r="F259" s="447"/>
      <c r="G259" s="445"/>
      <c r="K259" s="58"/>
    </row>
    <row r="260" spans="1:11" ht="12.75">
      <c r="A260" s="439"/>
      <c r="B260" s="432"/>
      <c r="C260" s="440" t="s">
        <v>26</v>
      </c>
      <c r="D260" s="417" t="s">
        <v>27</v>
      </c>
      <c r="E260" s="446">
        <v>0</v>
      </c>
      <c r="F260" s="453">
        <v>890</v>
      </c>
      <c r="G260" s="454"/>
      <c r="K260" s="58"/>
    </row>
    <row r="261" spans="1:11" ht="12.75">
      <c r="A261" s="439"/>
      <c r="B261" s="434"/>
      <c r="C261" s="434"/>
      <c r="D261" s="409"/>
      <c r="E261" s="444"/>
      <c r="F261" s="444"/>
      <c r="G261" s="445"/>
      <c r="K261" s="58"/>
    </row>
    <row r="262" spans="1:11" ht="12.75">
      <c r="A262" s="439"/>
      <c r="B262" s="433">
        <v>85228</v>
      </c>
      <c r="C262" s="432"/>
      <c r="D262" s="413" t="s">
        <v>201</v>
      </c>
      <c r="E262" s="446">
        <f>SUM(E264)</f>
        <v>7000</v>
      </c>
      <c r="F262" s="446">
        <f>SUM(F264)</f>
        <v>704</v>
      </c>
      <c r="G262" s="454">
        <f>F262/E262</f>
        <v>0.10057142857142858</v>
      </c>
      <c r="K262" s="58"/>
    </row>
    <row r="263" spans="1:11" ht="12.75">
      <c r="A263" s="439"/>
      <c r="B263" s="433"/>
      <c r="C263" s="434"/>
      <c r="D263" s="409"/>
      <c r="E263" s="444"/>
      <c r="F263" s="444"/>
      <c r="G263" s="451"/>
      <c r="K263" s="58"/>
    </row>
    <row r="264" spans="1:11" ht="13.5" thickBot="1">
      <c r="A264" s="439"/>
      <c r="B264" s="433"/>
      <c r="C264" s="441" t="s">
        <v>85</v>
      </c>
      <c r="D264" s="412" t="s">
        <v>86</v>
      </c>
      <c r="E264" s="442">
        <v>7000</v>
      </c>
      <c r="F264" s="452">
        <v>704</v>
      </c>
      <c r="G264" s="443">
        <f>F264/E264</f>
        <v>0.10057142857142858</v>
      </c>
      <c r="K264" s="58"/>
    </row>
    <row r="265" spans="1:11" ht="14.25">
      <c r="A265" s="418"/>
      <c r="B265" s="419"/>
      <c r="C265" s="420"/>
      <c r="D265" s="422"/>
      <c r="E265" s="421"/>
      <c r="F265" s="422"/>
      <c r="G265" s="423"/>
      <c r="K265" s="58"/>
    </row>
    <row r="266" spans="1:11" ht="15.75" thickBot="1">
      <c r="A266" s="424"/>
      <c r="B266" s="425"/>
      <c r="C266" s="426"/>
      <c r="D266" s="426" t="s">
        <v>162</v>
      </c>
      <c r="E266" s="427">
        <f>SUM(E249,E255)</f>
        <v>187000</v>
      </c>
      <c r="F266" s="427">
        <f>SUM(F249,F255)</f>
        <v>49117</v>
      </c>
      <c r="G266" s="428">
        <f>F266/E266</f>
        <v>0.2626577540106952</v>
      </c>
      <c r="K266" s="58"/>
    </row>
  </sheetData>
  <mergeCells count="35">
    <mergeCell ref="E245:E246"/>
    <mergeCell ref="F245:F246"/>
    <mergeCell ref="A245:A246"/>
    <mergeCell ref="B245:B246"/>
    <mergeCell ref="C245:C246"/>
    <mergeCell ref="D245:D246"/>
    <mergeCell ref="A167:G167"/>
    <mergeCell ref="F4:F5"/>
    <mergeCell ref="F49:F50"/>
    <mergeCell ref="F169:F170"/>
    <mergeCell ref="G4:G5"/>
    <mergeCell ref="G49:G50"/>
    <mergeCell ref="G169:G170"/>
    <mergeCell ref="C60:D60"/>
    <mergeCell ref="C76:D76"/>
    <mergeCell ref="B4:B5"/>
    <mergeCell ref="C80:D80"/>
    <mergeCell ref="C58:D58"/>
    <mergeCell ref="E4:E5"/>
    <mergeCell ref="A49:A50"/>
    <mergeCell ref="E49:E50"/>
    <mergeCell ref="C4:D5"/>
    <mergeCell ref="B49:B50"/>
    <mergeCell ref="C45:C46"/>
    <mergeCell ref="C49:D50"/>
    <mergeCell ref="C109:D109"/>
    <mergeCell ref="B1:G1"/>
    <mergeCell ref="B2:G2"/>
    <mergeCell ref="A169:A170"/>
    <mergeCell ref="B169:B170"/>
    <mergeCell ref="C169:C170"/>
    <mergeCell ref="E169:E170"/>
    <mergeCell ref="D169:D170"/>
    <mergeCell ref="C85:D85"/>
    <mergeCell ref="C78:D78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5" horizontalDpi="300" verticalDpi="300" orientation="portrait" paperSize="9" scale="75" r:id="rId1"/>
  <rowBreaks count="4" manualBreakCount="4">
    <brk id="46" max="255" man="1"/>
    <brk id="108" max="6" man="1"/>
    <brk id="166" max="255" man="1"/>
    <brk id="2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62"/>
  <sheetViews>
    <sheetView showGridLines="0" view="pageBreakPreview" zoomScale="88" zoomScaleSheetLayoutView="88" workbookViewId="0" topLeftCell="A41">
      <selection activeCell="H91" sqref="H91"/>
    </sheetView>
  </sheetViews>
  <sheetFormatPr defaultColWidth="9.00390625" defaultRowHeight="12"/>
  <cols>
    <col min="1" max="1" width="6.75390625" style="458" customWidth="1"/>
    <col min="2" max="2" width="9.125" style="458" customWidth="1"/>
    <col min="3" max="3" width="51.375" style="458" customWidth="1"/>
    <col min="4" max="4" width="12.625" style="15" customWidth="1"/>
    <col min="5" max="5" width="12.25390625" style="15" customWidth="1"/>
    <col min="6" max="6" width="12.25390625" style="460" customWidth="1"/>
    <col min="7" max="7" width="12.75390625" style="15" customWidth="1"/>
    <col min="8" max="8" width="15.875" style="15" customWidth="1"/>
    <col min="9" max="10" width="14.875" style="15" customWidth="1"/>
    <col min="11" max="11" width="15.125" style="458" customWidth="1"/>
    <col min="12" max="12" width="12.75390625" style="458" customWidth="1"/>
    <col min="13" max="13" width="16.75390625" style="458" customWidth="1"/>
    <col min="14" max="14" width="29.625" style="458" customWidth="1"/>
    <col min="15" max="16384" width="9.125" style="458" customWidth="1"/>
  </cols>
  <sheetData>
    <row r="1" spans="1:13" ht="18">
      <c r="A1" s="635" t="s">
        <v>363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455"/>
      <c r="M1" s="457"/>
    </row>
    <row r="2" spans="1:13" ht="18">
      <c r="A2" s="607" t="s">
        <v>258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379"/>
      <c r="M2" s="459"/>
    </row>
    <row r="3" spans="1:13" s="110" customFormat="1" ht="21.75" customHeight="1" thickBot="1">
      <c r="A3" s="458"/>
      <c r="B3" s="458"/>
      <c r="C3" s="458"/>
      <c r="D3" s="15"/>
      <c r="E3" s="15"/>
      <c r="F3" s="460"/>
      <c r="G3" s="15"/>
      <c r="H3" s="15"/>
      <c r="I3" s="15"/>
      <c r="J3" s="15"/>
      <c r="K3" s="461"/>
      <c r="L3" s="461" t="s">
        <v>0</v>
      </c>
      <c r="M3" s="462"/>
    </row>
    <row r="4" spans="2:12" ht="12" customHeight="1">
      <c r="B4" s="640" t="s">
        <v>1</v>
      </c>
      <c r="C4" s="643" t="s">
        <v>164</v>
      </c>
      <c r="D4" s="673" t="s">
        <v>99</v>
      </c>
      <c r="E4" s="674" t="s">
        <v>221</v>
      </c>
      <c r="F4" s="660" t="s">
        <v>259</v>
      </c>
      <c r="G4" s="661"/>
      <c r="H4" s="661"/>
      <c r="I4" s="661"/>
      <c r="J4" s="661"/>
      <c r="K4" s="662"/>
      <c r="L4" s="657" t="s">
        <v>260</v>
      </c>
    </row>
    <row r="5" spans="2:12" ht="12" customHeight="1">
      <c r="B5" s="641"/>
      <c r="C5" s="644"/>
      <c r="D5" s="675"/>
      <c r="E5" s="676"/>
      <c r="F5" s="648" t="s">
        <v>261</v>
      </c>
      <c r="G5" s="655" t="s">
        <v>262</v>
      </c>
      <c r="H5" s="655"/>
      <c r="I5" s="655"/>
      <c r="J5" s="655"/>
      <c r="K5" s="648" t="s">
        <v>263</v>
      </c>
      <c r="L5" s="658"/>
    </row>
    <row r="6" spans="2:12" ht="36.75" thickBot="1">
      <c r="B6" s="642"/>
      <c r="C6" s="645"/>
      <c r="D6" s="677"/>
      <c r="E6" s="678"/>
      <c r="F6" s="646"/>
      <c r="G6" s="570" t="s">
        <v>264</v>
      </c>
      <c r="H6" s="570" t="s">
        <v>265</v>
      </c>
      <c r="I6" s="570" t="s">
        <v>266</v>
      </c>
      <c r="J6" s="570" t="s">
        <v>267</v>
      </c>
      <c r="K6" s="646"/>
      <c r="L6" s="659"/>
    </row>
    <row r="7" spans="1:13" ht="12">
      <c r="A7" s="110"/>
      <c r="B7" s="463">
        <v>1</v>
      </c>
      <c r="C7" s="464">
        <v>2</v>
      </c>
      <c r="D7" s="579">
        <v>3</v>
      </c>
      <c r="E7" s="579">
        <v>4</v>
      </c>
      <c r="F7" s="465">
        <v>5</v>
      </c>
      <c r="G7" s="579">
        <v>6</v>
      </c>
      <c r="H7" s="579">
        <v>7</v>
      </c>
      <c r="I7" s="579">
        <v>8</v>
      </c>
      <c r="J7" s="579">
        <v>9</v>
      </c>
      <c r="K7" s="465">
        <v>10</v>
      </c>
      <c r="L7" s="245">
        <v>11</v>
      </c>
      <c r="M7" s="110"/>
    </row>
    <row r="8" spans="2:12" ht="12">
      <c r="B8" s="466"/>
      <c r="C8" s="467"/>
      <c r="D8" s="585"/>
      <c r="E8" s="585"/>
      <c r="F8" s="467"/>
      <c r="G8" s="585"/>
      <c r="H8" s="585"/>
      <c r="I8" s="585"/>
      <c r="J8" s="585"/>
      <c r="K8" s="468"/>
      <c r="L8" s="469"/>
    </row>
    <row r="9" spans="2:12" ht="12">
      <c r="B9" s="470" t="s">
        <v>268</v>
      </c>
      <c r="C9" s="471" t="s">
        <v>269</v>
      </c>
      <c r="D9" s="573">
        <f aca="true" t="shared" si="0" ref="D9:K9">SUM(D73)</f>
        <v>9500</v>
      </c>
      <c r="E9" s="573">
        <f t="shared" si="0"/>
        <v>592</v>
      </c>
      <c r="F9" s="472">
        <f t="shared" si="0"/>
        <v>592</v>
      </c>
      <c r="G9" s="573">
        <f t="shared" si="0"/>
        <v>0</v>
      </c>
      <c r="H9" s="573">
        <f t="shared" si="0"/>
        <v>0</v>
      </c>
      <c r="I9" s="573">
        <f t="shared" si="0"/>
        <v>0</v>
      </c>
      <c r="J9" s="573">
        <f t="shared" si="0"/>
        <v>0</v>
      </c>
      <c r="K9" s="472">
        <f t="shared" si="0"/>
        <v>0</v>
      </c>
      <c r="L9" s="473">
        <f>SUM(E9/D9)</f>
        <v>0.06231578947368421</v>
      </c>
    </row>
    <row r="10" spans="2:12" ht="12">
      <c r="B10" s="474"/>
      <c r="C10" s="475"/>
      <c r="D10" s="581"/>
      <c r="E10" s="581"/>
      <c r="F10" s="477"/>
      <c r="G10" s="572"/>
      <c r="H10" s="572"/>
      <c r="I10" s="572"/>
      <c r="J10" s="572"/>
      <c r="K10" s="477"/>
      <c r="L10" s="478"/>
    </row>
    <row r="11" spans="2:12" ht="12">
      <c r="B11" s="474" t="s">
        <v>270</v>
      </c>
      <c r="C11" s="475" t="s">
        <v>271</v>
      </c>
      <c r="D11" s="572"/>
      <c r="E11" s="572"/>
      <c r="F11" s="477"/>
      <c r="G11" s="572"/>
      <c r="H11" s="572"/>
      <c r="I11" s="572"/>
      <c r="J11" s="572"/>
      <c r="K11" s="477"/>
      <c r="L11" s="478"/>
    </row>
    <row r="12" spans="2:12" ht="12">
      <c r="B12" s="470"/>
      <c r="C12" s="471" t="s">
        <v>272</v>
      </c>
      <c r="D12" s="573">
        <f aca="true" t="shared" si="1" ref="D12:K12">SUM(D79)</f>
        <v>12760000</v>
      </c>
      <c r="E12" s="573">
        <f t="shared" si="1"/>
        <v>1735693</v>
      </c>
      <c r="F12" s="472">
        <f t="shared" si="1"/>
        <v>1769</v>
      </c>
      <c r="G12" s="573">
        <f t="shared" si="1"/>
        <v>0</v>
      </c>
      <c r="H12" s="573">
        <f t="shared" si="1"/>
        <v>0</v>
      </c>
      <c r="I12" s="573">
        <f t="shared" si="1"/>
        <v>0</v>
      </c>
      <c r="J12" s="573">
        <f t="shared" si="1"/>
        <v>0</v>
      </c>
      <c r="K12" s="472">
        <f t="shared" si="1"/>
        <v>1733924</v>
      </c>
      <c r="L12" s="473">
        <f>SUM(E12/D12)</f>
        <v>0.1360260971786834</v>
      </c>
    </row>
    <row r="13" spans="2:12" ht="12">
      <c r="B13" s="479"/>
      <c r="C13" s="475"/>
      <c r="D13" s="572"/>
      <c r="E13" s="572"/>
      <c r="F13" s="477"/>
      <c r="G13" s="572"/>
      <c r="H13" s="572"/>
      <c r="I13" s="572"/>
      <c r="J13" s="572"/>
      <c r="K13" s="477"/>
      <c r="L13" s="478"/>
    </row>
    <row r="14" spans="2:12" ht="12">
      <c r="B14" s="480">
        <v>600</v>
      </c>
      <c r="C14" s="471" t="s">
        <v>10</v>
      </c>
      <c r="D14" s="573">
        <f>SUM(D84+D271+D286)</f>
        <v>7081905</v>
      </c>
      <c r="E14" s="573">
        <f>SUM(E84+E271+E286)</f>
        <v>934722</v>
      </c>
      <c r="F14" s="472">
        <f>SUM(F84+F271+F286)</f>
        <v>933694</v>
      </c>
      <c r="G14" s="573">
        <f>SUM(G84+G271+G286)</f>
        <v>0</v>
      </c>
      <c r="H14" s="573">
        <f>SUM(H84+H271+H286)</f>
        <v>0</v>
      </c>
      <c r="I14" s="573">
        <f>SUM(I84+I271+I286)</f>
        <v>0</v>
      </c>
      <c r="J14" s="573">
        <f>SUM(J84+J271+J286)</f>
        <v>0</v>
      </c>
      <c r="K14" s="472">
        <f>SUM(K84+K271+K286)</f>
        <v>1028</v>
      </c>
      <c r="L14" s="473">
        <f>SUM(E14/D14)</f>
        <v>0.13198736780569634</v>
      </c>
    </row>
    <row r="15" spans="2:12" ht="12">
      <c r="B15" s="479"/>
      <c r="C15" s="475"/>
      <c r="D15" s="572"/>
      <c r="E15" s="572"/>
      <c r="F15" s="477"/>
      <c r="G15" s="572"/>
      <c r="H15" s="572"/>
      <c r="I15" s="572"/>
      <c r="J15" s="572"/>
      <c r="K15" s="477"/>
      <c r="L15" s="478"/>
    </row>
    <row r="16" spans="2:12" ht="12">
      <c r="B16" s="480">
        <v>630</v>
      </c>
      <c r="C16" s="471" t="s">
        <v>13</v>
      </c>
      <c r="D16" s="573">
        <f>SUM(D90)</f>
        <v>3572000</v>
      </c>
      <c r="E16" s="573">
        <f>SUM(E90)</f>
        <v>751152</v>
      </c>
      <c r="F16" s="472">
        <f>SUM(F90)</f>
        <v>475</v>
      </c>
      <c r="G16" s="573">
        <f>(G90)</f>
        <v>0</v>
      </c>
      <c r="H16" s="573">
        <f>(H90)</f>
        <v>0</v>
      </c>
      <c r="I16" s="573">
        <f>(I90)</f>
        <v>0</v>
      </c>
      <c r="J16" s="573">
        <f>(J90)</f>
        <v>0</v>
      </c>
      <c r="K16" s="472">
        <f>(K90)</f>
        <v>750677</v>
      </c>
      <c r="L16" s="473">
        <f>SUM(E16/D16)</f>
        <v>0.2102889137737962</v>
      </c>
    </row>
    <row r="17" spans="2:12" ht="12">
      <c r="B17" s="479"/>
      <c r="C17" s="475"/>
      <c r="D17" s="572"/>
      <c r="E17" s="572"/>
      <c r="F17" s="477"/>
      <c r="G17" s="572"/>
      <c r="H17" s="572"/>
      <c r="I17" s="572"/>
      <c r="J17" s="572"/>
      <c r="K17" s="477"/>
      <c r="L17" s="478"/>
    </row>
    <row r="18" spans="2:12" ht="12">
      <c r="B18" s="480">
        <v>700</v>
      </c>
      <c r="C18" s="471" t="s">
        <v>15</v>
      </c>
      <c r="D18" s="573">
        <f aca="true" t="shared" si="2" ref="D18:K18">SUM(D95)</f>
        <v>7678000</v>
      </c>
      <c r="E18" s="573">
        <f t="shared" si="2"/>
        <v>1115749</v>
      </c>
      <c r="F18" s="472">
        <f t="shared" si="2"/>
        <v>1072317</v>
      </c>
      <c r="G18" s="573">
        <f t="shared" si="2"/>
        <v>495000</v>
      </c>
      <c r="H18" s="573">
        <f t="shared" si="2"/>
        <v>293</v>
      </c>
      <c r="I18" s="573">
        <f t="shared" si="2"/>
        <v>0</v>
      </c>
      <c r="J18" s="573">
        <f t="shared" si="2"/>
        <v>0</v>
      </c>
      <c r="K18" s="472">
        <f t="shared" si="2"/>
        <v>43432</v>
      </c>
      <c r="L18" s="473">
        <f>SUM(E18/D18)</f>
        <v>0.14531766084917946</v>
      </c>
    </row>
    <row r="19" spans="2:12" ht="12">
      <c r="B19" s="479"/>
      <c r="C19" s="475"/>
      <c r="D19" s="572"/>
      <c r="E19" s="572"/>
      <c r="F19" s="477"/>
      <c r="G19" s="572"/>
      <c r="H19" s="572"/>
      <c r="I19" s="572"/>
      <c r="J19" s="572"/>
      <c r="K19" s="477"/>
      <c r="L19" s="478"/>
    </row>
    <row r="20" spans="2:12" ht="12">
      <c r="B20" s="480">
        <v>710</v>
      </c>
      <c r="C20" s="471" t="s">
        <v>273</v>
      </c>
      <c r="D20" s="573">
        <f>SUM(D101)</f>
        <v>1581200</v>
      </c>
      <c r="E20" s="573">
        <f>SUM(E101)</f>
        <v>40255</v>
      </c>
      <c r="F20" s="472">
        <f>SUM(F101)</f>
        <v>40255</v>
      </c>
      <c r="G20" s="573">
        <f>SUM(G108)</f>
        <v>0</v>
      </c>
      <c r="H20" s="573">
        <f>SUM(H101)</f>
        <v>1292</v>
      </c>
      <c r="I20" s="573">
        <f>SUM(I101)</f>
        <v>0</v>
      </c>
      <c r="J20" s="573">
        <f>SUM(J101)</f>
        <v>0</v>
      </c>
      <c r="K20" s="472">
        <f>SUM(K101)</f>
        <v>0</v>
      </c>
      <c r="L20" s="473">
        <f>SUM(E20/D20)</f>
        <v>0.025458512522135088</v>
      </c>
    </row>
    <row r="21" spans="2:12" ht="12">
      <c r="B21" s="479"/>
      <c r="C21" s="475"/>
      <c r="D21" s="572"/>
      <c r="E21" s="572"/>
      <c r="F21" s="477"/>
      <c r="G21" s="572"/>
      <c r="H21" s="572"/>
      <c r="I21" s="572"/>
      <c r="J21" s="572"/>
      <c r="K21" s="477"/>
      <c r="L21" s="478"/>
    </row>
    <row r="22" spans="2:12" ht="12">
      <c r="B22" s="480">
        <v>750</v>
      </c>
      <c r="C22" s="471" t="s">
        <v>28</v>
      </c>
      <c r="D22" s="573">
        <f>SUM(D108+D234)</f>
        <v>10245053</v>
      </c>
      <c r="E22" s="573">
        <f>SUM(E108+E234)</f>
        <v>3059385</v>
      </c>
      <c r="F22" s="472">
        <f>SUM(F108+F234)</f>
        <v>3033430</v>
      </c>
      <c r="G22" s="573">
        <f>(G108+G234)</f>
        <v>0</v>
      </c>
      <c r="H22" s="573">
        <f>(H108+H234)</f>
        <v>2193277</v>
      </c>
      <c r="I22" s="573">
        <f>(I108+I234)</f>
        <v>0</v>
      </c>
      <c r="J22" s="573">
        <f>(J108+J234)</f>
        <v>0</v>
      </c>
      <c r="K22" s="472">
        <f>(K108+K234)</f>
        <v>25955</v>
      </c>
      <c r="L22" s="473">
        <f>SUM(E22/D22)</f>
        <v>0.29862070991726447</v>
      </c>
    </row>
    <row r="23" spans="2:12" ht="12">
      <c r="B23" s="479"/>
      <c r="C23" s="475"/>
      <c r="D23" s="572"/>
      <c r="E23" s="572"/>
      <c r="F23" s="477"/>
      <c r="G23" s="572"/>
      <c r="H23" s="572"/>
      <c r="I23" s="572"/>
      <c r="J23" s="572"/>
      <c r="K23" s="477"/>
      <c r="L23" s="478"/>
    </row>
    <row r="24" spans="2:12" ht="12">
      <c r="B24" s="479">
        <v>751</v>
      </c>
      <c r="C24" s="475" t="s">
        <v>274</v>
      </c>
      <c r="D24" s="572"/>
      <c r="E24" s="572"/>
      <c r="F24" s="477"/>
      <c r="G24" s="572"/>
      <c r="H24" s="572"/>
      <c r="I24" s="572"/>
      <c r="J24" s="572"/>
      <c r="K24" s="477"/>
      <c r="L24" s="478"/>
    </row>
    <row r="25" spans="2:12" ht="12">
      <c r="B25" s="479"/>
      <c r="C25" s="475" t="s">
        <v>275</v>
      </c>
      <c r="D25" s="572"/>
      <c r="E25" s="572"/>
      <c r="F25" s="477"/>
      <c r="G25" s="572"/>
      <c r="H25" s="572"/>
      <c r="I25" s="572"/>
      <c r="J25" s="572"/>
      <c r="K25" s="477"/>
      <c r="L25" s="478"/>
    </row>
    <row r="26" spans="2:12" ht="12">
      <c r="B26" s="480"/>
      <c r="C26" s="471" t="s">
        <v>276</v>
      </c>
      <c r="D26" s="573">
        <f aca="true" t="shared" si="3" ref="D26:K26">SUM(D240)</f>
        <v>6564</v>
      </c>
      <c r="E26" s="573">
        <f t="shared" si="3"/>
        <v>246</v>
      </c>
      <c r="F26" s="472">
        <f t="shared" si="3"/>
        <v>246</v>
      </c>
      <c r="G26" s="573">
        <f t="shared" si="3"/>
        <v>0</v>
      </c>
      <c r="H26" s="573">
        <f t="shared" si="3"/>
        <v>246</v>
      </c>
      <c r="I26" s="573">
        <f t="shared" si="3"/>
        <v>0</v>
      </c>
      <c r="J26" s="573">
        <f t="shared" si="3"/>
        <v>0</v>
      </c>
      <c r="K26" s="472">
        <f t="shared" si="3"/>
        <v>0</v>
      </c>
      <c r="L26" s="473">
        <f>SUM(E26/D26)</f>
        <v>0.037477148080438755</v>
      </c>
    </row>
    <row r="27" spans="2:12" ht="12">
      <c r="B27" s="479"/>
      <c r="C27" s="475"/>
      <c r="D27" s="572"/>
      <c r="E27" s="572"/>
      <c r="F27" s="477"/>
      <c r="G27" s="572"/>
      <c r="H27" s="572"/>
      <c r="I27" s="572"/>
      <c r="J27" s="572"/>
      <c r="K27" s="477"/>
      <c r="L27" s="478"/>
    </row>
    <row r="28" spans="2:12" ht="12">
      <c r="B28" s="479">
        <v>754</v>
      </c>
      <c r="C28" s="475" t="s">
        <v>176</v>
      </c>
      <c r="D28" s="572"/>
      <c r="E28" s="572"/>
      <c r="F28" s="477"/>
      <c r="G28" s="572"/>
      <c r="H28" s="572"/>
      <c r="I28" s="572"/>
      <c r="J28" s="572"/>
      <c r="K28" s="477"/>
      <c r="L28" s="478"/>
    </row>
    <row r="29" spans="2:12" ht="12">
      <c r="B29" s="480"/>
      <c r="C29" s="471" t="s">
        <v>177</v>
      </c>
      <c r="D29" s="573">
        <f aca="true" t="shared" si="4" ref="D29:K29">SUM(D120)</f>
        <v>1107000</v>
      </c>
      <c r="E29" s="573">
        <f t="shared" si="4"/>
        <v>320115</v>
      </c>
      <c r="F29" s="472">
        <f t="shared" si="4"/>
        <v>320115</v>
      </c>
      <c r="G29" s="573">
        <f t="shared" si="4"/>
        <v>0</v>
      </c>
      <c r="H29" s="573">
        <f t="shared" si="4"/>
        <v>220025</v>
      </c>
      <c r="I29" s="573">
        <f t="shared" si="4"/>
        <v>0</v>
      </c>
      <c r="J29" s="573">
        <f t="shared" si="4"/>
        <v>0</v>
      </c>
      <c r="K29" s="472">
        <f t="shared" si="4"/>
        <v>0</v>
      </c>
      <c r="L29" s="473">
        <f>SUM(E29/D29)</f>
        <v>0.28917344173441734</v>
      </c>
    </row>
    <row r="30" spans="2:12" ht="12">
      <c r="B30" s="479"/>
      <c r="C30" s="475"/>
      <c r="D30" s="572"/>
      <c r="E30" s="572"/>
      <c r="F30" s="477"/>
      <c r="G30" s="572"/>
      <c r="H30" s="572"/>
      <c r="I30" s="572"/>
      <c r="J30" s="572"/>
      <c r="K30" s="477"/>
      <c r="L30" s="478"/>
    </row>
    <row r="31" spans="2:12" ht="12">
      <c r="B31" s="479">
        <v>756</v>
      </c>
      <c r="C31" s="475" t="s">
        <v>277</v>
      </c>
      <c r="D31" s="572"/>
      <c r="E31" s="572"/>
      <c r="F31" s="477"/>
      <c r="G31" s="572"/>
      <c r="H31" s="572"/>
      <c r="I31" s="572"/>
      <c r="J31" s="572"/>
      <c r="K31" s="477"/>
      <c r="L31" s="478"/>
    </row>
    <row r="32" spans="2:12" ht="12">
      <c r="B32" s="479"/>
      <c r="C32" s="475" t="s">
        <v>278</v>
      </c>
      <c r="D32" s="572"/>
      <c r="E32" s="572"/>
      <c r="F32" s="477"/>
      <c r="G32" s="572"/>
      <c r="H32" s="572"/>
      <c r="I32" s="572"/>
      <c r="J32" s="572"/>
      <c r="K32" s="477"/>
      <c r="L32" s="478"/>
    </row>
    <row r="33" spans="2:12" ht="12">
      <c r="B33" s="479"/>
      <c r="C33" s="475" t="s">
        <v>157</v>
      </c>
      <c r="D33" s="572"/>
      <c r="E33" s="572"/>
      <c r="F33" s="477"/>
      <c r="G33" s="572"/>
      <c r="H33" s="572"/>
      <c r="I33" s="572"/>
      <c r="J33" s="572"/>
      <c r="K33" s="477"/>
      <c r="L33" s="478"/>
    </row>
    <row r="34" spans="2:12" ht="12">
      <c r="B34" s="480"/>
      <c r="C34" s="471" t="s">
        <v>158</v>
      </c>
      <c r="D34" s="573">
        <f aca="true" t="shared" si="5" ref="D34:K34">SUM(D132)</f>
        <v>181000</v>
      </c>
      <c r="E34" s="573">
        <f t="shared" si="5"/>
        <v>40784</v>
      </c>
      <c r="F34" s="472">
        <f t="shared" si="5"/>
        <v>40784</v>
      </c>
      <c r="G34" s="573">
        <f t="shared" si="5"/>
        <v>0</v>
      </c>
      <c r="H34" s="573">
        <f t="shared" si="5"/>
        <v>11263</v>
      </c>
      <c r="I34" s="573">
        <f t="shared" si="5"/>
        <v>0</v>
      </c>
      <c r="J34" s="573">
        <f t="shared" si="5"/>
        <v>0</v>
      </c>
      <c r="K34" s="472">
        <f t="shared" si="5"/>
        <v>0</v>
      </c>
      <c r="L34" s="473">
        <f>SUM(E34/D34)</f>
        <v>0.22532596685082873</v>
      </c>
    </row>
    <row r="35" spans="1:13" s="110" customFormat="1" ht="12">
      <c r="A35" s="458"/>
      <c r="B35" s="479"/>
      <c r="C35" s="475"/>
      <c r="D35" s="572"/>
      <c r="E35" s="572"/>
      <c r="F35" s="477"/>
      <c r="G35" s="572"/>
      <c r="H35" s="572"/>
      <c r="I35" s="572"/>
      <c r="J35" s="572"/>
      <c r="K35" s="477"/>
      <c r="L35" s="478"/>
      <c r="M35" s="458"/>
    </row>
    <row r="36" spans="2:12" ht="12">
      <c r="B36" s="480">
        <v>757</v>
      </c>
      <c r="C36" s="471" t="s">
        <v>279</v>
      </c>
      <c r="D36" s="573">
        <f aca="true" t="shared" si="6" ref="D36:K36">SUM(D137)</f>
        <v>726000</v>
      </c>
      <c r="E36" s="573">
        <f t="shared" si="6"/>
        <v>16028</v>
      </c>
      <c r="F36" s="472">
        <f t="shared" si="6"/>
        <v>16028</v>
      </c>
      <c r="G36" s="573">
        <f t="shared" si="6"/>
        <v>0</v>
      </c>
      <c r="H36" s="573">
        <f t="shared" si="6"/>
        <v>0</v>
      </c>
      <c r="I36" s="573">
        <f t="shared" si="6"/>
        <v>16028</v>
      </c>
      <c r="J36" s="573">
        <f t="shared" si="6"/>
        <v>0</v>
      </c>
      <c r="K36" s="472">
        <f t="shared" si="6"/>
        <v>0</v>
      </c>
      <c r="L36" s="473">
        <f>SUM(E36/D36)</f>
        <v>0.022077134986225894</v>
      </c>
    </row>
    <row r="37" spans="2:12" ht="12">
      <c r="B37" s="479"/>
      <c r="C37" s="475"/>
      <c r="D37" s="572"/>
      <c r="E37" s="572"/>
      <c r="F37" s="477"/>
      <c r="G37" s="572"/>
      <c r="H37" s="572"/>
      <c r="I37" s="572"/>
      <c r="J37" s="572"/>
      <c r="K37" s="477"/>
      <c r="L37" s="478"/>
    </row>
    <row r="38" spans="2:12" ht="12.75" thickBot="1">
      <c r="B38" s="481">
        <v>758</v>
      </c>
      <c r="C38" s="482" t="s">
        <v>78</v>
      </c>
      <c r="D38" s="574">
        <f aca="true" t="shared" si="7" ref="D38:K38">(D142)</f>
        <v>1239461</v>
      </c>
      <c r="E38" s="574">
        <f t="shared" si="7"/>
        <v>222616</v>
      </c>
      <c r="F38" s="483">
        <f t="shared" si="7"/>
        <v>222616</v>
      </c>
      <c r="G38" s="574">
        <f t="shared" si="7"/>
        <v>0</v>
      </c>
      <c r="H38" s="574">
        <f t="shared" si="7"/>
        <v>0</v>
      </c>
      <c r="I38" s="574">
        <f t="shared" si="7"/>
        <v>0</v>
      </c>
      <c r="J38" s="574">
        <f t="shared" si="7"/>
        <v>0</v>
      </c>
      <c r="K38" s="483">
        <f t="shared" si="7"/>
        <v>0</v>
      </c>
      <c r="L38" s="484">
        <f>SUM(E38/D38)</f>
        <v>0.1796071034102727</v>
      </c>
    </row>
    <row r="39" spans="1:13" ht="12">
      <c r="A39" s="110"/>
      <c r="B39" s="60">
        <v>1</v>
      </c>
      <c r="C39" s="107">
        <v>2</v>
      </c>
      <c r="D39" s="583">
        <v>3</v>
      </c>
      <c r="E39" s="583">
        <v>4</v>
      </c>
      <c r="F39" s="281">
        <v>5</v>
      </c>
      <c r="G39" s="583">
        <v>6</v>
      </c>
      <c r="H39" s="583">
        <v>7</v>
      </c>
      <c r="I39" s="583">
        <v>8</v>
      </c>
      <c r="J39" s="583">
        <v>9</v>
      </c>
      <c r="K39" s="281">
        <v>10</v>
      </c>
      <c r="L39" s="268">
        <v>11</v>
      </c>
      <c r="M39" s="110"/>
    </row>
    <row r="40" spans="2:12" ht="12">
      <c r="B40" s="479"/>
      <c r="C40" s="475"/>
      <c r="D40" s="572"/>
      <c r="E40" s="572"/>
      <c r="F40" s="477"/>
      <c r="G40" s="572"/>
      <c r="H40" s="572"/>
      <c r="I40" s="572"/>
      <c r="J40" s="572"/>
      <c r="K40" s="477"/>
      <c r="L40" s="478"/>
    </row>
    <row r="41" spans="2:12" ht="12">
      <c r="B41" s="480">
        <v>801</v>
      </c>
      <c r="C41" s="471" t="s">
        <v>81</v>
      </c>
      <c r="D41" s="573">
        <f aca="true" t="shared" si="8" ref="D41:K41">SUM(D148)</f>
        <v>29605840</v>
      </c>
      <c r="E41" s="573">
        <f t="shared" si="8"/>
        <v>9401932</v>
      </c>
      <c r="F41" s="472">
        <f t="shared" si="8"/>
        <v>9400092</v>
      </c>
      <c r="G41" s="573">
        <f t="shared" si="8"/>
        <v>9266333</v>
      </c>
      <c r="H41" s="573">
        <f t="shared" si="8"/>
        <v>25471</v>
      </c>
      <c r="I41" s="573">
        <f t="shared" si="8"/>
        <v>0</v>
      </c>
      <c r="J41" s="573">
        <f t="shared" si="8"/>
        <v>0</v>
      </c>
      <c r="K41" s="472">
        <f t="shared" si="8"/>
        <v>1840</v>
      </c>
      <c r="L41" s="473">
        <f>SUM(E41/D41)</f>
        <v>0.31757018209920745</v>
      </c>
    </row>
    <row r="42" spans="2:12" ht="12">
      <c r="B42" s="479"/>
      <c r="C42" s="475"/>
      <c r="D42" s="572"/>
      <c r="E42" s="572"/>
      <c r="F42" s="477"/>
      <c r="G42" s="572"/>
      <c r="H42" s="572"/>
      <c r="I42" s="572"/>
      <c r="J42" s="572"/>
      <c r="K42" s="477"/>
      <c r="L42" s="478"/>
    </row>
    <row r="43" spans="2:12" ht="12">
      <c r="B43" s="480">
        <v>851</v>
      </c>
      <c r="C43" s="471" t="s">
        <v>83</v>
      </c>
      <c r="D43" s="573">
        <f aca="true" t="shared" si="9" ref="D43:K43">SUM(D161)</f>
        <v>706600</v>
      </c>
      <c r="E43" s="573">
        <f t="shared" si="9"/>
        <v>148618</v>
      </c>
      <c r="F43" s="472">
        <f t="shared" si="9"/>
        <v>148618</v>
      </c>
      <c r="G43" s="573">
        <f t="shared" si="9"/>
        <v>58500</v>
      </c>
      <c r="H43" s="573">
        <f t="shared" si="9"/>
        <v>54851</v>
      </c>
      <c r="I43" s="573">
        <f t="shared" si="9"/>
        <v>0</v>
      </c>
      <c r="J43" s="573">
        <f t="shared" si="9"/>
        <v>0</v>
      </c>
      <c r="K43" s="472">
        <f t="shared" si="9"/>
        <v>0</v>
      </c>
      <c r="L43" s="473">
        <f>SUM(E43/D43)</f>
        <v>0.21032833286159072</v>
      </c>
    </row>
    <row r="44" spans="2:12" ht="12">
      <c r="B44" s="479"/>
      <c r="C44" s="475"/>
      <c r="D44" s="572"/>
      <c r="E44" s="572"/>
      <c r="F44" s="477"/>
      <c r="G44" s="572"/>
      <c r="H44" s="572"/>
      <c r="I44" s="572"/>
      <c r="J44" s="572"/>
      <c r="K44" s="477"/>
      <c r="L44" s="478"/>
    </row>
    <row r="45" spans="2:12" ht="12">
      <c r="B45" s="480">
        <v>852</v>
      </c>
      <c r="C45" s="471" t="s">
        <v>280</v>
      </c>
      <c r="D45" s="573">
        <f aca="true" t="shared" si="10" ref="D45:K45">SUM(D169+D245)</f>
        <v>17991000</v>
      </c>
      <c r="E45" s="573">
        <f t="shared" si="10"/>
        <v>4046107</v>
      </c>
      <c r="F45" s="472">
        <f t="shared" si="10"/>
        <v>4046107</v>
      </c>
      <c r="G45" s="573">
        <f t="shared" si="10"/>
        <v>48625</v>
      </c>
      <c r="H45" s="573">
        <f t="shared" si="10"/>
        <v>693733</v>
      </c>
      <c r="I45" s="573">
        <f t="shared" si="10"/>
        <v>0</v>
      </c>
      <c r="J45" s="573">
        <f t="shared" si="10"/>
        <v>0</v>
      </c>
      <c r="K45" s="472">
        <f t="shared" si="10"/>
        <v>0</v>
      </c>
      <c r="L45" s="473">
        <f>SUM(E45/D45)</f>
        <v>0.2248961703073759</v>
      </c>
    </row>
    <row r="46" spans="2:12" ht="12">
      <c r="B46" s="485"/>
      <c r="C46" s="486"/>
      <c r="D46" s="586"/>
      <c r="E46" s="586"/>
      <c r="F46" s="486"/>
      <c r="G46" s="670"/>
      <c r="H46" s="586"/>
      <c r="I46" s="586"/>
      <c r="J46" s="586"/>
      <c r="K46" s="486"/>
      <c r="L46" s="487"/>
    </row>
    <row r="47" spans="2:12" ht="12">
      <c r="B47" s="479">
        <v>853</v>
      </c>
      <c r="C47" s="475" t="s">
        <v>281</v>
      </c>
      <c r="D47" s="580"/>
      <c r="E47" s="580"/>
      <c r="F47" s="475"/>
      <c r="G47" s="587"/>
      <c r="H47" s="587"/>
      <c r="I47" s="587"/>
      <c r="J47" s="587"/>
      <c r="K47" s="475"/>
      <c r="L47" s="487"/>
    </row>
    <row r="48" spans="2:12" ht="12">
      <c r="B48" s="480"/>
      <c r="C48" s="471" t="s">
        <v>282</v>
      </c>
      <c r="D48" s="573">
        <f>SUM(D183)</f>
        <v>656000</v>
      </c>
      <c r="E48" s="573">
        <f>SUM(E183)</f>
        <v>192600</v>
      </c>
      <c r="F48" s="472">
        <f>SUM(F183)</f>
        <v>192600</v>
      </c>
      <c r="G48" s="578">
        <f>(G183)</f>
        <v>192600</v>
      </c>
      <c r="H48" s="578">
        <f>(H183)</f>
        <v>0</v>
      </c>
      <c r="I48" s="578">
        <f>(I183)</f>
        <v>0</v>
      </c>
      <c r="J48" s="578">
        <f>(J183)</f>
        <v>0</v>
      </c>
      <c r="K48" s="472">
        <f>(K183)</f>
        <v>0</v>
      </c>
      <c r="L48" s="473">
        <f>SUM(E48/D48)</f>
        <v>0.29359756097560974</v>
      </c>
    </row>
    <row r="49" spans="2:12" ht="12">
      <c r="B49" s="490"/>
      <c r="C49" s="467"/>
      <c r="D49" s="588"/>
      <c r="E49" s="588"/>
      <c r="F49" s="491"/>
      <c r="G49" s="588"/>
      <c r="H49" s="588"/>
      <c r="I49" s="588"/>
      <c r="J49" s="588"/>
      <c r="K49" s="491"/>
      <c r="L49" s="492"/>
    </row>
    <row r="50" spans="2:12" ht="12">
      <c r="B50" s="480">
        <v>854</v>
      </c>
      <c r="C50" s="471" t="s">
        <v>250</v>
      </c>
      <c r="D50" s="573">
        <f aca="true" t="shared" si="11" ref="D50:K50">SUM(D188)</f>
        <v>354772</v>
      </c>
      <c r="E50" s="573">
        <f t="shared" si="11"/>
        <v>150796</v>
      </c>
      <c r="F50" s="472">
        <f t="shared" si="11"/>
        <v>150796</v>
      </c>
      <c r="G50" s="573">
        <f t="shared" si="11"/>
        <v>141400</v>
      </c>
      <c r="H50" s="573">
        <f t="shared" si="11"/>
        <v>0</v>
      </c>
      <c r="I50" s="573">
        <f t="shared" si="11"/>
        <v>0</v>
      </c>
      <c r="J50" s="573">
        <f t="shared" si="11"/>
        <v>0</v>
      </c>
      <c r="K50" s="472">
        <f t="shared" si="11"/>
        <v>0</v>
      </c>
      <c r="L50" s="473">
        <f>SUM(E50/D50)</f>
        <v>0.4250504549400742</v>
      </c>
    </row>
    <row r="51" spans="2:12" ht="12">
      <c r="B51" s="479"/>
      <c r="C51" s="475"/>
      <c r="D51" s="572"/>
      <c r="E51" s="572"/>
      <c r="F51" s="477"/>
      <c r="G51" s="572"/>
      <c r="H51" s="572"/>
      <c r="I51" s="572"/>
      <c r="J51" s="572"/>
      <c r="K51" s="477"/>
      <c r="L51" s="478"/>
    </row>
    <row r="52" spans="2:12" ht="12">
      <c r="B52" s="479">
        <v>900</v>
      </c>
      <c r="C52" s="475" t="s">
        <v>202</v>
      </c>
      <c r="D52" s="572"/>
      <c r="E52" s="572"/>
      <c r="F52" s="493"/>
      <c r="G52" s="594"/>
      <c r="H52" s="572"/>
      <c r="I52" s="572"/>
      <c r="J52" s="572"/>
      <c r="K52" s="477"/>
      <c r="L52" s="478"/>
    </row>
    <row r="53" spans="2:12" ht="12">
      <c r="B53" s="480"/>
      <c r="C53" s="471" t="s">
        <v>283</v>
      </c>
      <c r="D53" s="573">
        <f aca="true" t="shared" si="12" ref="D53:K53">SUM(D197)</f>
        <v>26482109</v>
      </c>
      <c r="E53" s="573">
        <f t="shared" si="12"/>
        <v>1879890</v>
      </c>
      <c r="F53" s="472">
        <f t="shared" si="12"/>
        <v>1038310</v>
      </c>
      <c r="G53" s="573">
        <f t="shared" si="12"/>
        <v>41800</v>
      </c>
      <c r="H53" s="573">
        <f t="shared" si="12"/>
        <v>37972</v>
      </c>
      <c r="I53" s="573">
        <f t="shared" si="12"/>
        <v>0</v>
      </c>
      <c r="J53" s="573">
        <f t="shared" si="12"/>
        <v>0</v>
      </c>
      <c r="K53" s="472">
        <f t="shared" si="12"/>
        <v>841580</v>
      </c>
      <c r="L53" s="473">
        <f>SUM(E53/D53)</f>
        <v>0.07098717099910735</v>
      </c>
    </row>
    <row r="54" spans="2:12" ht="12">
      <c r="B54" s="479"/>
      <c r="C54" s="475"/>
      <c r="D54" s="572"/>
      <c r="E54" s="572"/>
      <c r="F54" s="477"/>
      <c r="G54" s="572"/>
      <c r="H54" s="572"/>
      <c r="I54" s="572"/>
      <c r="J54" s="572"/>
      <c r="K54" s="477"/>
      <c r="L54" s="478"/>
    </row>
    <row r="55" spans="2:12" ht="12">
      <c r="B55" s="479">
        <v>921</v>
      </c>
      <c r="C55" s="475" t="s">
        <v>284</v>
      </c>
      <c r="D55" s="572"/>
      <c r="E55" s="572"/>
      <c r="F55" s="477"/>
      <c r="G55" s="572"/>
      <c r="H55" s="572"/>
      <c r="I55" s="572"/>
      <c r="J55" s="572"/>
      <c r="K55" s="477"/>
      <c r="L55" s="478"/>
    </row>
    <row r="56" spans="1:13" s="101" customFormat="1" ht="12.75">
      <c r="A56" s="458"/>
      <c r="B56" s="480"/>
      <c r="C56" s="471" t="s">
        <v>285</v>
      </c>
      <c r="D56" s="573">
        <f aca="true" t="shared" si="13" ref="D56:K56">SUM(D211)</f>
        <v>3336000</v>
      </c>
      <c r="E56" s="573">
        <f t="shared" si="13"/>
        <v>795607</v>
      </c>
      <c r="F56" s="472">
        <f t="shared" si="13"/>
        <v>795607</v>
      </c>
      <c r="G56" s="573">
        <f t="shared" si="13"/>
        <v>695000</v>
      </c>
      <c r="H56" s="573">
        <f t="shared" si="13"/>
        <v>12756</v>
      </c>
      <c r="I56" s="573">
        <f t="shared" si="13"/>
        <v>0</v>
      </c>
      <c r="J56" s="573">
        <f t="shared" si="13"/>
        <v>0</v>
      </c>
      <c r="K56" s="472">
        <f t="shared" si="13"/>
        <v>0</v>
      </c>
      <c r="L56" s="473">
        <f>SUM(E56/D56)</f>
        <v>0.23849130695443646</v>
      </c>
      <c r="M56" s="458"/>
    </row>
    <row r="57" spans="2:12" ht="12">
      <c r="B57" s="479"/>
      <c r="C57" s="486"/>
      <c r="D57" s="572"/>
      <c r="E57" s="572"/>
      <c r="F57" s="477"/>
      <c r="G57" s="572"/>
      <c r="H57" s="572"/>
      <c r="I57" s="572"/>
      <c r="J57" s="572"/>
      <c r="K57" s="477"/>
      <c r="L57" s="478"/>
    </row>
    <row r="58" spans="2:12" ht="12">
      <c r="B58" s="480">
        <v>926</v>
      </c>
      <c r="C58" s="495" t="s">
        <v>286</v>
      </c>
      <c r="D58" s="573">
        <f>SUM(D218)</f>
        <v>3816000</v>
      </c>
      <c r="E58" s="573">
        <f>SUM(E218)</f>
        <v>1001888</v>
      </c>
      <c r="F58" s="472">
        <f>SUM(F218)</f>
        <v>604993</v>
      </c>
      <c r="G58" s="573">
        <f>(G218)</f>
        <v>226000</v>
      </c>
      <c r="H58" s="573">
        <f>(H218)</f>
        <v>196710</v>
      </c>
      <c r="I58" s="573">
        <f>(I218)</f>
        <v>0</v>
      </c>
      <c r="J58" s="573">
        <f>(J218)</f>
        <v>0</v>
      </c>
      <c r="K58" s="472">
        <f>SUM(K218)</f>
        <v>396895</v>
      </c>
      <c r="L58" s="473">
        <f>SUM(E58/D58)</f>
        <v>0.26254926624737945</v>
      </c>
    </row>
    <row r="59" spans="2:12" ht="12">
      <c r="B59" s="490"/>
      <c r="C59" s="467"/>
      <c r="D59" s="588"/>
      <c r="E59" s="588"/>
      <c r="F59" s="491"/>
      <c r="G59" s="588"/>
      <c r="H59" s="588"/>
      <c r="I59" s="588"/>
      <c r="J59" s="588"/>
      <c r="K59" s="491"/>
      <c r="L59" s="492"/>
    </row>
    <row r="60" spans="1:13" s="500" customFormat="1" ht="18.75" thickBot="1">
      <c r="A60" s="101"/>
      <c r="B60" s="93"/>
      <c r="C60" s="496" t="s">
        <v>287</v>
      </c>
      <c r="D60" s="540">
        <f aca="true" t="shared" si="14" ref="D60:K60">SUM(D9:D38,D41:D58)</f>
        <v>129136004</v>
      </c>
      <c r="E60" s="540">
        <f t="shared" si="14"/>
        <v>25854775</v>
      </c>
      <c r="F60" s="497">
        <f t="shared" si="14"/>
        <v>22059444</v>
      </c>
      <c r="G60" s="540">
        <f t="shared" si="14"/>
        <v>11165258</v>
      </c>
      <c r="H60" s="540">
        <f t="shared" si="14"/>
        <v>3447889</v>
      </c>
      <c r="I60" s="540">
        <f t="shared" si="14"/>
        <v>16028</v>
      </c>
      <c r="J60" s="540">
        <f t="shared" si="14"/>
        <v>0</v>
      </c>
      <c r="K60" s="498">
        <f t="shared" si="14"/>
        <v>3795331</v>
      </c>
      <c r="L60" s="499">
        <f>SUM(E60/D60)</f>
        <v>0.20021352836657388</v>
      </c>
      <c r="M60" s="101"/>
    </row>
    <row r="61" spans="1:13" s="501" customFormat="1" ht="12">
      <c r="A61" s="458"/>
      <c r="B61" s="109"/>
      <c r="C61" s="109"/>
      <c r="D61" s="589"/>
      <c r="E61" s="589"/>
      <c r="F61" s="109"/>
      <c r="G61" s="589"/>
      <c r="H61" s="589"/>
      <c r="I61" s="589"/>
      <c r="J61" s="589"/>
      <c r="K61" s="109"/>
      <c r="L61" s="109"/>
      <c r="M61" s="458"/>
    </row>
    <row r="62" spans="1:13" s="501" customFormat="1" ht="11.25" customHeight="1">
      <c r="A62" s="458"/>
      <c r="B62" s="238"/>
      <c r="C62" s="502"/>
      <c r="D62" s="589"/>
      <c r="E62" s="589"/>
      <c r="F62" s="109"/>
      <c r="G62" s="589"/>
      <c r="H62" s="589"/>
      <c r="I62" s="589"/>
      <c r="J62" s="589"/>
      <c r="K62" s="109"/>
      <c r="L62" s="109"/>
      <c r="M62" s="458"/>
    </row>
    <row r="63" spans="1:13" s="501" customFormat="1" ht="11.25" customHeight="1">
      <c r="A63" s="458"/>
      <c r="B63" s="238"/>
      <c r="C63" s="502"/>
      <c r="D63" s="589"/>
      <c r="E63" s="589"/>
      <c r="F63" s="109"/>
      <c r="G63" s="589"/>
      <c r="H63" s="589"/>
      <c r="I63" s="589"/>
      <c r="J63" s="589"/>
      <c r="K63" s="109"/>
      <c r="L63" s="109"/>
      <c r="M63" s="458"/>
    </row>
    <row r="64" spans="1:14" s="500" customFormat="1" ht="18">
      <c r="A64" s="607" t="s">
        <v>288</v>
      </c>
      <c r="B64" s="607"/>
      <c r="C64" s="607"/>
      <c r="D64" s="607"/>
      <c r="E64" s="607"/>
      <c r="F64" s="607"/>
      <c r="G64" s="607"/>
      <c r="H64" s="607"/>
      <c r="I64" s="607"/>
      <c r="J64" s="607"/>
      <c r="K64" s="607"/>
      <c r="L64" s="607"/>
      <c r="M64" s="607"/>
      <c r="N64" s="607"/>
    </row>
    <row r="65" spans="1:13" ht="12.75" customHeight="1">
      <c r="A65" s="647"/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</row>
    <row r="66" spans="1:13" ht="12.75" customHeight="1">
      <c r="A66" s="503"/>
      <c r="B66" s="503"/>
      <c r="C66" s="503"/>
      <c r="D66" s="590"/>
      <c r="E66" s="590"/>
      <c r="F66" s="503"/>
      <c r="G66" s="590"/>
      <c r="H66" s="590"/>
      <c r="I66" s="590"/>
      <c r="J66" s="590"/>
      <c r="K66" s="663"/>
      <c r="L66" s="663" t="s">
        <v>0</v>
      </c>
      <c r="M66" s="462"/>
    </row>
    <row r="67" spans="1:12" ht="12.75" thickBot="1">
      <c r="A67" s="503"/>
      <c r="B67" s="503"/>
      <c r="C67" s="503"/>
      <c r="D67" s="590"/>
      <c r="E67" s="590"/>
      <c r="F67" s="503"/>
      <c r="G67" s="590"/>
      <c r="H67" s="590"/>
      <c r="I67" s="590"/>
      <c r="J67" s="590"/>
      <c r="K67" s="663"/>
      <c r="L67" s="663"/>
    </row>
    <row r="68" spans="1:13" ht="12" customHeight="1">
      <c r="A68" s="637" t="s">
        <v>1</v>
      </c>
      <c r="B68" s="640" t="s">
        <v>163</v>
      </c>
      <c r="C68" s="643" t="s">
        <v>164</v>
      </c>
      <c r="D68" s="673" t="s">
        <v>99</v>
      </c>
      <c r="E68" s="674" t="s">
        <v>221</v>
      </c>
      <c r="F68" s="652" t="s">
        <v>259</v>
      </c>
      <c r="G68" s="653"/>
      <c r="H68" s="653"/>
      <c r="I68" s="653"/>
      <c r="J68" s="653"/>
      <c r="K68" s="654"/>
      <c r="L68" s="657" t="s">
        <v>260</v>
      </c>
      <c r="M68" s="501"/>
    </row>
    <row r="69" spans="1:13" ht="12">
      <c r="A69" s="638"/>
      <c r="B69" s="641"/>
      <c r="C69" s="644"/>
      <c r="D69" s="675"/>
      <c r="E69" s="676"/>
      <c r="F69" s="648" t="s">
        <v>261</v>
      </c>
      <c r="G69" s="650" t="s">
        <v>262</v>
      </c>
      <c r="H69" s="650"/>
      <c r="I69" s="650"/>
      <c r="J69" s="650"/>
      <c r="K69" s="648" t="s">
        <v>263</v>
      </c>
      <c r="L69" s="658"/>
      <c r="M69" s="501"/>
    </row>
    <row r="70" spans="1:13" ht="36.75" thickBot="1">
      <c r="A70" s="639"/>
      <c r="B70" s="642"/>
      <c r="C70" s="645"/>
      <c r="D70" s="677"/>
      <c r="E70" s="678"/>
      <c r="F70" s="646"/>
      <c r="G70" s="570" t="s">
        <v>264</v>
      </c>
      <c r="H70" s="570" t="s">
        <v>289</v>
      </c>
      <c r="I70" s="570" t="s">
        <v>266</v>
      </c>
      <c r="J70" s="570" t="s">
        <v>267</v>
      </c>
      <c r="K70" s="646"/>
      <c r="L70" s="659"/>
      <c r="M70" s="501"/>
    </row>
    <row r="71" spans="1:12" ht="12">
      <c r="A71" s="463">
        <v>1</v>
      </c>
      <c r="B71" s="463">
        <v>2</v>
      </c>
      <c r="C71" s="464">
        <v>3</v>
      </c>
      <c r="D71" s="579">
        <v>4</v>
      </c>
      <c r="E71" s="579">
        <v>5</v>
      </c>
      <c r="F71" s="465">
        <v>6</v>
      </c>
      <c r="G71" s="579">
        <v>7</v>
      </c>
      <c r="H71" s="579">
        <v>8</v>
      </c>
      <c r="I71" s="579">
        <v>9</v>
      </c>
      <c r="J71" s="579">
        <v>10</v>
      </c>
      <c r="K71" s="465">
        <v>11</v>
      </c>
      <c r="L71" s="504">
        <v>12</v>
      </c>
    </row>
    <row r="72" spans="1:12" ht="12">
      <c r="A72" s="505"/>
      <c r="B72" s="505"/>
      <c r="C72" s="475"/>
      <c r="D72" s="580"/>
      <c r="E72" s="580"/>
      <c r="F72" s="475"/>
      <c r="G72" s="580"/>
      <c r="H72" s="580"/>
      <c r="I72" s="580"/>
      <c r="J72" s="580"/>
      <c r="K72" s="475"/>
      <c r="L72" s="487"/>
    </row>
    <row r="73" spans="1:13" ht="12">
      <c r="A73" s="474" t="s">
        <v>268</v>
      </c>
      <c r="B73" s="480"/>
      <c r="C73" s="471" t="s">
        <v>269</v>
      </c>
      <c r="D73" s="573">
        <f>SUM(D75:D76)</f>
        <v>9500</v>
      </c>
      <c r="E73" s="573">
        <f>SUM(K73+F73)</f>
        <v>592</v>
      </c>
      <c r="F73" s="472">
        <f aca="true" t="shared" si="15" ref="F73:K73">SUM(F75:F76)</f>
        <v>592</v>
      </c>
      <c r="G73" s="573">
        <f t="shared" si="15"/>
        <v>0</v>
      </c>
      <c r="H73" s="573">
        <f t="shared" si="15"/>
        <v>0</v>
      </c>
      <c r="I73" s="573">
        <f t="shared" si="15"/>
        <v>0</v>
      </c>
      <c r="J73" s="573">
        <f t="shared" si="15"/>
        <v>0</v>
      </c>
      <c r="K73" s="472">
        <f t="shared" si="15"/>
        <v>0</v>
      </c>
      <c r="L73" s="473">
        <f>SUM(E73/D73)</f>
        <v>0.06231578947368421</v>
      </c>
      <c r="M73" s="506"/>
    </row>
    <row r="74" spans="1:13" ht="12">
      <c r="A74" s="479"/>
      <c r="B74" s="479"/>
      <c r="C74" s="475"/>
      <c r="D74" s="572"/>
      <c r="E74" s="572"/>
      <c r="F74" s="477"/>
      <c r="G74" s="572"/>
      <c r="H74" s="572"/>
      <c r="I74" s="572"/>
      <c r="J74" s="572"/>
      <c r="K74" s="477"/>
      <c r="L74" s="478"/>
      <c r="M74" s="506"/>
    </row>
    <row r="75" spans="1:13" ht="12">
      <c r="A75" s="479"/>
      <c r="B75" s="507" t="s">
        <v>290</v>
      </c>
      <c r="C75" s="508" t="s">
        <v>291</v>
      </c>
      <c r="D75" s="572">
        <v>4500</v>
      </c>
      <c r="E75" s="572">
        <f>SUM(F75+K75)</f>
        <v>400</v>
      </c>
      <c r="F75" s="476">
        <v>400</v>
      </c>
      <c r="G75" s="581"/>
      <c r="H75" s="581"/>
      <c r="I75" s="581"/>
      <c r="J75" s="581"/>
      <c r="K75" s="476"/>
      <c r="L75" s="509">
        <f>SUM(E75/D75)</f>
        <v>0.08888888888888889</v>
      </c>
      <c r="M75" s="506"/>
    </row>
    <row r="76" spans="1:13" ht="12.75" thickBot="1">
      <c r="A76" s="510"/>
      <c r="B76" s="511" t="s">
        <v>292</v>
      </c>
      <c r="C76" s="512" t="s">
        <v>293</v>
      </c>
      <c r="D76" s="679">
        <v>5000</v>
      </c>
      <c r="E76" s="679">
        <f>SUM(F76+K76)</f>
        <v>192</v>
      </c>
      <c r="F76" s="514">
        <v>192</v>
      </c>
      <c r="G76" s="577"/>
      <c r="H76" s="577"/>
      <c r="I76" s="577"/>
      <c r="J76" s="577"/>
      <c r="K76" s="514"/>
      <c r="L76" s="515">
        <f>SUM(E76/D76)</f>
        <v>0.0384</v>
      </c>
      <c r="M76" s="506"/>
    </row>
    <row r="77" spans="1:13" ht="12.75" thickTop="1">
      <c r="A77" s="479"/>
      <c r="B77" s="479"/>
      <c r="C77" s="475"/>
      <c r="D77" s="572"/>
      <c r="E77" s="572"/>
      <c r="F77" s="477"/>
      <c r="G77" s="572"/>
      <c r="H77" s="572"/>
      <c r="I77" s="572"/>
      <c r="J77" s="572"/>
      <c r="K77" s="477"/>
      <c r="L77" s="478"/>
      <c r="M77" s="506"/>
    </row>
    <row r="78" spans="1:13" ht="12">
      <c r="A78" s="479">
        <v>400</v>
      </c>
      <c r="B78" s="479"/>
      <c r="C78" s="475" t="s">
        <v>271</v>
      </c>
      <c r="D78" s="572"/>
      <c r="E78" s="572"/>
      <c r="F78" s="477"/>
      <c r="G78" s="572"/>
      <c r="H78" s="572"/>
      <c r="I78" s="572"/>
      <c r="J78" s="572"/>
      <c r="K78" s="477"/>
      <c r="L78" s="478"/>
      <c r="M78" s="506"/>
    </row>
    <row r="79" spans="1:13" ht="12">
      <c r="A79" s="479"/>
      <c r="B79" s="480"/>
      <c r="C79" s="471" t="s">
        <v>272</v>
      </c>
      <c r="D79" s="578">
        <f>SUM(D81:D82)</f>
        <v>12760000</v>
      </c>
      <c r="E79" s="573">
        <f>SUM(K79+F79)</f>
        <v>1735693</v>
      </c>
      <c r="F79" s="489">
        <f>SUM(F81:F82)</f>
        <v>1769</v>
      </c>
      <c r="G79" s="578">
        <f>SUM(G81:G81)</f>
        <v>0</v>
      </c>
      <c r="H79" s="578">
        <f>SUM(H81:H81)</f>
        <v>0</v>
      </c>
      <c r="I79" s="578">
        <f>SUM(I81:I81)</f>
        <v>0</v>
      </c>
      <c r="J79" s="578">
        <f>SUM(J81:J81)</f>
        <v>0</v>
      </c>
      <c r="K79" s="472">
        <f>SUM(K81:K81)</f>
        <v>1733924</v>
      </c>
      <c r="L79" s="473">
        <f>SUM(E79/D79)</f>
        <v>0.1360260971786834</v>
      </c>
      <c r="M79" s="506"/>
    </row>
    <row r="80" spans="1:13" ht="12">
      <c r="A80" s="479"/>
      <c r="B80" s="479"/>
      <c r="C80" s="475"/>
      <c r="D80" s="572"/>
      <c r="E80" s="572"/>
      <c r="F80" s="477"/>
      <c r="G80" s="572"/>
      <c r="H80" s="572"/>
      <c r="I80" s="572"/>
      <c r="J80" s="572"/>
      <c r="K80" s="477"/>
      <c r="L80" s="478"/>
      <c r="M80" s="506"/>
    </row>
    <row r="81" spans="1:13" ht="12">
      <c r="A81" s="479"/>
      <c r="B81" s="516">
        <v>40002</v>
      </c>
      <c r="C81" s="488" t="s">
        <v>167</v>
      </c>
      <c r="D81" s="572">
        <v>12500000</v>
      </c>
      <c r="E81" s="572">
        <f>SUM(F81+K81)</f>
        <v>1733924</v>
      </c>
      <c r="F81" s="493"/>
      <c r="G81" s="671"/>
      <c r="H81" s="582"/>
      <c r="I81" s="582"/>
      <c r="J81" s="582"/>
      <c r="K81" s="477">
        <v>1733924</v>
      </c>
      <c r="L81" s="509">
        <f>SUM(E81/D81)</f>
        <v>0.13871392</v>
      </c>
      <c r="M81" s="506"/>
    </row>
    <row r="82" spans="1:13" ht="12.75" thickBot="1">
      <c r="A82" s="510"/>
      <c r="B82" s="510">
        <v>40004</v>
      </c>
      <c r="C82" s="512" t="s">
        <v>294</v>
      </c>
      <c r="D82" s="679">
        <v>260000</v>
      </c>
      <c r="E82" s="679">
        <f>SUM(F82+K82)</f>
        <v>1769</v>
      </c>
      <c r="F82" s="514">
        <v>1769</v>
      </c>
      <c r="G82" s="577"/>
      <c r="H82" s="577"/>
      <c r="I82" s="577"/>
      <c r="J82" s="577"/>
      <c r="K82" s="514"/>
      <c r="L82" s="515">
        <f>SUM(E82/D82)</f>
        <v>0.006803846153846154</v>
      </c>
      <c r="M82" s="506"/>
    </row>
    <row r="83" spans="1:13" ht="12.75" thickTop="1">
      <c r="A83" s="479"/>
      <c r="B83" s="479"/>
      <c r="C83" s="475"/>
      <c r="D83" s="572"/>
      <c r="E83" s="572"/>
      <c r="F83" s="477"/>
      <c r="G83" s="572"/>
      <c r="H83" s="572"/>
      <c r="I83" s="572"/>
      <c r="J83" s="572"/>
      <c r="K83" s="477"/>
      <c r="L83" s="478"/>
      <c r="M83" s="506"/>
    </row>
    <row r="84" spans="1:13" ht="12">
      <c r="A84" s="479">
        <v>600</v>
      </c>
      <c r="B84" s="480"/>
      <c r="C84" s="471" t="s">
        <v>10</v>
      </c>
      <c r="D84" s="573">
        <f>SUM(D86:D88)</f>
        <v>5637905</v>
      </c>
      <c r="E84" s="573">
        <f>SUM(K84+F84)</f>
        <v>884332</v>
      </c>
      <c r="F84" s="472">
        <f aca="true" t="shared" si="16" ref="F84:K84">SUM(F86:F88)</f>
        <v>883304</v>
      </c>
      <c r="G84" s="573">
        <f t="shared" si="16"/>
        <v>0</v>
      </c>
      <c r="H84" s="573">
        <f t="shared" si="16"/>
        <v>0</v>
      </c>
      <c r="I84" s="573">
        <f t="shared" si="16"/>
        <v>0</v>
      </c>
      <c r="J84" s="573">
        <f t="shared" si="16"/>
        <v>0</v>
      </c>
      <c r="K84" s="472">
        <f t="shared" si="16"/>
        <v>1028</v>
      </c>
      <c r="L84" s="473">
        <f>SUM(E84/D84)</f>
        <v>0.15685471819762836</v>
      </c>
      <c r="M84" s="506"/>
    </row>
    <row r="85" spans="1:13" ht="12">
      <c r="A85" s="479"/>
      <c r="B85" s="479"/>
      <c r="C85" s="475"/>
      <c r="D85" s="572"/>
      <c r="E85" s="572"/>
      <c r="F85" s="518"/>
      <c r="G85" s="572"/>
      <c r="H85" s="572"/>
      <c r="I85" s="572"/>
      <c r="J85" s="572"/>
      <c r="K85" s="477"/>
      <c r="L85" s="478"/>
      <c r="M85" s="506"/>
    </row>
    <row r="86" spans="1:13" ht="12">
      <c r="A86" s="479"/>
      <c r="B86" s="479">
        <v>60004</v>
      </c>
      <c r="C86" s="475" t="s">
        <v>295</v>
      </c>
      <c r="D86" s="572">
        <v>3609969</v>
      </c>
      <c r="E86" s="572">
        <f>SUM(F86+K86)</f>
        <v>779601</v>
      </c>
      <c r="F86" s="493">
        <v>779601</v>
      </c>
      <c r="G86" s="572"/>
      <c r="H86" s="572"/>
      <c r="I86" s="572"/>
      <c r="J86" s="572"/>
      <c r="K86" s="477"/>
      <c r="L86" s="509">
        <f>SUM(E86/D86)</f>
        <v>0.2159578101640208</v>
      </c>
      <c r="M86" s="506"/>
    </row>
    <row r="87" spans="1:13" ht="12">
      <c r="A87" s="479"/>
      <c r="B87" s="479">
        <v>60016</v>
      </c>
      <c r="C87" s="475" t="s">
        <v>169</v>
      </c>
      <c r="D87" s="572">
        <v>1977936</v>
      </c>
      <c r="E87" s="572">
        <f>SUM(F87+K87)</f>
        <v>91410</v>
      </c>
      <c r="F87" s="493">
        <v>90382</v>
      </c>
      <c r="G87" s="572"/>
      <c r="H87" s="572"/>
      <c r="I87" s="572"/>
      <c r="J87" s="572"/>
      <c r="K87" s="477">
        <v>1028</v>
      </c>
      <c r="L87" s="509">
        <f>SUM(E87/D87)</f>
        <v>0.04621484213847162</v>
      </c>
      <c r="M87" s="506"/>
    </row>
    <row r="88" spans="1:13" ht="12.75" thickBot="1">
      <c r="A88" s="510"/>
      <c r="B88" s="510">
        <v>60095</v>
      </c>
      <c r="C88" s="512" t="s">
        <v>173</v>
      </c>
      <c r="D88" s="577">
        <v>50000</v>
      </c>
      <c r="E88" s="577">
        <f>SUM(F88+K88)</f>
        <v>13321</v>
      </c>
      <c r="F88" s="513">
        <v>13321</v>
      </c>
      <c r="G88" s="577"/>
      <c r="H88" s="577"/>
      <c r="I88" s="577"/>
      <c r="J88" s="577"/>
      <c r="K88" s="514"/>
      <c r="L88" s="515">
        <f>SUM(E88/D88)</f>
        <v>0.26642</v>
      </c>
      <c r="M88" s="506"/>
    </row>
    <row r="89" spans="1:13" ht="12.75" thickTop="1">
      <c r="A89" s="479"/>
      <c r="B89" s="479"/>
      <c r="C89" s="475"/>
      <c r="D89" s="572"/>
      <c r="E89" s="572"/>
      <c r="F89" s="477"/>
      <c r="G89" s="572"/>
      <c r="H89" s="572"/>
      <c r="I89" s="572"/>
      <c r="J89" s="572"/>
      <c r="K89" s="477"/>
      <c r="L89" s="478"/>
      <c r="M89" s="506"/>
    </row>
    <row r="90" spans="1:13" ht="12">
      <c r="A90" s="479">
        <v>630</v>
      </c>
      <c r="B90" s="480"/>
      <c r="C90" s="471" t="s">
        <v>13</v>
      </c>
      <c r="D90" s="573">
        <f>SUM(D92:D93)</f>
        <v>3572000</v>
      </c>
      <c r="E90" s="573">
        <f>SUM(K90+F90)</f>
        <v>751152</v>
      </c>
      <c r="F90" s="472">
        <f aca="true" t="shared" si="17" ref="F90:K90">SUM(F92:F93)</f>
        <v>475</v>
      </c>
      <c r="G90" s="573">
        <f t="shared" si="17"/>
        <v>0</v>
      </c>
      <c r="H90" s="573">
        <f t="shared" si="17"/>
        <v>0</v>
      </c>
      <c r="I90" s="573">
        <f t="shared" si="17"/>
        <v>0</v>
      </c>
      <c r="J90" s="573">
        <f t="shared" si="17"/>
        <v>0</v>
      </c>
      <c r="K90" s="472">
        <f t="shared" si="17"/>
        <v>750677</v>
      </c>
      <c r="L90" s="473">
        <f>SUM(E90/D90)</f>
        <v>0.2102889137737962</v>
      </c>
      <c r="M90" s="506"/>
    </row>
    <row r="91" spans="1:13" ht="12">
      <c r="A91" s="479"/>
      <c r="B91" s="479"/>
      <c r="C91" s="475"/>
      <c r="D91" s="572"/>
      <c r="E91" s="572"/>
      <c r="F91" s="477"/>
      <c r="G91" s="572"/>
      <c r="H91" s="572"/>
      <c r="I91" s="572"/>
      <c r="J91" s="572"/>
      <c r="K91" s="477"/>
      <c r="L91" s="478"/>
      <c r="M91" s="506"/>
    </row>
    <row r="92" spans="1:13" ht="12">
      <c r="A92" s="479"/>
      <c r="B92" s="479">
        <v>63003</v>
      </c>
      <c r="C92" s="475" t="s">
        <v>170</v>
      </c>
      <c r="D92" s="572">
        <v>3512000</v>
      </c>
      <c r="E92" s="572">
        <f>SUM(F92+K92)</f>
        <v>751152</v>
      </c>
      <c r="F92" s="493">
        <v>475</v>
      </c>
      <c r="G92" s="572"/>
      <c r="H92" s="572"/>
      <c r="I92" s="572"/>
      <c r="J92" s="572"/>
      <c r="K92" s="477">
        <v>750677</v>
      </c>
      <c r="L92" s="509">
        <f>SUM(E92/D92)</f>
        <v>0.21388154897494305</v>
      </c>
      <c r="M92" s="506"/>
    </row>
    <row r="93" spans="1:13" ht="12.75" thickBot="1">
      <c r="A93" s="510"/>
      <c r="B93" s="510">
        <v>63095</v>
      </c>
      <c r="C93" s="512" t="s">
        <v>173</v>
      </c>
      <c r="D93" s="679">
        <v>60000</v>
      </c>
      <c r="E93" s="679">
        <f>SUM(F93+K93)</f>
        <v>0</v>
      </c>
      <c r="F93" s="514">
        <v>0</v>
      </c>
      <c r="G93" s="577"/>
      <c r="H93" s="577"/>
      <c r="I93" s="577"/>
      <c r="J93" s="577"/>
      <c r="K93" s="514"/>
      <c r="L93" s="515">
        <f>SUM(E93/D93)</f>
        <v>0</v>
      </c>
      <c r="M93" s="506"/>
    </row>
    <row r="94" spans="1:13" ht="12.75" thickTop="1">
      <c r="A94" s="479"/>
      <c r="B94" s="479"/>
      <c r="C94" s="475"/>
      <c r="D94" s="572"/>
      <c r="E94" s="680"/>
      <c r="F94" s="494"/>
      <c r="G94" s="572"/>
      <c r="H94" s="572"/>
      <c r="I94" s="572"/>
      <c r="J94" s="572"/>
      <c r="K94" s="477"/>
      <c r="L94" s="478"/>
      <c r="M94" s="506"/>
    </row>
    <row r="95" spans="1:13" ht="12">
      <c r="A95" s="479">
        <v>700</v>
      </c>
      <c r="B95" s="480"/>
      <c r="C95" s="471" t="s">
        <v>15</v>
      </c>
      <c r="D95" s="573">
        <f>SUM(D97:D99)</f>
        <v>7678000</v>
      </c>
      <c r="E95" s="573">
        <f>SUM(K95+F95)</f>
        <v>1115749</v>
      </c>
      <c r="F95" s="489">
        <f aca="true" t="shared" si="18" ref="F95:K95">SUM(F97:F99)</f>
        <v>1072317</v>
      </c>
      <c r="G95" s="573">
        <f t="shared" si="18"/>
        <v>495000</v>
      </c>
      <c r="H95" s="573">
        <f t="shared" si="18"/>
        <v>293</v>
      </c>
      <c r="I95" s="573">
        <f t="shared" si="18"/>
        <v>0</v>
      </c>
      <c r="J95" s="573">
        <f t="shared" si="18"/>
        <v>0</v>
      </c>
      <c r="K95" s="472">
        <f t="shared" si="18"/>
        <v>43432</v>
      </c>
      <c r="L95" s="473">
        <f>SUM(E95/D95)</f>
        <v>0.14531766084917946</v>
      </c>
      <c r="M95" s="506"/>
    </row>
    <row r="96" spans="1:13" ht="12">
      <c r="A96" s="479"/>
      <c r="B96" s="479"/>
      <c r="C96" s="475"/>
      <c r="D96" s="572"/>
      <c r="E96" s="582"/>
      <c r="F96" s="494"/>
      <c r="G96" s="572"/>
      <c r="H96" s="572"/>
      <c r="I96" s="572"/>
      <c r="J96" s="572"/>
      <c r="K96" s="477"/>
      <c r="L96" s="478"/>
      <c r="M96" s="506"/>
    </row>
    <row r="97" spans="1:13" ht="12">
      <c r="A97" s="479"/>
      <c r="B97" s="479">
        <v>70001</v>
      </c>
      <c r="C97" s="475" t="s">
        <v>171</v>
      </c>
      <c r="D97" s="572">
        <v>5662000</v>
      </c>
      <c r="E97" s="582">
        <f>SUM(F97+K97)</f>
        <v>995115</v>
      </c>
      <c r="F97" s="494">
        <v>995115</v>
      </c>
      <c r="G97" s="572">
        <v>495000</v>
      </c>
      <c r="H97" s="572"/>
      <c r="I97" s="572"/>
      <c r="J97" s="572"/>
      <c r="K97" s="477"/>
      <c r="L97" s="509">
        <f>SUM(E97/D97)</f>
        <v>0.17575326739667962</v>
      </c>
      <c r="M97" s="506"/>
    </row>
    <row r="98" spans="1:13" ht="12">
      <c r="A98" s="479"/>
      <c r="B98" s="479">
        <v>70005</v>
      </c>
      <c r="C98" s="475" t="s">
        <v>172</v>
      </c>
      <c r="D98" s="572">
        <v>120000</v>
      </c>
      <c r="E98" s="582">
        <f>SUM(F98+K98)</f>
        <v>7959</v>
      </c>
      <c r="F98" s="494">
        <v>7959</v>
      </c>
      <c r="G98" s="572"/>
      <c r="H98" s="572">
        <v>293</v>
      </c>
      <c r="I98" s="572"/>
      <c r="J98" s="572"/>
      <c r="K98" s="477"/>
      <c r="L98" s="509">
        <f>SUM(E98/D98)</f>
        <v>0.066325</v>
      </c>
      <c r="M98" s="506"/>
    </row>
    <row r="99" spans="1:13" ht="12.75" thickBot="1">
      <c r="A99" s="510"/>
      <c r="B99" s="510">
        <v>70095</v>
      </c>
      <c r="C99" s="512" t="s">
        <v>173</v>
      </c>
      <c r="D99" s="577">
        <v>1896000</v>
      </c>
      <c r="E99" s="679">
        <f>SUM(F99+K99)</f>
        <v>112675</v>
      </c>
      <c r="F99" s="519">
        <v>69243</v>
      </c>
      <c r="G99" s="577"/>
      <c r="H99" s="577"/>
      <c r="I99" s="577"/>
      <c r="J99" s="577"/>
      <c r="K99" s="514">
        <v>43432</v>
      </c>
      <c r="L99" s="515">
        <f>SUM(E99/D99)</f>
        <v>0.05942774261603376</v>
      </c>
      <c r="M99" s="506"/>
    </row>
    <row r="100" spans="1:13" ht="12.75" thickTop="1">
      <c r="A100" s="479"/>
      <c r="B100" s="479"/>
      <c r="C100" s="475"/>
      <c r="D100" s="572"/>
      <c r="E100" s="582">
        <f>SUM(F100+K100)</f>
        <v>0</v>
      </c>
      <c r="F100" s="494"/>
      <c r="G100" s="572"/>
      <c r="H100" s="572"/>
      <c r="I100" s="572"/>
      <c r="J100" s="572"/>
      <c r="K100" s="477"/>
      <c r="L100" s="478"/>
      <c r="M100" s="506"/>
    </row>
    <row r="101" spans="1:13" ht="12">
      <c r="A101" s="479">
        <v>710</v>
      </c>
      <c r="B101" s="480"/>
      <c r="C101" s="471" t="s">
        <v>273</v>
      </c>
      <c r="D101" s="573">
        <f>SUM(D103:D105)</f>
        <v>1581200</v>
      </c>
      <c r="E101" s="573">
        <f>SUM(K101+F101)</f>
        <v>40255</v>
      </c>
      <c r="F101" s="489">
        <f aca="true" t="shared" si="19" ref="F101:K101">SUM(F103:F105)</f>
        <v>40255</v>
      </c>
      <c r="G101" s="573">
        <f t="shared" si="19"/>
        <v>0</v>
      </c>
      <c r="H101" s="573">
        <f t="shared" si="19"/>
        <v>1292</v>
      </c>
      <c r="I101" s="573">
        <f t="shared" si="19"/>
        <v>0</v>
      </c>
      <c r="J101" s="573">
        <f t="shared" si="19"/>
        <v>0</v>
      </c>
      <c r="K101" s="472">
        <f t="shared" si="19"/>
        <v>0</v>
      </c>
      <c r="L101" s="473">
        <f>SUM(E101/D101)</f>
        <v>0.025458512522135088</v>
      </c>
      <c r="M101" s="506"/>
    </row>
    <row r="102" spans="1:13" s="110" customFormat="1" ht="12">
      <c r="A102" s="479"/>
      <c r="B102" s="479"/>
      <c r="C102" s="475"/>
      <c r="D102" s="572"/>
      <c r="E102" s="582"/>
      <c r="F102" s="494"/>
      <c r="G102" s="572"/>
      <c r="H102" s="572"/>
      <c r="I102" s="572"/>
      <c r="J102" s="572"/>
      <c r="K102" s="477"/>
      <c r="L102" s="509"/>
      <c r="M102" s="506"/>
    </row>
    <row r="103" spans="1:13" ht="12">
      <c r="A103" s="479"/>
      <c r="B103" s="479">
        <v>71004</v>
      </c>
      <c r="C103" s="475" t="s">
        <v>296</v>
      </c>
      <c r="D103" s="572">
        <v>671000</v>
      </c>
      <c r="E103" s="572">
        <f>SUM(F103+K103)</f>
        <v>1292</v>
      </c>
      <c r="F103" s="493">
        <v>1292</v>
      </c>
      <c r="G103" s="572"/>
      <c r="H103" s="572">
        <v>1292</v>
      </c>
      <c r="I103" s="572"/>
      <c r="J103" s="572"/>
      <c r="K103" s="477"/>
      <c r="L103" s="509">
        <f>SUM(E103/D103)</f>
        <v>0.00192548435171386</v>
      </c>
      <c r="M103" s="506"/>
    </row>
    <row r="104" spans="1:13" ht="12">
      <c r="A104" s="479"/>
      <c r="B104" s="479">
        <v>71014</v>
      </c>
      <c r="C104" s="475" t="s">
        <v>297</v>
      </c>
      <c r="D104" s="572">
        <v>170000</v>
      </c>
      <c r="E104" s="572">
        <f>SUM(F104+K104)</f>
        <v>19</v>
      </c>
      <c r="F104" s="493">
        <v>19</v>
      </c>
      <c r="G104" s="572"/>
      <c r="H104" s="572"/>
      <c r="I104" s="572"/>
      <c r="J104" s="572"/>
      <c r="K104" s="477"/>
      <c r="L104" s="509">
        <f>SUM(E104/D104)</f>
        <v>0.00011176470588235294</v>
      </c>
      <c r="M104" s="506"/>
    </row>
    <row r="105" spans="1:13" ht="12.75" thickBot="1">
      <c r="A105" s="481"/>
      <c r="B105" s="481">
        <v>71095</v>
      </c>
      <c r="C105" s="482" t="s">
        <v>173</v>
      </c>
      <c r="D105" s="574">
        <v>740200</v>
      </c>
      <c r="E105" s="574">
        <f>SUM(F105+K105)</f>
        <v>38944</v>
      </c>
      <c r="F105" s="520">
        <v>38944</v>
      </c>
      <c r="G105" s="574"/>
      <c r="H105" s="574"/>
      <c r="I105" s="574"/>
      <c r="J105" s="574"/>
      <c r="K105" s="483"/>
      <c r="L105" s="484">
        <f>SUM(E105/D105)</f>
        <v>0.052612807349365034</v>
      </c>
      <c r="M105" s="506"/>
    </row>
    <row r="106" spans="1:13" ht="12">
      <c r="A106" s="60">
        <v>1</v>
      </c>
      <c r="B106" s="60">
        <v>2</v>
      </c>
      <c r="C106" s="107">
        <v>3</v>
      </c>
      <c r="D106" s="583">
        <v>4</v>
      </c>
      <c r="E106" s="583">
        <v>5</v>
      </c>
      <c r="F106" s="281">
        <v>6</v>
      </c>
      <c r="G106" s="583">
        <v>7</v>
      </c>
      <c r="H106" s="583">
        <v>8</v>
      </c>
      <c r="I106" s="583">
        <v>9</v>
      </c>
      <c r="J106" s="583">
        <v>10</v>
      </c>
      <c r="K106" s="281">
        <v>11</v>
      </c>
      <c r="L106" s="268">
        <v>12</v>
      </c>
      <c r="M106" s="506"/>
    </row>
    <row r="107" spans="1:13" ht="12">
      <c r="A107" s="479"/>
      <c r="B107" s="479"/>
      <c r="C107" s="475"/>
      <c r="D107" s="572"/>
      <c r="E107" s="572"/>
      <c r="F107" s="477"/>
      <c r="G107" s="572"/>
      <c r="H107" s="572"/>
      <c r="I107" s="572"/>
      <c r="J107" s="572"/>
      <c r="K107" s="477"/>
      <c r="L107" s="478"/>
      <c r="M107" s="506"/>
    </row>
    <row r="108" spans="1:13" ht="12">
      <c r="A108" s="479">
        <v>750</v>
      </c>
      <c r="B108" s="480"/>
      <c r="C108" s="471" t="s">
        <v>28</v>
      </c>
      <c r="D108" s="573">
        <f>SUM(D109:D117)</f>
        <v>9952053</v>
      </c>
      <c r="E108" s="573">
        <f>SUM(K108+F108)</f>
        <v>2967697</v>
      </c>
      <c r="F108" s="472">
        <f aca="true" t="shared" si="20" ref="F108:K108">SUM(F110:F117)</f>
        <v>2941742</v>
      </c>
      <c r="G108" s="573">
        <f t="shared" si="20"/>
        <v>0</v>
      </c>
      <c r="H108" s="573">
        <f t="shared" si="20"/>
        <v>2101589</v>
      </c>
      <c r="I108" s="573">
        <f t="shared" si="20"/>
        <v>0</v>
      </c>
      <c r="J108" s="573">
        <f t="shared" si="20"/>
        <v>0</v>
      </c>
      <c r="K108" s="472">
        <f t="shared" si="20"/>
        <v>25955</v>
      </c>
      <c r="L108" s="473">
        <f>SUM(E108/D108)</f>
        <v>0.29819947703252786</v>
      </c>
      <c r="M108" s="506"/>
    </row>
    <row r="109" spans="1:13" ht="12">
      <c r="A109" s="479"/>
      <c r="B109" s="479"/>
      <c r="C109" s="475"/>
      <c r="D109" s="572"/>
      <c r="E109" s="572"/>
      <c r="F109" s="477"/>
      <c r="G109" s="572"/>
      <c r="H109" s="572"/>
      <c r="I109" s="572"/>
      <c r="J109" s="572"/>
      <c r="K109" s="477"/>
      <c r="L109" s="509"/>
      <c r="M109" s="506"/>
    </row>
    <row r="110" spans="1:13" ht="12">
      <c r="A110" s="479"/>
      <c r="B110" s="479">
        <v>75022</v>
      </c>
      <c r="C110" s="475" t="s">
        <v>298</v>
      </c>
      <c r="D110" s="572">
        <v>340000</v>
      </c>
      <c r="E110" s="572">
        <f>SUM(F110+K110)</f>
        <v>49277</v>
      </c>
      <c r="F110" s="477">
        <v>49277</v>
      </c>
      <c r="G110" s="572"/>
      <c r="H110" s="572">
        <v>450</v>
      </c>
      <c r="I110" s="572"/>
      <c r="J110" s="572"/>
      <c r="K110" s="477"/>
      <c r="L110" s="509">
        <f>SUM(E110/D110)</f>
        <v>0.14493235294117648</v>
      </c>
      <c r="M110" s="506"/>
    </row>
    <row r="111" spans="1:13" ht="12">
      <c r="A111" s="479"/>
      <c r="B111" s="479">
        <v>75023</v>
      </c>
      <c r="C111" s="475" t="s">
        <v>175</v>
      </c>
      <c r="D111" s="572">
        <v>8586193</v>
      </c>
      <c r="E111" s="572">
        <f>SUM(F111+K111)</f>
        <v>2781592</v>
      </c>
      <c r="F111" s="477">
        <v>2755637</v>
      </c>
      <c r="G111" s="572"/>
      <c r="H111" s="572">
        <v>2081350</v>
      </c>
      <c r="I111" s="572"/>
      <c r="J111" s="572"/>
      <c r="K111" s="477">
        <v>25955</v>
      </c>
      <c r="L111" s="509">
        <f>SUM(E111/D111)</f>
        <v>0.3239610383787087</v>
      </c>
      <c r="M111" s="506"/>
    </row>
    <row r="112" spans="1:13" ht="12">
      <c r="A112" s="479"/>
      <c r="B112" s="479">
        <v>75051</v>
      </c>
      <c r="C112" s="475" t="s">
        <v>299</v>
      </c>
      <c r="D112" s="572">
        <v>16744</v>
      </c>
      <c r="E112" s="572">
        <f>SUM(F112+K112)</f>
        <v>16743</v>
      </c>
      <c r="F112" s="477">
        <v>16743</v>
      </c>
      <c r="G112" s="572"/>
      <c r="H112" s="572">
        <v>16743</v>
      </c>
      <c r="I112" s="572"/>
      <c r="J112" s="572"/>
      <c r="K112" s="477"/>
      <c r="L112" s="509"/>
      <c r="M112" s="506"/>
    </row>
    <row r="113" spans="1:13" ht="12">
      <c r="A113" s="479"/>
      <c r="B113" s="479">
        <v>75053</v>
      </c>
      <c r="C113" s="475" t="s">
        <v>300</v>
      </c>
      <c r="D113" s="572"/>
      <c r="E113" s="572"/>
      <c r="F113" s="477"/>
      <c r="G113" s="572"/>
      <c r="H113" s="572"/>
      <c r="I113" s="572"/>
      <c r="J113" s="572"/>
      <c r="K113" s="477"/>
      <c r="L113" s="509"/>
      <c r="M113" s="506"/>
    </row>
    <row r="114" spans="1:13" ht="12">
      <c r="A114" s="479"/>
      <c r="B114" s="479"/>
      <c r="C114" s="475" t="s">
        <v>301</v>
      </c>
      <c r="D114" s="572"/>
      <c r="E114" s="572"/>
      <c r="F114" s="477"/>
      <c r="G114" s="572"/>
      <c r="H114" s="572"/>
      <c r="I114" s="572"/>
      <c r="J114" s="572"/>
      <c r="K114" s="477"/>
      <c r="L114" s="509"/>
      <c r="M114" s="506"/>
    </row>
    <row r="115" spans="1:13" ht="12">
      <c r="A115" s="479"/>
      <c r="B115" s="479"/>
      <c r="C115" s="475" t="s">
        <v>302</v>
      </c>
      <c r="D115" s="572">
        <v>45000</v>
      </c>
      <c r="E115" s="572">
        <f>SUM(F115+K115)</f>
        <v>0</v>
      </c>
      <c r="F115" s="477">
        <v>0</v>
      </c>
      <c r="G115" s="572"/>
      <c r="H115" s="572"/>
      <c r="I115" s="572"/>
      <c r="J115" s="572"/>
      <c r="K115" s="477"/>
      <c r="L115" s="509">
        <f>SUM(E115/D115)</f>
        <v>0</v>
      </c>
      <c r="M115" s="506"/>
    </row>
    <row r="116" spans="1:13" ht="12">
      <c r="A116" s="479"/>
      <c r="B116" s="479">
        <v>75075</v>
      </c>
      <c r="C116" s="475" t="s">
        <v>303</v>
      </c>
      <c r="D116" s="572">
        <v>533000</v>
      </c>
      <c r="E116" s="572">
        <f>SUM(F116+K116)</f>
        <v>120085</v>
      </c>
      <c r="F116" s="477">
        <v>120085</v>
      </c>
      <c r="G116" s="572"/>
      <c r="H116" s="572">
        <v>3046</v>
      </c>
      <c r="I116" s="572"/>
      <c r="J116" s="572"/>
      <c r="K116" s="477"/>
      <c r="L116" s="509">
        <f>SUM(E116/D116)</f>
        <v>0.22530018761726078</v>
      </c>
      <c r="M116" s="506"/>
    </row>
    <row r="117" spans="1:13" ht="12.75" thickBot="1">
      <c r="A117" s="510"/>
      <c r="B117" s="510">
        <v>75095</v>
      </c>
      <c r="C117" s="512" t="s">
        <v>173</v>
      </c>
      <c r="D117" s="679">
        <v>431116</v>
      </c>
      <c r="E117" s="679">
        <f>SUM(F117+K117)</f>
        <v>0</v>
      </c>
      <c r="F117" s="514">
        <v>0</v>
      </c>
      <c r="G117" s="577"/>
      <c r="H117" s="577"/>
      <c r="I117" s="577"/>
      <c r="J117" s="577"/>
      <c r="K117" s="514"/>
      <c r="L117" s="515">
        <f>SUM(E117/D117)</f>
        <v>0</v>
      </c>
      <c r="M117" s="506"/>
    </row>
    <row r="118" spans="1:13" ht="12.75" thickTop="1">
      <c r="A118" s="479"/>
      <c r="B118" s="479"/>
      <c r="C118" s="475"/>
      <c r="D118" s="572"/>
      <c r="E118" s="572"/>
      <c r="F118" s="477"/>
      <c r="G118" s="572"/>
      <c r="H118" s="572"/>
      <c r="I118" s="572"/>
      <c r="J118" s="572"/>
      <c r="K118" s="477"/>
      <c r="L118" s="478"/>
      <c r="M118" s="506"/>
    </row>
    <row r="119" spans="1:13" ht="12">
      <c r="A119" s="479">
        <v>754</v>
      </c>
      <c r="B119" s="479"/>
      <c r="C119" s="475" t="s">
        <v>176</v>
      </c>
      <c r="D119" s="572"/>
      <c r="E119" s="572"/>
      <c r="F119" s="477"/>
      <c r="G119" s="572"/>
      <c r="H119" s="572"/>
      <c r="I119" s="572"/>
      <c r="J119" s="572"/>
      <c r="K119" s="477"/>
      <c r="L119" s="478"/>
      <c r="M119" s="506"/>
    </row>
    <row r="120" spans="1:13" ht="12">
      <c r="A120" s="479"/>
      <c r="B120" s="480"/>
      <c r="C120" s="471" t="s">
        <v>177</v>
      </c>
      <c r="D120" s="573">
        <f>SUM(D122:D127)</f>
        <v>1107000</v>
      </c>
      <c r="E120" s="573">
        <f>SUM(K120+F120)</f>
        <v>320115</v>
      </c>
      <c r="F120" s="472">
        <f aca="true" t="shared" si="21" ref="F120:K120">SUM(F122:F127)</f>
        <v>320115</v>
      </c>
      <c r="G120" s="573">
        <f t="shared" si="21"/>
        <v>0</v>
      </c>
      <c r="H120" s="573">
        <f>SUM(H122:H127)</f>
        <v>220025</v>
      </c>
      <c r="I120" s="573">
        <f t="shared" si="21"/>
        <v>0</v>
      </c>
      <c r="J120" s="573">
        <f t="shared" si="21"/>
        <v>0</v>
      </c>
      <c r="K120" s="472">
        <f t="shared" si="21"/>
        <v>0</v>
      </c>
      <c r="L120" s="473">
        <f>SUM(E120/D120)</f>
        <v>0.28917344173441734</v>
      </c>
      <c r="M120" s="506"/>
    </row>
    <row r="121" spans="1:13" ht="12">
      <c r="A121" s="479"/>
      <c r="B121" s="479"/>
      <c r="C121" s="475"/>
      <c r="D121" s="572"/>
      <c r="E121" s="572"/>
      <c r="F121" s="477"/>
      <c r="G121" s="572"/>
      <c r="H121" s="572"/>
      <c r="I121" s="572"/>
      <c r="J121" s="572"/>
      <c r="K121" s="477"/>
      <c r="L121" s="478"/>
      <c r="M121" s="506"/>
    </row>
    <row r="122" spans="1:13" ht="12">
      <c r="A122" s="479"/>
      <c r="B122" s="479">
        <v>75405</v>
      </c>
      <c r="C122" s="475" t="s">
        <v>304</v>
      </c>
      <c r="D122" s="572">
        <v>10000</v>
      </c>
      <c r="E122" s="572">
        <f aca="true" t="shared" si="22" ref="E122:E127">SUM(F122+K122)</f>
        <v>4788</v>
      </c>
      <c r="F122" s="477">
        <v>4788</v>
      </c>
      <c r="G122" s="572"/>
      <c r="H122" s="572"/>
      <c r="I122" s="572"/>
      <c r="J122" s="572"/>
      <c r="K122" s="477"/>
      <c r="L122" s="509">
        <f aca="true" t="shared" si="23" ref="L122:L127">SUM(E122/D122)</f>
        <v>0.4788</v>
      </c>
      <c r="M122" s="506"/>
    </row>
    <row r="123" spans="1:13" ht="12">
      <c r="A123" s="479"/>
      <c r="B123" s="479">
        <v>75406</v>
      </c>
      <c r="C123" s="475" t="s">
        <v>305</v>
      </c>
      <c r="D123" s="572">
        <v>9000</v>
      </c>
      <c r="E123" s="572">
        <f t="shared" si="22"/>
        <v>9000</v>
      </c>
      <c r="F123" s="477">
        <v>9000</v>
      </c>
      <c r="G123" s="572"/>
      <c r="H123" s="572"/>
      <c r="I123" s="572"/>
      <c r="J123" s="572"/>
      <c r="K123" s="477"/>
      <c r="L123" s="509">
        <f t="shared" si="23"/>
        <v>1</v>
      </c>
      <c r="M123" s="506"/>
    </row>
    <row r="124" spans="1:13" ht="12">
      <c r="A124" s="479"/>
      <c r="B124" s="479">
        <v>75412</v>
      </c>
      <c r="C124" s="475" t="s">
        <v>306</v>
      </c>
      <c r="D124" s="572">
        <v>190000</v>
      </c>
      <c r="E124" s="572">
        <f t="shared" si="22"/>
        <v>44020</v>
      </c>
      <c r="F124" s="477">
        <v>44020</v>
      </c>
      <c r="G124" s="572"/>
      <c r="H124" s="572">
        <v>15645</v>
      </c>
      <c r="I124" s="572"/>
      <c r="J124" s="572"/>
      <c r="K124" s="477"/>
      <c r="L124" s="509">
        <f t="shared" si="23"/>
        <v>0.2316842105263158</v>
      </c>
      <c r="M124" s="506"/>
    </row>
    <row r="125" spans="1:13" ht="12">
      <c r="A125" s="479"/>
      <c r="B125" s="479">
        <v>75415</v>
      </c>
      <c r="C125" s="475" t="s">
        <v>307</v>
      </c>
      <c r="D125" s="572">
        <v>21000</v>
      </c>
      <c r="E125" s="572">
        <f t="shared" si="22"/>
        <v>0</v>
      </c>
      <c r="F125" s="477">
        <v>0</v>
      </c>
      <c r="G125" s="572"/>
      <c r="H125" s="572"/>
      <c r="I125" s="572"/>
      <c r="J125" s="572"/>
      <c r="K125" s="477"/>
      <c r="L125" s="509">
        <f t="shared" si="23"/>
        <v>0</v>
      </c>
      <c r="M125" s="506"/>
    </row>
    <row r="126" spans="1:13" ht="12">
      <c r="A126" s="479"/>
      <c r="B126" s="479">
        <v>75416</v>
      </c>
      <c r="C126" s="475" t="s">
        <v>178</v>
      </c>
      <c r="D126" s="572">
        <v>780000</v>
      </c>
      <c r="E126" s="572">
        <f t="shared" si="22"/>
        <v>251509</v>
      </c>
      <c r="F126" s="477">
        <v>251509</v>
      </c>
      <c r="G126" s="572"/>
      <c r="H126" s="572">
        <v>204380</v>
      </c>
      <c r="I126" s="572"/>
      <c r="J126" s="572"/>
      <c r="K126" s="477"/>
      <c r="L126" s="509">
        <f t="shared" si="23"/>
        <v>0.3224474358974359</v>
      </c>
      <c r="M126" s="506"/>
    </row>
    <row r="127" spans="1:13" ht="12.75" thickBot="1">
      <c r="A127" s="510"/>
      <c r="B127" s="510">
        <v>75495</v>
      </c>
      <c r="C127" s="512" t="s">
        <v>173</v>
      </c>
      <c r="D127" s="679">
        <v>97000</v>
      </c>
      <c r="E127" s="679">
        <f t="shared" si="22"/>
        <v>10798</v>
      </c>
      <c r="F127" s="514">
        <v>10798</v>
      </c>
      <c r="G127" s="577"/>
      <c r="H127" s="577"/>
      <c r="I127" s="577"/>
      <c r="J127" s="577"/>
      <c r="K127" s="514"/>
      <c r="L127" s="515">
        <f t="shared" si="23"/>
        <v>0.11131958762886598</v>
      </c>
      <c r="M127" s="506"/>
    </row>
    <row r="128" spans="1:13" ht="12.75" thickTop="1">
      <c r="A128" s="479"/>
      <c r="B128" s="479"/>
      <c r="C128" s="475"/>
      <c r="D128" s="572"/>
      <c r="E128" s="572"/>
      <c r="F128" s="477"/>
      <c r="G128" s="572"/>
      <c r="H128" s="572"/>
      <c r="I128" s="572"/>
      <c r="J128" s="572"/>
      <c r="K128" s="477"/>
      <c r="L128" s="509"/>
      <c r="M128" s="506"/>
    </row>
    <row r="129" spans="1:13" ht="12">
      <c r="A129" s="479">
        <v>756</v>
      </c>
      <c r="B129" s="516"/>
      <c r="C129" s="475" t="s">
        <v>277</v>
      </c>
      <c r="D129" s="572"/>
      <c r="E129" s="572"/>
      <c r="F129" s="477"/>
      <c r="G129" s="572"/>
      <c r="H129" s="572"/>
      <c r="I129" s="572"/>
      <c r="J129" s="572"/>
      <c r="K129" s="477"/>
      <c r="L129" s="509"/>
      <c r="M129" s="506"/>
    </row>
    <row r="130" spans="1:13" ht="12">
      <c r="A130" s="505"/>
      <c r="B130" s="516"/>
      <c r="C130" s="475" t="s">
        <v>278</v>
      </c>
      <c r="D130" s="572"/>
      <c r="E130" s="572"/>
      <c r="F130" s="477"/>
      <c r="G130" s="572"/>
      <c r="H130" s="572"/>
      <c r="I130" s="572"/>
      <c r="J130" s="572"/>
      <c r="K130" s="477"/>
      <c r="L130" s="509"/>
      <c r="M130" s="506"/>
    </row>
    <row r="131" spans="1:13" ht="12">
      <c r="A131" s="505"/>
      <c r="B131" s="516"/>
      <c r="C131" s="475" t="s">
        <v>157</v>
      </c>
      <c r="D131" s="572"/>
      <c r="E131" s="572"/>
      <c r="F131" s="477"/>
      <c r="G131" s="572"/>
      <c r="H131" s="572"/>
      <c r="I131" s="572"/>
      <c r="J131" s="572"/>
      <c r="K131" s="477"/>
      <c r="L131" s="509"/>
      <c r="M131" s="506"/>
    </row>
    <row r="132" spans="1:13" ht="12">
      <c r="A132" s="505"/>
      <c r="B132" s="521"/>
      <c r="C132" s="471" t="s">
        <v>158</v>
      </c>
      <c r="D132" s="573">
        <f>SUM(D135)</f>
        <v>181000</v>
      </c>
      <c r="E132" s="573">
        <f>SUM(K132+F132)</f>
        <v>40784</v>
      </c>
      <c r="F132" s="472">
        <f aca="true" t="shared" si="24" ref="F132:K132">SUM(F135)</f>
        <v>40784</v>
      </c>
      <c r="G132" s="573">
        <f t="shared" si="24"/>
        <v>0</v>
      </c>
      <c r="H132" s="573">
        <f t="shared" si="24"/>
        <v>11263</v>
      </c>
      <c r="I132" s="573">
        <f t="shared" si="24"/>
        <v>0</v>
      </c>
      <c r="J132" s="573">
        <f t="shared" si="24"/>
        <v>0</v>
      </c>
      <c r="K132" s="472">
        <f t="shared" si="24"/>
        <v>0</v>
      </c>
      <c r="L132" s="473">
        <f>SUM(E132/D132)</f>
        <v>0.22532596685082873</v>
      </c>
      <c r="M132" s="506"/>
    </row>
    <row r="133" spans="1:13" ht="12">
      <c r="A133" s="479"/>
      <c r="B133" s="479"/>
      <c r="C133" s="475"/>
      <c r="D133" s="572"/>
      <c r="E133" s="572"/>
      <c r="F133" s="477"/>
      <c r="G133" s="572"/>
      <c r="H133" s="572"/>
      <c r="I133" s="572"/>
      <c r="J133" s="572"/>
      <c r="K133" s="477"/>
      <c r="L133" s="509"/>
      <c r="M133" s="506"/>
    </row>
    <row r="134" spans="1:13" ht="12">
      <c r="A134" s="479"/>
      <c r="B134" s="479">
        <v>75647</v>
      </c>
      <c r="C134" s="475" t="s">
        <v>308</v>
      </c>
      <c r="D134" s="572"/>
      <c r="E134" s="572"/>
      <c r="F134" s="477"/>
      <c r="G134" s="572"/>
      <c r="H134" s="572"/>
      <c r="I134" s="572"/>
      <c r="J134" s="572"/>
      <c r="K134" s="477"/>
      <c r="L134" s="509"/>
      <c r="M134" s="506"/>
    </row>
    <row r="135" spans="1:13" ht="12.75" thickBot="1">
      <c r="A135" s="510"/>
      <c r="B135" s="510"/>
      <c r="C135" s="512" t="s">
        <v>309</v>
      </c>
      <c r="D135" s="577">
        <v>181000</v>
      </c>
      <c r="E135" s="679">
        <f>SUM(F135+K135)</f>
        <v>40784</v>
      </c>
      <c r="F135" s="514">
        <v>40784</v>
      </c>
      <c r="G135" s="577"/>
      <c r="H135" s="577">
        <v>11263</v>
      </c>
      <c r="I135" s="577"/>
      <c r="J135" s="577"/>
      <c r="K135" s="514"/>
      <c r="L135" s="515">
        <f>SUM(E135/D135)</f>
        <v>0.22532596685082873</v>
      </c>
      <c r="M135" s="506"/>
    </row>
    <row r="136" spans="1:13" ht="12.75" thickTop="1">
      <c r="A136" s="479"/>
      <c r="B136" s="479"/>
      <c r="C136" s="475"/>
      <c r="D136" s="572"/>
      <c r="E136" s="572"/>
      <c r="F136" s="477"/>
      <c r="G136" s="572"/>
      <c r="H136" s="572"/>
      <c r="I136" s="572"/>
      <c r="J136" s="572"/>
      <c r="K136" s="477"/>
      <c r="L136" s="509"/>
      <c r="M136" s="506"/>
    </row>
    <row r="137" spans="1:13" ht="12">
      <c r="A137" s="479">
        <v>757</v>
      </c>
      <c r="B137" s="480"/>
      <c r="C137" s="471" t="s">
        <v>279</v>
      </c>
      <c r="D137" s="573">
        <f>SUM(D140)</f>
        <v>726000</v>
      </c>
      <c r="E137" s="578">
        <f>SUM(F137+K137)</f>
        <v>16028</v>
      </c>
      <c r="F137" s="472">
        <f aca="true" t="shared" si="25" ref="F137:K137">SUM(F140)</f>
        <v>16028</v>
      </c>
      <c r="G137" s="573">
        <f t="shared" si="25"/>
        <v>0</v>
      </c>
      <c r="H137" s="573">
        <f t="shared" si="25"/>
        <v>0</v>
      </c>
      <c r="I137" s="573">
        <f t="shared" si="25"/>
        <v>16028</v>
      </c>
      <c r="J137" s="573">
        <f t="shared" si="25"/>
        <v>0</v>
      </c>
      <c r="K137" s="472">
        <f t="shared" si="25"/>
        <v>0</v>
      </c>
      <c r="L137" s="473">
        <f>SUM(E137/D137)</f>
        <v>0.022077134986225894</v>
      </c>
      <c r="M137" s="506"/>
    </row>
    <row r="138" spans="1:13" ht="12">
      <c r="A138" s="479"/>
      <c r="B138" s="479"/>
      <c r="C138" s="475"/>
      <c r="D138" s="572"/>
      <c r="E138" s="572"/>
      <c r="F138" s="477"/>
      <c r="G138" s="572"/>
      <c r="H138" s="572"/>
      <c r="I138" s="572"/>
      <c r="J138" s="572"/>
      <c r="K138" s="477"/>
      <c r="L138" s="509"/>
      <c r="M138" s="506"/>
    </row>
    <row r="139" spans="1:13" ht="12">
      <c r="A139" s="479"/>
      <c r="B139" s="479">
        <v>75702</v>
      </c>
      <c r="C139" s="475" t="s">
        <v>310</v>
      </c>
      <c r="D139" s="572"/>
      <c r="E139" s="572"/>
      <c r="F139" s="477"/>
      <c r="G139" s="572"/>
      <c r="H139" s="572"/>
      <c r="I139" s="572"/>
      <c r="J139" s="572"/>
      <c r="K139" s="477"/>
      <c r="L139" s="509"/>
      <c r="M139" s="506"/>
    </row>
    <row r="140" spans="1:13" ht="12.75" thickBot="1">
      <c r="A140" s="510"/>
      <c r="B140" s="510"/>
      <c r="C140" s="512" t="s">
        <v>311</v>
      </c>
      <c r="D140" s="577">
        <v>726000</v>
      </c>
      <c r="E140" s="679">
        <f>SUM(F140+K140)</f>
        <v>16028</v>
      </c>
      <c r="F140" s="514">
        <v>16028</v>
      </c>
      <c r="G140" s="577"/>
      <c r="H140" s="577"/>
      <c r="I140" s="577">
        <v>16028</v>
      </c>
      <c r="J140" s="577"/>
      <c r="K140" s="514"/>
      <c r="L140" s="515">
        <f>SUM(E140/D140)</f>
        <v>0.022077134986225894</v>
      </c>
      <c r="M140" s="522" t="s">
        <v>312</v>
      </c>
    </row>
    <row r="141" spans="1:13" ht="12.75" thickTop="1">
      <c r="A141" s="479"/>
      <c r="B141" s="479"/>
      <c r="C141" s="475"/>
      <c r="D141" s="572"/>
      <c r="E141" s="680"/>
      <c r="F141" s="494"/>
      <c r="G141" s="572"/>
      <c r="H141" s="572"/>
      <c r="I141" s="572"/>
      <c r="J141" s="572"/>
      <c r="K141" s="477"/>
      <c r="L141" s="509"/>
      <c r="M141" s="506"/>
    </row>
    <row r="142" spans="1:13" ht="12">
      <c r="A142" s="479">
        <v>758</v>
      </c>
      <c r="B142" s="480"/>
      <c r="C142" s="471" t="s">
        <v>78</v>
      </c>
      <c r="D142" s="573">
        <f>SUM(D144+D146)</f>
        <v>1239461</v>
      </c>
      <c r="E142" s="573">
        <f aca="true" t="shared" si="26" ref="E142:K142">SUM(E144+E146)</f>
        <v>222616</v>
      </c>
      <c r="F142" s="472">
        <f t="shared" si="26"/>
        <v>222616</v>
      </c>
      <c r="G142" s="573">
        <f t="shared" si="26"/>
        <v>0</v>
      </c>
      <c r="H142" s="573">
        <f t="shared" si="26"/>
        <v>0</v>
      </c>
      <c r="I142" s="573">
        <f t="shared" si="26"/>
        <v>0</v>
      </c>
      <c r="J142" s="573">
        <f t="shared" si="26"/>
        <v>0</v>
      </c>
      <c r="K142" s="472">
        <f t="shared" si="26"/>
        <v>0</v>
      </c>
      <c r="L142" s="473">
        <f>SUM(E142/D142)</f>
        <v>0.1796071034102727</v>
      </c>
      <c r="M142" s="506"/>
    </row>
    <row r="143" spans="1:13" ht="12">
      <c r="A143" s="479"/>
      <c r="B143" s="479"/>
      <c r="C143" s="475"/>
      <c r="D143" s="572"/>
      <c r="E143" s="681"/>
      <c r="F143" s="494"/>
      <c r="G143" s="572"/>
      <c r="H143" s="572"/>
      <c r="I143" s="572"/>
      <c r="J143" s="572"/>
      <c r="K143" s="477"/>
      <c r="L143" s="509"/>
      <c r="M143" s="506"/>
    </row>
    <row r="144" spans="1:13" ht="12">
      <c r="A144" s="479"/>
      <c r="B144" s="479">
        <v>75818</v>
      </c>
      <c r="C144" s="488" t="s">
        <v>314</v>
      </c>
      <c r="D144" s="572">
        <v>349000</v>
      </c>
      <c r="E144" s="572">
        <f>SUM(F144+K144)</f>
        <v>0</v>
      </c>
      <c r="F144" s="477">
        <v>0</v>
      </c>
      <c r="G144" s="572"/>
      <c r="H144" s="572"/>
      <c r="I144" s="572"/>
      <c r="J144" s="572"/>
      <c r="K144" s="477"/>
      <c r="L144" s="509">
        <f>SUM(E144/D144)</f>
        <v>0</v>
      </c>
      <c r="M144" s="506"/>
    </row>
    <row r="145" spans="1:13" ht="12">
      <c r="A145" s="479"/>
      <c r="B145" s="479">
        <v>75831</v>
      </c>
      <c r="C145" s="475" t="s">
        <v>313</v>
      </c>
      <c r="D145" s="572"/>
      <c r="E145" s="582"/>
      <c r="F145" s="494"/>
      <c r="G145" s="572"/>
      <c r="H145" s="572"/>
      <c r="I145" s="572"/>
      <c r="J145" s="572"/>
      <c r="K145" s="477"/>
      <c r="L145" s="509"/>
      <c r="M145" s="506"/>
    </row>
    <row r="146" spans="1:13" ht="12.75" thickBot="1">
      <c r="A146" s="510"/>
      <c r="B146" s="510"/>
      <c r="C146" s="512" t="s">
        <v>241</v>
      </c>
      <c r="D146" s="577">
        <v>890461</v>
      </c>
      <c r="E146" s="679">
        <f>SUM(F146+K146)</f>
        <v>222616</v>
      </c>
      <c r="F146" s="519">
        <v>222616</v>
      </c>
      <c r="G146" s="577"/>
      <c r="H146" s="577"/>
      <c r="I146" s="577"/>
      <c r="J146" s="577"/>
      <c r="K146" s="514"/>
      <c r="L146" s="515">
        <f>SUM(E146/D146)</f>
        <v>0.2500008422603573</v>
      </c>
      <c r="M146" s="506"/>
    </row>
    <row r="147" spans="1:13" ht="12.75" thickTop="1">
      <c r="A147" s="505"/>
      <c r="B147" s="505"/>
      <c r="C147" s="475"/>
      <c r="D147" s="580"/>
      <c r="E147" s="582"/>
      <c r="G147" s="580"/>
      <c r="H147" s="580"/>
      <c r="I147" s="580"/>
      <c r="J147" s="580"/>
      <c r="K147" s="475"/>
      <c r="L147" s="509"/>
      <c r="M147" s="506"/>
    </row>
    <row r="148" spans="1:13" ht="12">
      <c r="A148" s="479">
        <v>801</v>
      </c>
      <c r="B148" s="480"/>
      <c r="C148" s="471" t="s">
        <v>81</v>
      </c>
      <c r="D148" s="573">
        <f>SUM(D150:D158)</f>
        <v>29605840</v>
      </c>
      <c r="E148" s="573">
        <f>SUM(K148+F148)</f>
        <v>9401932</v>
      </c>
      <c r="F148" s="489">
        <f aca="true" t="shared" si="27" ref="F148:K148">SUM(F150:F158)</f>
        <v>9400092</v>
      </c>
      <c r="G148" s="573">
        <f t="shared" si="27"/>
        <v>9266333</v>
      </c>
      <c r="H148" s="573">
        <f t="shared" si="27"/>
        <v>25471</v>
      </c>
      <c r="I148" s="573">
        <f t="shared" si="27"/>
        <v>0</v>
      </c>
      <c r="J148" s="573">
        <f t="shared" si="27"/>
        <v>0</v>
      </c>
      <c r="K148" s="472">
        <f t="shared" si="27"/>
        <v>1840</v>
      </c>
      <c r="L148" s="473">
        <f>SUM(E148/D148)</f>
        <v>0.31757018209920745</v>
      </c>
      <c r="M148" s="506"/>
    </row>
    <row r="149" spans="1:13" ht="12">
      <c r="A149" s="479"/>
      <c r="B149" s="479"/>
      <c r="C149" s="475"/>
      <c r="D149" s="572"/>
      <c r="E149" s="582"/>
      <c r="F149" s="494"/>
      <c r="G149" s="572"/>
      <c r="H149" s="572"/>
      <c r="I149" s="572"/>
      <c r="J149" s="572"/>
      <c r="K149" s="477"/>
      <c r="L149" s="509"/>
      <c r="M149" s="506"/>
    </row>
    <row r="150" spans="1:13" ht="12">
      <c r="A150" s="479"/>
      <c r="B150" s="479">
        <v>80101</v>
      </c>
      <c r="C150" s="475" t="s">
        <v>194</v>
      </c>
      <c r="D150" s="572">
        <v>15410080</v>
      </c>
      <c r="E150" s="582">
        <f aca="true" t="shared" si="28" ref="E150:E158">SUM(F150+K150)</f>
        <v>4866690</v>
      </c>
      <c r="F150" s="494">
        <v>4864850</v>
      </c>
      <c r="G150" s="572">
        <v>4864850</v>
      </c>
      <c r="H150" s="572"/>
      <c r="I150" s="572"/>
      <c r="J150" s="572"/>
      <c r="K150" s="477">
        <v>1840</v>
      </c>
      <c r="L150" s="509">
        <f aca="true" t="shared" si="29" ref="L150:L158">SUM(E150/D150)</f>
        <v>0.3158121177826462</v>
      </c>
      <c r="M150" s="506"/>
    </row>
    <row r="151" spans="1:13" ht="12">
      <c r="A151" s="479"/>
      <c r="B151" s="479">
        <v>80103</v>
      </c>
      <c r="C151" s="475" t="s">
        <v>315</v>
      </c>
      <c r="D151" s="572">
        <v>230000</v>
      </c>
      <c r="E151" s="582">
        <f t="shared" si="28"/>
        <v>85000</v>
      </c>
      <c r="F151" s="494">
        <v>85000</v>
      </c>
      <c r="G151" s="572">
        <v>85000</v>
      </c>
      <c r="H151" s="572"/>
      <c r="I151" s="572"/>
      <c r="J151" s="572"/>
      <c r="K151" s="477"/>
      <c r="L151" s="509">
        <f t="shared" si="29"/>
        <v>0.3695652173913043</v>
      </c>
      <c r="M151" s="506"/>
    </row>
    <row r="152" spans="1:13" ht="12">
      <c r="A152" s="479"/>
      <c r="B152" s="479">
        <v>80104</v>
      </c>
      <c r="C152" s="475" t="s">
        <v>195</v>
      </c>
      <c r="D152" s="572">
        <v>5768660</v>
      </c>
      <c r="E152" s="582">
        <f t="shared" si="28"/>
        <v>1923783</v>
      </c>
      <c r="F152" s="494">
        <v>1923783</v>
      </c>
      <c r="G152" s="572">
        <v>1923783</v>
      </c>
      <c r="H152" s="572"/>
      <c r="I152" s="572"/>
      <c r="J152" s="572"/>
      <c r="K152" s="477"/>
      <c r="L152" s="509">
        <f t="shared" si="29"/>
        <v>0.333488713150021</v>
      </c>
      <c r="M152" s="523"/>
    </row>
    <row r="153" spans="1:13" ht="12">
      <c r="A153" s="479"/>
      <c r="B153" s="479">
        <v>80105</v>
      </c>
      <c r="C153" s="475" t="s">
        <v>316</v>
      </c>
      <c r="D153" s="572">
        <v>25000</v>
      </c>
      <c r="E153" s="582">
        <f t="shared" si="28"/>
        <v>0</v>
      </c>
      <c r="F153" s="494">
        <v>0</v>
      </c>
      <c r="G153" s="572"/>
      <c r="H153" s="572"/>
      <c r="I153" s="572"/>
      <c r="J153" s="572"/>
      <c r="K153" s="477"/>
      <c r="L153" s="509">
        <f t="shared" si="29"/>
        <v>0</v>
      </c>
      <c r="M153" s="506"/>
    </row>
    <row r="154" spans="1:13" ht="12">
      <c r="A154" s="479"/>
      <c r="B154" s="479">
        <v>80110</v>
      </c>
      <c r="C154" s="475" t="s">
        <v>196</v>
      </c>
      <c r="D154" s="572">
        <v>7413400</v>
      </c>
      <c r="E154" s="582">
        <f t="shared" si="28"/>
        <v>2308400</v>
      </c>
      <c r="F154" s="494">
        <v>2308400</v>
      </c>
      <c r="G154" s="572">
        <v>2308400</v>
      </c>
      <c r="H154" s="572"/>
      <c r="I154" s="572"/>
      <c r="J154" s="572"/>
      <c r="K154" s="477"/>
      <c r="L154" s="509">
        <f t="shared" si="29"/>
        <v>0.31138209188766286</v>
      </c>
      <c r="M154" s="524"/>
    </row>
    <row r="155" spans="1:13" s="110" customFormat="1" ht="12">
      <c r="A155" s="479" t="s">
        <v>168</v>
      </c>
      <c r="B155" s="479">
        <v>80113</v>
      </c>
      <c r="C155" s="475" t="s">
        <v>317</v>
      </c>
      <c r="D155" s="572">
        <v>330000</v>
      </c>
      <c r="E155" s="582">
        <f t="shared" si="28"/>
        <v>55559</v>
      </c>
      <c r="F155" s="494">
        <v>55559</v>
      </c>
      <c r="G155" s="572"/>
      <c r="H155" s="572">
        <v>9513</v>
      </c>
      <c r="I155" s="572"/>
      <c r="J155" s="572"/>
      <c r="K155" s="477"/>
      <c r="L155" s="509">
        <f t="shared" si="29"/>
        <v>0.16836060606060607</v>
      </c>
      <c r="M155" s="506"/>
    </row>
    <row r="156" spans="1:13" ht="12">
      <c r="A156" s="479"/>
      <c r="B156" s="479">
        <v>80145</v>
      </c>
      <c r="C156" s="475" t="s">
        <v>318</v>
      </c>
      <c r="D156" s="572">
        <v>3000</v>
      </c>
      <c r="E156" s="582">
        <f t="shared" si="28"/>
        <v>22</v>
      </c>
      <c r="F156" s="494">
        <v>22</v>
      </c>
      <c r="G156" s="572"/>
      <c r="H156" s="572">
        <v>22</v>
      </c>
      <c r="I156" s="572"/>
      <c r="J156" s="572"/>
      <c r="K156" s="477"/>
      <c r="L156" s="509">
        <f t="shared" si="29"/>
        <v>0.007333333333333333</v>
      </c>
      <c r="M156" s="506"/>
    </row>
    <row r="157" spans="1:13" ht="12">
      <c r="A157" s="479"/>
      <c r="B157" s="479">
        <v>80146</v>
      </c>
      <c r="C157" s="475" t="s">
        <v>319</v>
      </c>
      <c r="D157" s="572">
        <v>138700</v>
      </c>
      <c r="E157" s="582">
        <f t="shared" si="28"/>
        <v>84300</v>
      </c>
      <c r="F157" s="494">
        <v>84300</v>
      </c>
      <c r="G157" s="572">
        <v>84300</v>
      </c>
      <c r="H157" s="572"/>
      <c r="I157" s="572"/>
      <c r="J157" s="572"/>
      <c r="K157" s="477"/>
      <c r="L157" s="509">
        <f t="shared" si="29"/>
        <v>0.6077865897620764</v>
      </c>
      <c r="M157" s="506"/>
    </row>
    <row r="158" spans="1:13" ht="12.75" thickBot="1">
      <c r="A158" s="481"/>
      <c r="B158" s="481">
        <v>80195</v>
      </c>
      <c r="C158" s="482" t="s">
        <v>173</v>
      </c>
      <c r="D158" s="574">
        <v>287000</v>
      </c>
      <c r="E158" s="682">
        <f t="shared" si="28"/>
        <v>78178</v>
      </c>
      <c r="F158" s="525">
        <v>78178</v>
      </c>
      <c r="G158" s="574"/>
      <c r="H158" s="574">
        <v>15936</v>
      </c>
      <c r="I158" s="574"/>
      <c r="J158" s="574"/>
      <c r="K158" s="483"/>
      <c r="L158" s="484">
        <f t="shared" si="29"/>
        <v>0.272397212543554</v>
      </c>
      <c r="M158" s="506"/>
    </row>
    <row r="159" spans="1:13" ht="12">
      <c r="A159" s="60">
        <v>1</v>
      </c>
      <c r="B159" s="60">
        <v>2</v>
      </c>
      <c r="C159" s="107">
        <v>3</v>
      </c>
      <c r="D159" s="583">
        <v>4</v>
      </c>
      <c r="E159" s="583">
        <v>5</v>
      </c>
      <c r="F159" s="281">
        <v>6</v>
      </c>
      <c r="G159" s="583">
        <v>7</v>
      </c>
      <c r="H159" s="583">
        <v>8</v>
      </c>
      <c r="I159" s="583">
        <v>9</v>
      </c>
      <c r="J159" s="583">
        <v>10</v>
      </c>
      <c r="K159" s="281">
        <v>11</v>
      </c>
      <c r="L159" s="268">
        <v>12</v>
      </c>
      <c r="M159" s="506"/>
    </row>
    <row r="160" spans="1:13" ht="12">
      <c r="A160" s="479"/>
      <c r="B160" s="479"/>
      <c r="C160" s="475"/>
      <c r="D160" s="572"/>
      <c r="E160" s="572"/>
      <c r="F160" s="477"/>
      <c r="G160" s="572"/>
      <c r="H160" s="572"/>
      <c r="I160" s="572"/>
      <c r="J160" s="572"/>
      <c r="K160" s="477"/>
      <c r="L160" s="478"/>
      <c r="M160" s="506"/>
    </row>
    <row r="161" spans="1:13" ht="12">
      <c r="A161" s="479">
        <v>851</v>
      </c>
      <c r="B161" s="480"/>
      <c r="C161" s="471" t="s">
        <v>83</v>
      </c>
      <c r="D161" s="573">
        <f>SUM(D163:D167)</f>
        <v>706600</v>
      </c>
      <c r="E161" s="573">
        <f>SUM(K161+F161)</f>
        <v>148618</v>
      </c>
      <c r="F161" s="472">
        <f aca="true" t="shared" si="30" ref="F161:K161">SUM(F163:F167)</f>
        <v>148618</v>
      </c>
      <c r="G161" s="573">
        <f t="shared" si="30"/>
        <v>58500</v>
      </c>
      <c r="H161" s="573">
        <f t="shared" si="30"/>
        <v>54851</v>
      </c>
      <c r="I161" s="573">
        <f t="shared" si="30"/>
        <v>0</v>
      </c>
      <c r="J161" s="573">
        <f t="shared" si="30"/>
        <v>0</v>
      </c>
      <c r="K161" s="472">
        <f t="shared" si="30"/>
        <v>0</v>
      </c>
      <c r="L161" s="473">
        <f>SUM(E161/D161)</f>
        <v>0.21032833286159072</v>
      </c>
      <c r="M161" s="506"/>
    </row>
    <row r="162" spans="1:13" ht="12">
      <c r="A162" s="479"/>
      <c r="B162" s="479"/>
      <c r="C162" s="475"/>
      <c r="D162" s="572"/>
      <c r="E162" s="572"/>
      <c r="F162" s="477"/>
      <c r="G162" s="572"/>
      <c r="H162" s="572"/>
      <c r="I162" s="572"/>
      <c r="J162" s="572"/>
      <c r="K162" s="477"/>
      <c r="L162" s="509"/>
      <c r="M162" s="506"/>
    </row>
    <row r="163" spans="1:13" ht="12">
      <c r="A163" s="479"/>
      <c r="B163" s="479">
        <v>85121</v>
      </c>
      <c r="C163" s="475" t="s">
        <v>320</v>
      </c>
      <c r="D163" s="572">
        <v>1600</v>
      </c>
      <c r="E163" s="572">
        <f>SUM(F163+K163)</f>
        <v>1600</v>
      </c>
      <c r="F163" s="477">
        <v>1600</v>
      </c>
      <c r="G163" s="572"/>
      <c r="H163" s="572"/>
      <c r="I163" s="572"/>
      <c r="J163" s="572"/>
      <c r="K163" s="477"/>
      <c r="L163" s="509">
        <f>SUM(E163/D163)</f>
        <v>1</v>
      </c>
      <c r="M163" s="506"/>
    </row>
    <row r="164" spans="1:13" ht="12">
      <c r="A164" s="479"/>
      <c r="B164" s="479">
        <v>85149</v>
      </c>
      <c r="C164" s="475" t="s">
        <v>321</v>
      </c>
      <c r="D164" s="572">
        <v>120000</v>
      </c>
      <c r="E164" s="572">
        <f>SUM(F164+K164)</f>
        <v>0</v>
      </c>
      <c r="F164" s="477">
        <v>0</v>
      </c>
      <c r="G164" s="572"/>
      <c r="H164" s="572"/>
      <c r="I164" s="572"/>
      <c r="J164" s="572"/>
      <c r="K164" s="477"/>
      <c r="L164" s="509">
        <f>SUM(E164/D164)</f>
        <v>0</v>
      </c>
      <c r="M164" s="506"/>
    </row>
    <row r="165" spans="1:13" ht="12">
      <c r="A165" s="479"/>
      <c r="B165" s="479">
        <v>85153</v>
      </c>
      <c r="C165" s="475" t="s">
        <v>322</v>
      </c>
      <c r="D165" s="572">
        <v>5000</v>
      </c>
      <c r="E165" s="572">
        <f>SUM(F165+K165)</f>
        <v>0</v>
      </c>
      <c r="F165" s="477">
        <v>0</v>
      </c>
      <c r="G165" s="572"/>
      <c r="H165" s="572"/>
      <c r="I165" s="572"/>
      <c r="J165" s="582"/>
      <c r="K165" s="494"/>
      <c r="L165" s="509">
        <f>SUM(E165/D165)</f>
        <v>0</v>
      </c>
      <c r="M165" s="506"/>
    </row>
    <row r="166" spans="1:13" ht="12">
      <c r="A166" s="479"/>
      <c r="B166" s="479">
        <v>85154</v>
      </c>
      <c r="C166" s="488" t="s">
        <v>323</v>
      </c>
      <c r="D166" s="572">
        <v>515000</v>
      </c>
      <c r="E166" s="572">
        <f>SUM(F166+K166)</f>
        <v>98518</v>
      </c>
      <c r="F166" s="493">
        <v>98518</v>
      </c>
      <c r="G166" s="582">
        <v>10000</v>
      </c>
      <c r="H166" s="582">
        <v>54851</v>
      </c>
      <c r="I166" s="582"/>
      <c r="J166" s="582"/>
      <c r="K166" s="494"/>
      <c r="L166" s="509">
        <f>SUM(E166/D166)</f>
        <v>0.1912970873786408</v>
      </c>
      <c r="M166" s="506"/>
    </row>
    <row r="167" spans="1:13" ht="12.75" thickBot="1">
      <c r="A167" s="510"/>
      <c r="B167" s="510">
        <v>85195</v>
      </c>
      <c r="C167" s="512" t="s">
        <v>173</v>
      </c>
      <c r="D167" s="577">
        <v>65000</v>
      </c>
      <c r="E167" s="679">
        <f>SUM(F167+K167)</f>
        <v>48500</v>
      </c>
      <c r="F167" s="519">
        <v>48500</v>
      </c>
      <c r="G167" s="577">
        <v>48500</v>
      </c>
      <c r="H167" s="577"/>
      <c r="I167" s="577"/>
      <c r="J167" s="577"/>
      <c r="K167" s="514"/>
      <c r="L167" s="515">
        <f>SUM(E167/D167)</f>
        <v>0.7461538461538462</v>
      </c>
      <c r="M167" s="506"/>
    </row>
    <row r="168" spans="1:13" ht="12.75" thickTop="1">
      <c r="A168" s="479"/>
      <c r="B168" s="479"/>
      <c r="C168" s="475"/>
      <c r="D168" s="572"/>
      <c r="E168" s="680"/>
      <c r="F168" s="494"/>
      <c r="G168" s="572"/>
      <c r="H168" s="572"/>
      <c r="I168" s="572"/>
      <c r="J168" s="572"/>
      <c r="K168" s="477"/>
      <c r="L168" s="509"/>
      <c r="M168" s="506"/>
    </row>
    <row r="169" spans="1:13" ht="12">
      <c r="A169" s="479">
        <v>852</v>
      </c>
      <c r="B169" s="480"/>
      <c r="C169" s="471" t="s">
        <v>84</v>
      </c>
      <c r="D169" s="573">
        <f>SUM(D170:D180)</f>
        <v>6477000</v>
      </c>
      <c r="E169" s="573">
        <f>SUM(K169+F169)</f>
        <v>1855241</v>
      </c>
      <c r="F169" s="489">
        <f aca="true" t="shared" si="31" ref="F169:K169">SUM(F173:F180)</f>
        <v>1855241</v>
      </c>
      <c r="G169" s="573">
        <f t="shared" si="31"/>
        <v>10000</v>
      </c>
      <c r="H169" s="573">
        <f t="shared" si="31"/>
        <v>579731</v>
      </c>
      <c r="I169" s="573">
        <f t="shared" si="31"/>
        <v>0</v>
      </c>
      <c r="J169" s="573">
        <f t="shared" si="31"/>
        <v>0</v>
      </c>
      <c r="K169" s="472">
        <f t="shared" si="31"/>
        <v>0</v>
      </c>
      <c r="L169" s="473">
        <f>SUM(E169/D169)</f>
        <v>0.2864352323606608</v>
      </c>
      <c r="M169" s="506"/>
    </row>
    <row r="170" spans="1:13" ht="12">
      <c r="A170" s="479"/>
      <c r="B170" s="479"/>
      <c r="C170" s="475"/>
      <c r="D170" s="572"/>
      <c r="E170" s="681"/>
      <c r="F170" s="494"/>
      <c r="G170" s="572"/>
      <c r="H170" s="572"/>
      <c r="I170" s="572"/>
      <c r="J170" s="572"/>
      <c r="K170" s="477"/>
      <c r="L170" s="509"/>
      <c r="M170" s="506"/>
    </row>
    <row r="171" spans="1:13" ht="12">
      <c r="A171" s="479"/>
      <c r="B171" s="479">
        <v>85212</v>
      </c>
      <c r="C171" s="475" t="s">
        <v>324</v>
      </c>
      <c r="D171" s="572"/>
      <c r="E171" s="582"/>
      <c r="F171" s="494"/>
      <c r="G171" s="572"/>
      <c r="H171" s="572"/>
      <c r="I171" s="572"/>
      <c r="J171" s="572"/>
      <c r="K171" s="477"/>
      <c r="L171" s="509"/>
      <c r="M171" s="506"/>
    </row>
    <row r="172" spans="1:13" ht="12">
      <c r="A172" s="479"/>
      <c r="B172" s="479"/>
      <c r="C172" s="475" t="s">
        <v>325</v>
      </c>
      <c r="D172" s="572"/>
      <c r="E172" s="582"/>
      <c r="F172" s="494"/>
      <c r="G172" s="572"/>
      <c r="H172" s="572"/>
      <c r="I172" s="572"/>
      <c r="J172" s="572"/>
      <c r="K172" s="477"/>
      <c r="L172" s="509"/>
      <c r="M172" s="506"/>
    </row>
    <row r="173" spans="1:13" ht="12">
      <c r="A173" s="479"/>
      <c r="B173" s="479"/>
      <c r="C173" s="475" t="s">
        <v>326</v>
      </c>
      <c r="D173" s="572">
        <v>36000</v>
      </c>
      <c r="E173" s="582">
        <f>SUM(F173+K173)</f>
        <v>0</v>
      </c>
      <c r="F173" s="494">
        <v>0</v>
      </c>
      <c r="G173" s="572"/>
      <c r="H173" s="572"/>
      <c r="I173" s="572"/>
      <c r="J173" s="572"/>
      <c r="K173" s="477"/>
      <c r="L173" s="509">
        <f>SUM(E173/D173)</f>
        <v>0</v>
      </c>
      <c r="M173" s="506"/>
    </row>
    <row r="174" spans="1:13" ht="12">
      <c r="A174" s="479"/>
      <c r="B174" s="479">
        <v>85214</v>
      </c>
      <c r="C174" s="475" t="s">
        <v>327</v>
      </c>
      <c r="D174" s="572"/>
      <c r="E174" s="582"/>
      <c r="F174" s="494"/>
      <c r="G174" s="572"/>
      <c r="H174" s="572"/>
      <c r="I174" s="572"/>
      <c r="J174" s="572"/>
      <c r="K174" s="477"/>
      <c r="L174" s="509"/>
      <c r="M174" s="506"/>
    </row>
    <row r="175" spans="1:13" ht="12">
      <c r="A175" s="479"/>
      <c r="B175" s="479"/>
      <c r="C175" s="475" t="s">
        <v>328</v>
      </c>
      <c r="D175" s="572">
        <v>1773000</v>
      </c>
      <c r="E175" s="582">
        <f>SUM(F175+K175)</f>
        <v>537392</v>
      </c>
      <c r="F175" s="494">
        <v>537392</v>
      </c>
      <c r="G175" s="572"/>
      <c r="H175" s="576">
        <v>205</v>
      </c>
      <c r="I175" s="572"/>
      <c r="J175" s="572"/>
      <c r="K175" s="477"/>
      <c r="L175" s="509">
        <f>SUM(E175/D175)</f>
        <v>0.3030975747320925</v>
      </c>
      <c r="M175" s="506"/>
    </row>
    <row r="176" spans="1:13" ht="12">
      <c r="A176" s="479"/>
      <c r="B176" s="479">
        <v>85215</v>
      </c>
      <c r="C176" s="475" t="s">
        <v>329</v>
      </c>
      <c r="D176" s="572">
        <v>1570000</v>
      </c>
      <c r="E176" s="582">
        <f>SUM(F176+K176)</f>
        <v>389409</v>
      </c>
      <c r="F176" s="494">
        <v>389409</v>
      </c>
      <c r="G176" s="572"/>
      <c r="H176" s="572"/>
      <c r="I176" s="572"/>
      <c r="J176" s="572"/>
      <c r="K176" s="477"/>
      <c r="L176" s="509">
        <f>SUM(E176/D176)</f>
        <v>0.2480312101910828</v>
      </c>
      <c r="M176" s="506"/>
    </row>
    <row r="177" spans="1:13" ht="12">
      <c r="A177" s="479"/>
      <c r="B177" s="479">
        <v>85219</v>
      </c>
      <c r="C177" s="475" t="s">
        <v>200</v>
      </c>
      <c r="D177" s="572">
        <v>1725000</v>
      </c>
      <c r="E177" s="582">
        <f>SUM(F177+K177)</f>
        <v>479386</v>
      </c>
      <c r="F177" s="494">
        <v>479386</v>
      </c>
      <c r="G177" s="572"/>
      <c r="H177" s="572">
        <v>404104</v>
      </c>
      <c r="I177" s="572"/>
      <c r="J177" s="572"/>
      <c r="K177" s="477"/>
      <c r="L177" s="509">
        <f>SUM(E177/D177)</f>
        <v>0.27790492753623186</v>
      </c>
      <c r="M177" s="506"/>
    </row>
    <row r="178" spans="1:13" ht="12">
      <c r="A178" s="479"/>
      <c r="B178" s="479">
        <v>85228</v>
      </c>
      <c r="C178" s="475" t="s">
        <v>330</v>
      </c>
      <c r="D178" s="572"/>
      <c r="E178" s="582"/>
      <c r="F178" s="494"/>
      <c r="G178" s="572"/>
      <c r="H178" s="572"/>
      <c r="I178" s="572"/>
      <c r="J178" s="572"/>
      <c r="K178" s="477"/>
      <c r="L178" s="509"/>
      <c r="M178" s="506"/>
    </row>
    <row r="179" spans="1:13" ht="12">
      <c r="A179" s="479"/>
      <c r="B179" s="479"/>
      <c r="C179" s="475" t="s">
        <v>331</v>
      </c>
      <c r="D179" s="572">
        <v>700000</v>
      </c>
      <c r="E179" s="582">
        <f>SUM(F179+K179)</f>
        <v>205615</v>
      </c>
      <c r="F179" s="494">
        <v>205615</v>
      </c>
      <c r="G179" s="572"/>
      <c r="H179" s="576">
        <v>175422</v>
      </c>
      <c r="I179" s="572"/>
      <c r="J179" s="572"/>
      <c r="K179" s="477"/>
      <c r="L179" s="509">
        <f>SUM(E179/D179)</f>
        <v>0.29373571428571427</v>
      </c>
      <c r="M179" s="506"/>
    </row>
    <row r="180" spans="1:13" ht="12.75" thickBot="1">
      <c r="A180" s="510"/>
      <c r="B180" s="510">
        <v>85295</v>
      </c>
      <c r="C180" s="512" t="s">
        <v>173</v>
      </c>
      <c r="D180" s="577">
        <v>673000</v>
      </c>
      <c r="E180" s="679">
        <f>SUM(F180+K180)</f>
        <v>243439</v>
      </c>
      <c r="F180" s="519">
        <v>243439</v>
      </c>
      <c r="G180" s="577">
        <v>10000</v>
      </c>
      <c r="H180" s="577"/>
      <c r="I180" s="577"/>
      <c r="J180" s="577"/>
      <c r="K180" s="514"/>
      <c r="L180" s="515">
        <f>SUM(E180/D180)</f>
        <v>0.3617221396731055</v>
      </c>
      <c r="M180" s="506"/>
    </row>
    <row r="181" spans="1:13" ht="12.75" thickTop="1">
      <c r="A181" s="479"/>
      <c r="B181" s="479"/>
      <c r="C181" s="475"/>
      <c r="D181" s="572"/>
      <c r="E181" s="582"/>
      <c r="F181" s="494"/>
      <c r="G181" s="572"/>
      <c r="H181" s="572"/>
      <c r="I181" s="572"/>
      <c r="J181" s="572"/>
      <c r="K181" s="477"/>
      <c r="L181" s="509"/>
      <c r="M181" s="506"/>
    </row>
    <row r="182" spans="1:13" s="460" customFormat="1" ht="12">
      <c r="A182" s="479"/>
      <c r="B182" s="479"/>
      <c r="C182" s="475" t="s">
        <v>281</v>
      </c>
      <c r="D182" s="572"/>
      <c r="E182" s="582"/>
      <c r="F182" s="494"/>
      <c r="G182" s="572"/>
      <c r="H182" s="572"/>
      <c r="I182" s="572"/>
      <c r="J182" s="572"/>
      <c r="K182" s="477"/>
      <c r="L182" s="509"/>
      <c r="M182" s="506"/>
    </row>
    <row r="183" spans="1:13" s="460" customFormat="1" ht="12">
      <c r="A183" s="479">
        <v>853</v>
      </c>
      <c r="B183" s="480"/>
      <c r="C183" s="471" t="s">
        <v>282</v>
      </c>
      <c r="D183" s="573">
        <f>SUM(D185:D186)</f>
        <v>656000</v>
      </c>
      <c r="E183" s="573">
        <f>SUM(K183+F183)</f>
        <v>192600</v>
      </c>
      <c r="F183" s="489">
        <f aca="true" t="shared" si="32" ref="F183:K183">SUM(F185:F186)</f>
        <v>192600</v>
      </c>
      <c r="G183" s="573">
        <f t="shared" si="32"/>
        <v>192600</v>
      </c>
      <c r="H183" s="573">
        <f t="shared" si="32"/>
        <v>0</v>
      </c>
      <c r="I183" s="573">
        <f t="shared" si="32"/>
        <v>0</v>
      </c>
      <c r="J183" s="573">
        <f t="shared" si="32"/>
        <v>0</v>
      </c>
      <c r="K183" s="472">
        <f t="shared" si="32"/>
        <v>0</v>
      </c>
      <c r="L183" s="473">
        <f>SUM(E183/D183)</f>
        <v>0.29359756097560974</v>
      </c>
      <c r="M183" s="506"/>
    </row>
    <row r="184" spans="1:13" ht="12">
      <c r="A184" s="479"/>
      <c r="B184" s="479"/>
      <c r="C184" s="475"/>
      <c r="D184" s="572"/>
      <c r="E184" s="582"/>
      <c r="F184" s="494"/>
      <c r="G184" s="572"/>
      <c r="H184" s="572"/>
      <c r="I184" s="572"/>
      <c r="J184" s="572"/>
      <c r="K184" s="477"/>
      <c r="L184" s="509"/>
      <c r="M184" s="506"/>
    </row>
    <row r="185" spans="1:13" ht="12">
      <c r="A185" s="479"/>
      <c r="B185" s="479">
        <v>85305</v>
      </c>
      <c r="C185" s="475" t="s">
        <v>332</v>
      </c>
      <c r="D185" s="572">
        <v>625000</v>
      </c>
      <c r="E185" s="582">
        <f>SUM(F185+K185)</f>
        <v>187600</v>
      </c>
      <c r="F185" s="494">
        <v>187600</v>
      </c>
      <c r="G185" s="572">
        <v>187600</v>
      </c>
      <c r="H185" s="572"/>
      <c r="I185" s="572"/>
      <c r="J185" s="572"/>
      <c r="K185" s="477"/>
      <c r="L185" s="509">
        <f>SUM(E185/D185)</f>
        <v>0.30016</v>
      </c>
      <c r="M185" s="506"/>
    </row>
    <row r="186" spans="1:13" ht="12.75" thickBot="1">
      <c r="A186" s="510"/>
      <c r="B186" s="510">
        <v>85395</v>
      </c>
      <c r="C186" s="512" t="s">
        <v>173</v>
      </c>
      <c r="D186" s="679">
        <v>31000</v>
      </c>
      <c r="E186" s="679">
        <f>SUM(F186+K186)</f>
        <v>5000</v>
      </c>
      <c r="F186" s="519">
        <v>5000</v>
      </c>
      <c r="G186" s="577">
        <v>5000</v>
      </c>
      <c r="H186" s="577"/>
      <c r="I186" s="577"/>
      <c r="J186" s="577"/>
      <c r="K186" s="514"/>
      <c r="L186" s="515"/>
      <c r="M186" s="506"/>
    </row>
    <row r="187" spans="1:13" ht="12.75" thickTop="1">
      <c r="A187" s="479"/>
      <c r="B187" s="479"/>
      <c r="C187" s="475"/>
      <c r="D187" s="572"/>
      <c r="E187" s="582"/>
      <c r="F187" s="494"/>
      <c r="G187" s="572"/>
      <c r="H187" s="572"/>
      <c r="I187" s="572"/>
      <c r="J187" s="572"/>
      <c r="K187" s="477"/>
      <c r="L187" s="509"/>
      <c r="M187" s="506"/>
    </row>
    <row r="188" spans="1:13" ht="12">
      <c r="A188" s="479">
        <v>854</v>
      </c>
      <c r="B188" s="480"/>
      <c r="C188" s="471" t="s">
        <v>250</v>
      </c>
      <c r="D188" s="573">
        <f>SUM(D190:D194)</f>
        <v>354772</v>
      </c>
      <c r="E188" s="573">
        <f>SUM(K188+F188)</f>
        <v>150796</v>
      </c>
      <c r="F188" s="489">
        <f aca="true" t="shared" si="33" ref="F188:K188">SUM(F190:F194)</f>
        <v>150796</v>
      </c>
      <c r="G188" s="573">
        <f t="shared" si="33"/>
        <v>141400</v>
      </c>
      <c r="H188" s="573">
        <f t="shared" si="33"/>
        <v>0</v>
      </c>
      <c r="I188" s="573">
        <f t="shared" si="33"/>
        <v>0</v>
      </c>
      <c r="J188" s="573">
        <f t="shared" si="33"/>
        <v>0</v>
      </c>
      <c r="K188" s="472">
        <f t="shared" si="33"/>
        <v>0</v>
      </c>
      <c r="L188" s="473">
        <f>SUM(E188/D188)</f>
        <v>0.4250504549400742</v>
      </c>
      <c r="M188" s="506"/>
    </row>
    <row r="189" spans="1:13" ht="12">
      <c r="A189" s="479"/>
      <c r="B189" s="526"/>
      <c r="C189" s="486"/>
      <c r="D189" s="681"/>
      <c r="E189" s="582"/>
      <c r="F189" s="527"/>
      <c r="G189" s="572"/>
      <c r="H189" s="572"/>
      <c r="I189" s="572"/>
      <c r="J189" s="572"/>
      <c r="K189" s="477"/>
      <c r="L189" s="509"/>
      <c r="M189" s="506"/>
    </row>
    <row r="190" spans="1:13" ht="12">
      <c r="A190" s="479"/>
      <c r="B190" s="479">
        <v>85412</v>
      </c>
      <c r="C190" s="475" t="s">
        <v>333</v>
      </c>
      <c r="D190" s="582"/>
      <c r="E190" s="582"/>
      <c r="F190" s="517"/>
      <c r="G190" s="594"/>
      <c r="H190" s="572"/>
      <c r="I190" s="572"/>
      <c r="J190" s="572"/>
      <c r="K190" s="477"/>
      <c r="L190" s="509"/>
      <c r="M190" s="506"/>
    </row>
    <row r="191" spans="1:13" ht="12">
      <c r="A191" s="479"/>
      <c r="B191" s="479"/>
      <c r="C191" s="475" t="s">
        <v>334</v>
      </c>
      <c r="D191" s="572">
        <v>29000</v>
      </c>
      <c r="E191" s="582">
        <f>SUM(F191+K191)</f>
        <v>0</v>
      </c>
      <c r="F191" s="517">
        <v>0</v>
      </c>
      <c r="G191" s="594"/>
      <c r="H191" s="572"/>
      <c r="I191" s="572"/>
      <c r="J191" s="572"/>
      <c r="K191" s="477"/>
      <c r="L191" s="509">
        <f>SUM(E191/D191)</f>
        <v>0</v>
      </c>
      <c r="M191" s="506"/>
    </row>
    <row r="192" spans="1:13" ht="12">
      <c r="A192" s="479"/>
      <c r="B192" s="479">
        <v>85413</v>
      </c>
      <c r="C192" s="475" t="s">
        <v>335</v>
      </c>
      <c r="D192" s="572">
        <v>5000</v>
      </c>
      <c r="E192" s="582">
        <f>SUM(F192+K192)</f>
        <v>0</v>
      </c>
      <c r="F192" s="517">
        <v>0</v>
      </c>
      <c r="G192" s="594"/>
      <c r="H192" s="572"/>
      <c r="I192" s="572"/>
      <c r="J192" s="572"/>
      <c r="K192" s="477"/>
      <c r="L192" s="509">
        <f>SUM(E192/D192)</f>
        <v>0</v>
      </c>
      <c r="M192" s="506"/>
    </row>
    <row r="193" spans="1:13" ht="12">
      <c r="A193" s="479"/>
      <c r="B193" s="479">
        <v>85415</v>
      </c>
      <c r="C193" s="475" t="s">
        <v>336</v>
      </c>
      <c r="D193" s="572">
        <v>280772</v>
      </c>
      <c r="E193" s="582">
        <f>SUM(F193+K193)</f>
        <v>141400</v>
      </c>
      <c r="F193" s="517">
        <v>141400</v>
      </c>
      <c r="G193" s="594">
        <v>141400</v>
      </c>
      <c r="H193" s="572"/>
      <c r="I193" s="572"/>
      <c r="J193" s="572"/>
      <c r="K193" s="477"/>
      <c r="L193" s="509">
        <f>SUM(E193/D193)</f>
        <v>0.5036114712293248</v>
      </c>
      <c r="M193" s="506"/>
    </row>
    <row r="194" spans="1:13" ht="12.75" thickBot="1">
      <c r="A194" s="510"/>
      <c r="B194" s="510">
        <v>85416</v>
      </c>
      <c r="C194" s="512" t="s">
        <v>337</v>
      </c>
      <c r="D194" s="577">
        <v>40000</v>
      </c>
      <c r="E194" s="679">
        <f>SUM(F194+K194)</f>
        <v>9396</v>
      </c>
      <c r="F194" s="528">
        <v>9396</v>
      </c>
      <c r="G194" s="672"/>
      <c r="H194" s="577"/>
      <c r="I194" s="577"/>
      <c r="J194" s="577"/>
      <c r="K194" s="514"/>
      <c r="L194" s="515">
        <f>SUM(E194/D194)</f>
        <v>0.2349</v>
      </c>
      <c r="M194" s="506"/>
    </row>
    <row r="195" spans="1:13" ht="12.75" thickTop="1">
      <c r="A195" s="479"/>
      <c r="B195" s="479"/>
      <c r="C195" s="475"/>
      <c r="D195" s="572"/>
      <c r="E195" s="582"/>
      <c r="F195" s="494"/>
      <c r="G195" s="572"/>
      <c r="H195" s="572"/>
      <c r="I195" s="572"/>
      <c r="J195" s="572"/>
      <c r="K195" s="477"/>
      <c r="L195" s="509"/>
      <c r="M195" s="506"/>
    </row>
    <row r="196" spans="1:13" ht="12">
      <c r="A196" s="479">
        <v>900</v>
      </c>
      <c r="B196" s="479"/>
      <c r="C196" s="475" t="s">
        <v>338</v>
      </c>
      <c r="D196" s="572"/>
      <c r="E196" s="582"/>
      <c r="F196" s="494"/>
      <c r="G196" s="572"/>
      <c r="H196" s="572"/>
      <c r="I196" s="572"/>
      <c r="J196" s="572"/>
      <c r="K196" s="477"/>
      <c r="L196" s="509"/>
      <c r="M196" s="506"/>
    </row>
    <row r="197" spans="1:13" ht="12">
      <c r="A197" s="479"/>
      <c r="B197" s="480"/>
      <c r="C197" s="471" t="s">
        <v>339</v>
      </c>
      <c r="D197" s="573">
        <f>SUM(D199:D207)</f>
        <v>26482109</v>
      </c>
      <c r="E197" s="573">
        <f>SUM(K197+F197)</f>
        <v>1879890</v>
      </c>
      <c r="F197" s="489">
        <f aca="true" t="shared" si="34" ref="F197:K197">SUM(F199:F207)</f>
        <v>1038310</v>
      </c>
      <c r="G197" s="573">
        <f t="shared" si="34"/>
        <v>41800</v>
      </c>
      <c r="H197" s="573">
        <f t="shared" si="34"/>
        <v>37972</v>
      </c>
      <c r="I197" s="573">
        <f t="shared" si="34"/>
        <v>0</v>
      </c>
      <c r="J197" s="573">
        <f t="shared" si="34"/>
        <v>0</v>
      </c>
      <c r="K197" s="472">
        <f t="shared" si="34"/>
        <v>841580</v>
      </c>
      <c r="L197" s="473">
        <f>SUM(E197/D197)</f>
        <v>0.07098717099910735</v>
      </c>
      <c r="M197" s="506"/>
    </row>
    <row r="198" spans="1:13" ht="12">
      <c r="A198" s="479"/>
      <c r="B198" s="479"/>
      <c r="C198" s="475"/>
      <c r="D198" s="572"/>
      <c r="E198" s="582"/>
      <c r="F198" s="494"/>
      <c r="G198" s="572"/>
      <c r="H198" s="572"/>
      <c r="I198" s="572"/>
      <c r="J198" s="572"/>
      <c r="K198" s="477"/>
      <c r="L198" s="509"/>
      <c r="M198" s="506"/>
    </row>
    <row r="199" spans="1:13" ht="12">
      <c r="A199" s="479"/>
      <c r="B199" s="479">
        <v>90001</v>
      </c>
      <c r="C199" s="475" t="s">
        <v>203</v>
      </c>
      <c r="D199" s="572">
        <v>19509656</v>
      </c>
      <c r="E199" s="582">
        <f>SUM(F199+K199)</f>
        <v>701448</v>
      </c>
      <c r="F199" s="494">
        <v>49000</v>
      </c>
      <c r="G199" s="572"/>
      <c r="H199" s="572"/>
      <c r="I199" s="572"/>
      <c r="J199" s="572"/>
      <c r="K199" s="477">
        <v>652448</v>
      </c>
      <c r="L199" s="509">
        <f>SUM(E199/D199)</f>
        <v>0.03595388867953387</v>
      </c>
      <c r="M199" s="506"/>
    </row>
    <row r="200" spans="1:13" ht="12">
      <c r="A200" s="479"/>
      <c r="B200" s="479">
        <v>90002</v>
      </c>
      <c r="C200" s="475" t="s">
        <v>204</v>
      </c>
      <c r="D200" s="572">
        <v>1100000</v>
      </c>
      <c r="E200" s="582">
        <f>SUM(F200+K200)</f>
        <v>0</v>
      </c>
      <c r="F200" s="494">
        <v>0</v>
      </c>
      <c r="G200" s="572"/>
      <c r="H200" s="572"/>
      <c r="I200" s="572"/>
      <c r="J200" s="572"/>
      <c r="K200" s="477"/>
      <c r="L200" s="509">
        <f>SUM(E200/D200)</f>
        <v>0</v>
      </c>
      <c r="M200" s="506"/>
    </row>
    <row r="201" spans="1:13" ht="12">
      <c r="A201" s="479"/>
      <c r="B201" s="479">
        <v>90003</v>
      </c>
      <c r="C201" s="475" t="s">
        <v>340</v>
      </c>
      <c r="D201" s="572">
        <v>1326800</v>
      </c>
      <c r="E201" s="582">
        <f>SUM(F201+K201)</f>
        <v>412388</v>
      </c>
      <c r="F201" s="494">
        <v>412388</v>
      </c>
      <c r="G201" s="572"/>
      <c r="H201" s="572"/>
      <c r="I201" s="572"/>
      <c r="J201" s="572"/>
      <c r="K201" s="477"/>
      <c r="L201" s="509">
        <f>SUM(E201/D201)</f>
        <v>0.31081398854386494</v>
      </c>
      <c r="M201" s="506"/>
    </row>
    <row r="202" spans="1:13" s="110" customFormat="1" ht="12">
      <c r="A202" s="479"/>
      <c r="B202" s="479">
        <v>90015</v>
      </c>
      <c r="C202" s="475" t="s">
        <v>341</v>
      </c>
      <c r="D202" s="572">
        <v>1563937</v>
      </c>
      <c r="E202" s="582">
        <f>SUM(F202+K202)</f>
        <v>441690</v>
      </c>
      <c r="F202" s="494">
        <v>441558</v>
      </c>
      <c r="G202" s="572"/>
      <c r="H202" s="572"/>
      <c r="I202" s="572"/>
      <c r="J202" s="572"/>
      <c r="K202" s="477">
        <v>132</v>
      </c>
      <c r="L202" s="509">
        <v>0</v>
      </c>
      <c r="M202" s="506"/>
    </row>
    <row r="203" spans="1:13" s="110" customFormat="1" ht="12">
      <c r="A203" s="479"/>
      <c r="B203" s="479">
        <v>90019</v>
      </c>
      <c r="C203" s="475" t="s">
        <v>342</v>
      </c>
      <c r="D203" s="572"/>
      <c r="E203" s="582"/>
      <c r="F203" s="494"/>
      <c r="G203" s="572"/>
      <c r="H203" s="572"/>
      <c r="I203" s="572"/>
      <c r="J203" s="572"/>
      <c r="K203" s="477"/>
      <c r="L203" s="509"/>
      <c r="M203" s="506"/>
    </row>
    <row r="204" spans="1:13" s="110" customFormat="1" ht="12">
      <c r="A204" s="479"/>
      <c r="B204" s="479"/>
      <c r="C204" s="475" t="s">
        <v>343</v>
      </c>
      <c r="D204" s="572">
        <v>100000</v>
      </c>
      <c r="E204" s="582">
        <f>SUM(F204+K204)</f>
        <v>24084</v>
      </c>
      <c r="F204" s="494">
        <v>24084</v>
      </c>
      <c r="G204" s="572"/>
      <c r="H204" s="572"/>
      <c r="I204" s="572"/>
      <c r="J204" s="572"/>
      <c r="K204" s="477"/>
      <c r="L204" s="509">
        <f>SUM(E204/D204)</f>
        <v>0.24084</v>
      </c>
      <c r="M204" s="506"/>
    </row>
    <row r="205" spans="1:13" ht="12">
      <c r="A205" s="479"/>
      <c r="B205" s="479">
        <v>90020</v>
      </c>
      <c r="C205" s="475" t="s">
        <v>344</v>
      </c>
      <c r="D205" s="572"/>
      <c r="E205" s="582"/>
      <c r="F205" s="494"/>
      <c r="G205" s="572"/>
      <c r="H205" s="572"/>
      <c r="I205" s="572"/>
      <c r="J205" s="572"/>
      <c r="K205" s="477"/>
      <c r="L205" s="509"/>
      <c r="M205" s="506"/>
    </row>
    <row r="206" spans="1:13" ht="12">
      <c r="A206" s="479"/>
      <c r="B206" s="479"/>
      <c r="C206" s="475" t="s">
        <v>345</v>
      </c>
      <c r="D206" s="572">
        <v>150000</v>
      </c>
      <c r="E206" s="582">
        <f>SUM(F206+K206)</f>
        <v>0</v>
      </c>
      <c r="F206" s="494">
        <v>0</v>
      </c>
      <c r="G206" s="572"/>
      <c r="H206" s="572"/>
      <c r="I206" s="572"/>
      <c r="J206" s="572"/>
      <c r="K206" s="477"/>
      <c r="L206" s="509">
        <f>SUM(E206/D206)</f>
        <v>0</v>
      </c>
      <c r="M206" s="506"/>
    </row>
    <row r="207" spans="1:13" ht="12.75" thickBot="1">
      <c r="A207" s="481"/>
      <c r="B207" s="481">
        <v>90095</v>
      </c>
      <c r="C207" s="482" t="s">
        <v>173</v>
      </c>
      <c r="D207" s="574">
        <v>2731716</v>
      </c>
      <c r="E207" s="682">
        <f>SUM(F207+K207)</f>
        <v>300280</v>
      </c>
      <c r="F207" s="525">
        <v>111280</v>
      </c>
      <c r="G207" s="574">
        <v>41800</v>
      </c>
      <c r="H207" s="574">
        <v>37972</v>
      </c>
      <c r="I207" s="574"/>
      <c r="J207" s="574"/>
      <c r="K207" s="483">
        <v>189000</v>
      </c>
      <c r="L207" s="484">
        <f>SUM(E207/D207)</f>
        <v>0.10992357917148049</v>
      </c>
      <c r="M207" s="506"/>
    </row>
    <row r="208" spans="1:13" ht="12">
      <c r="A208" s="60">
        <v>1</v>
      </c>
      <c r="B208" s="60">
        <v>2</v>
      </c>
      <c r="C208" s="107">
        <v>3</v>
      </c>
      <c r="D208" s="583">
        <v>4</v>
      </c>
      <c r="E208" s="583">
        <v>5</v>
      </c>
      <c r="F208" s="281">
        <v>6</v>
      </c>
      <c r="G208" s="583">
        <v>7</v>
      </c>
      <c r="H208" s="583">
        <v>8</v>
      </c>
      <c r="I208" s="583">
        <v>9</v>
      </c>
      <c r="J208" s="583">
        <v>10</v>
      </c>
      <c r="K208" s="281">
        <v>11</v>
      </c>
      <c r="L208" s="268">
        <v>12</v>
      </c>
      <c r="M208" s="506"/>
    </row>
    <row r="209" spans="1:13" ht="12">
      <c r="A209" s="479"/>
      <c r="B209" s="479"/>
      <c r="C209" s="475"/>
      <c r="D209" s="572"/>
      <c r="E209" s="572"/>
      <c r="F209" s="477"/>
      <c r="G209" s="572"/>
      <c r="H209" s="572"/>
      <c r="I209" s="572"/>
      <c r="J209" s="572"/>
      <c r="K209" s="477"/>
      <c r="L209" s="478"/>
      <c r="M209" s="506"/>
    </row>
    <row r="210" spans="1:13" ht="12">
      <c r="A210" s="479">
        <v>921</v>
      </c>
      <c r="B210" s="479"/>
      <c r="C210" s="475" t="s">
        <v>284</v>
      </c>
      <c r="D210" s="572"/>
      <c r="E210" s="572"/>
      <c r="F210" s="477"/>
      <c r="G210" s="572"/>
      <c r="H210" s="572"/>
      <c r="I210" s="572"/>
      <c r="J210" s="572"/>
      <c r="K210" s="477"/>
      <c r="L210" s="478"/>
      <c r="M210" s="506"/>
    </row>
    <row r="211" spans="1:13" ht="12">
      <c r="A211" s="479"/>
      <c r="B211" s="480"/>
      <c r="C211" s="471" t="s">
        <v>285</v>
      </c>
      <c r="D211" s="573">
        <f>SUM(D213:D216)</f>
        <v>3336000</v>
      </c>
      <c r="E211" s="573">
        <f>SUM(K211+F211)</f>
        <v>795607</v>
      </c>
      <c r="F211" s="472">
        <f aca="true" t="shared" si="35" ref="F211:K211">SUM(F213:F216)</f>
        <v>795607</v>
      </c>
      <c r="G211" s="573">
        <f t="shared" si="35"/>
        <v>695000</v>
      </c>
      <c r="H211" s="573">
        <f t="shared" si="35"/>
        <v>12756</v>
      </c>
      <c r="I211" s="573">
        <f t="shared" si="35"/>
        <v>0</v>
      </c>
      <c r="J211" s="573">
        <f t="shared" si="35"/>
        <v>0</v>
      </c>
      <c r="K211" s="472">
        <f t="shared" si="35"/>
        <v>0</v>
      </c>
      <c r="L211" s="473">
        <f>SUM(E211/D211)</f>
        <v>0.23849130695443646</v>
      </c>
      <c r="M211" s="506"/>
    </row>
    <row r="212" spans="1:13" ht="12">
      <c r="A212" s="479"/>
      <c r="B212" s="479"/>
      <c r="C212" s="475"/>
      <c r="D212" s="572"/>
      <c r="E212" s="572"/>
      <c r="F212" s="477"/>
      <c r="G212" s="572"/>
      <c r="H212" s="572"/>
      <c r="I212" s="572"/>
      <c r="J212" s="572"/>
      <c r="K212" s="477"/>
      <c r="L212" s="509"/>
      <c r="M212" s="506"/>
    </row>
    <row r="213" spans="1:13" s="110" customFormat="1" ht="12">
      <c r="A213" s="479"/>
      <c r="B213" s="479">
        <v>92109</v>
      </c>
      <c r="C213" s="475" t="s">
        <v>208</v>
      </c>
      <c r="D213" s="572">
        <v>2358000</v>
      </c>
      <c r="E213" s="572">
        <f>SUM(F213+K213)</f>
        <v>560607</v>
      </c>
      <c r="F213" s="477">
        <v>560607</v>
      </c>
      <c r="G213" s="572">
        <v>460000</v>
      </c>
      <c r="H213" s="576">
        <v>12756</v>
      </c>
      <c r="I213" s="572"/>
      <c r="J213" s="572"/>
      <c r="K213" s="477"/>
      <c r="L213" s="509">
        <f>SUM(E213/D213)</f>
        <v>0.2377468193384224</v>
      </c>
      <c r="M213" s="506"/>
    </row>
    <row r="214" spans="1:13" ht="12">
      <c r="A214" s="479"/>
      <c r="B214" s="479">
        <v>92116</v>
      </c>
      <c r="C214" s="475" t="s">
        <v>346</v>
      </c>
      <c r="D214" s="572">
        <v>925000</v>
      </c>
      <c r="E214" s="572">
        <f>SUM(F214+K214)</f>
        <v>235000</v>
      </c>
      <c r="F214" s="477">
        <v>235000</v>
      </c>
      <c r="G214" s="572">
        <v>235000</v>
      </c>
      <c r="H214" s="572"/>
      <c r="I214" s="572"/>
      <c r="J214" s="572"/>
      <c r="K214" s="477"/>
      <c r="L214" s="509">
        <f>SUM(E214/D214)</f>
        <v>0.25405405405405407</v>
      </c>
      <c r="M214" s="506"/>
    </row>
    <row r="215" spans="1:13" ht="12">
      <c r="A215" s="479"/>
      <c r="B215" s="479">
        <v>92120</v>
      </c>
      <c r="C215" s="475" t="s">
        <v>347</v>
      </c>
      <c r="D215" s="572">
        <v>45000</v>
      </c>
      <c r="E215" s="572">
        <f>SUM(F215+K215)</f>
        <v>0</v>
      </c>
      <c r="F215" s="477">
        <v>0</v>
      </c>
      <c r="G215" s="572"/>
      <c r="H215" s="572"/>
      <c r="I215" s="572"/>
      <c r="J215" s="572"/>
      <c r="K215" s="477"/>
      <c r="L215" s="509">
        <f>SUM(E215/D215)</f>
        <v>0</v>
      </c>
      <c r="M215" s="506"/>
    </row>
    <row r="216" spans="1:13" ht="12.75" thickBot="1">
      <c r="A216" s="510"/>
      <c r="B216" s="510">
        <v>92195</v>
      </c>
      <c r="C216" s="512" t="s">
        <v>173</v>
      </c>
      <c r="D216" s="679">
        <v>8000</v>
      </c>
      <c r="E216" s="679">
        <f>SUM(F216+K216)</f>
        <v>0</v>
      </c>
      <c r="F216" s="514">
        <v>0</v>
      </c>
      <c r="G216" s="577"/>
      <c r="H216" s="577"/>
      <c r="I216" s="577"/>
      <c r="J216" s="577"/>
      <c r="K216" s="514"/>
      <c r="L216" s="515">
        <f>SUM(E216/D216)</f>
        <v>0</v>
      </c>
      <c r="M216" s="506"/>
    </row>
    <row r="217" spans="1:13" ht="12.75" thickTop="1">
      <c r="A217" s="490"/>
      <c r="B217" s="490"/>
      <c r="C217" s="529"/>
      <c r="D217" s="591"/>
      <c r="E217" s="572"/>
      <c r="F217" s="530"/>
      <c r="G217" s="591"/>
      <c r="H217" s="591"/>
      <c r="I217" s="591"/>
      <c r="J217" s="591"/>
      <c r="K217" s="530"/>
      <c r="L217" s="509"/>
      <c r="M217" s="506"/>
    </row>
    <row r="218" spans="1:13" ht="12">
      <c r="A218" s="479">
        <v>926</v>
      </c>
      <c r="B218" s="480"/>
      <c r="C218" s="471" t="s">
        <v>286</v>
      </c>
      <c r="D218" s="573">
        <f>SUM(D220:D223)</f>
        <v>3816000</v>
      </c>
      <c r="E218" s="573">
        <f>SUM(K218+F218)</f>
        <v>1001888</v>
      </c>
      <c r="F218" s="472">
        <f aca="true" t="shared" si="36" ref="F218:K218">SUM(F220:F223)</f>
        <v>604993</v>
      </c>
      <c r="G218" s="573">
        <f t="shared" si="36"/>
        <v>226000</v>
      </c>
      <c r="H218" s="573">
        <f t="shared" si="36"/>
        <v>196710</v>
      </c>
      <c r="I218" s="573">
        <f t="shared" si="36"/>
        <v>0</v>
      </c>
      <c r="J218" s="573">
        <f t="shared" si="36"/>
        <v>0</v>
      </c>
      <c r="K218" s="472">
        <f t="shared" si="36"/>
        <v>396895</v>
      </c>
      <c r="L218" s="473">
        <f>SUM(E218/D218)</f>
        <v>0.26254926624737945</v>
      </c>
      <c r="M218" s="506"/>
    </row>
    <row r="219" spans="1:13" ht="12">
      <c r="A219" s="479"/>
      <c r="B219" s="479"/>
      <c r="C219" s="475"/>
      <c r="D219" s="572"/>
      <c r="E219" s="572"/>
      <c r="F219" s="477"/>
      <c r="G219" s="572"/>
      <c r="H219" s="572"/>
      <c r="I219" s="572"/>
      <c r="J219" s="572"/>
      <c r="K219" s="477"/>
      <c r="L219" s="509"/>
      <c r="M219" s="506"/>
    </row>
    <row r="220" spans="1:13" ht="12">
      <c r="A220" s="479"/>
      <c r="B220" s="479">
        <v>92601</v>
      </c>
      <c r="C220" s="475" t="s">
        <v>348</v>
      </c>
      <c r="D220" s="572">
        <v>1880000</v>
      </c>
      <c r="E220" s="572">
        <f>SUM(F220+K220)</f>
        <v>396895</v>
      </c>
      <c r="F220" s="477"/>
      <c r="G220" s="572"/>
      <c r="H220" s="572"/>
      <c r="I220" s="572"/>
      <c r="J220" s="572"/>
      <c r="K220" s="477">
        <v>396895</v>
      </c>
      <c r="L220" s="509">
        <f>SUM(E220/D220)</f>
        <v>0.21111436170212766</v>
      </c>
      <c r="M220" s="506"/>
    </row>
    <row r="221" spans="1:13" s="101" customFormat="1" ht="12" customHeight="1">
      <c r="A221" s="479"/>
      <c r="B221" s="479">
        <v>92604</v>
      </c>
      <c r="C221" s="475" t="s">
        <v>349</v>
      </c>
      <c r="D221" s="572">
        <v>1400000</v>
      </c>
      <c r="E221" s="572">
        <f>SUM(F221+K221)</f>
        <v>375444</v>
      </c>
      <c r="F221" s="477">
        <v>375444</v>
      </c>
      <c r="G221" s="572"/>
      <c r="H221" s="584">
        <v>196710</v>
      </c>
      <c r="I221" s="572"/>
      <c r="J221" s="572"/>
      <c r="K221" s="477"/>
      <c r="L221" s="509">
        <f>SUM(E221/D221)</f>
        <v>0.2681742857142857</v>
      </c>
      <c r="M221" s="506"/>
    </row>
    <row r="222" spans="1:13" ht="12">
      <c r="A222" s="479"/>
      <c r="B222" s="479">
        <v>92605</v>
      </c>
      <c r="C222" s="475" t="s">
        <v>350</v>
      </c>
      <c r="D222" s="572">
        <v>500000</v>
      </c>
      <c r="E222" s="572">
        <f>SUM(F222+K222)</f>
        <v>226000</v>
      </c>
      <c r="F222" s="477">
        <v>226000</v>
      </c>
      <c r="G222" s="572">
        <v>226000</v>
      </c>
      <c r="H222" s="572"/>
      <c r="I222" s="572"/>
      <c r="J222" s="572"/>
      <c r="K222" s="477"/>
      <c r="L222" s="509">
        <f>SUM(E222/D222)</f>
        <v>0.452</v>
      </c>
      <c r="M222" s="506"/>
    </row>
    <row r="223" spans="1:13" ht="12" customHeight="1" thickBot="1">
      <c r="A223" s="479"/>
      <c r="B223" s="479">
        <v>92695</v>
      </c>
      <c r="C223" s="475" t="s">
        <v>173</v>
      </c>
      <c r="D223" s="572">
        <v>36000</v>
      </c>
      <c r="E223" s="582">
        <f>SUM(F223+K223)</f>
        <v>3549</v>
      </c>
      <c r="F223" s="477">
        <v>3549</v>
      </c>
      <c r="G223" s="572"/>
      <c r="H223" s="572"/>
      <c r="I223" s="572"/>
      <c r="J223" s="572"/>
      <c r="K223" s="477"/>
      <c r="L223" s="509">
        <f>SUM(E223/D223)</f>
        <v>0.09858333333333333</v>
      </c>
      <c r="M223" s="506"/>
    </row>
    <row r="224" spans="1:13" ht="12.75">
      <c r="A224" s="531" t="s">
        <v>168</v>
      </c>
      <c r="B224" s="532"/>
      <c r="C224" s="533"/>
      <c r="D224" s="534"/>
      <c r="E224" s="535"/>
      <c r="F224" s="534"/>
      <c r="G224" s="534"/>
      <c r="H224" s="534"/>
      <c r="I224" s="534"/>
      <c r="J224" s="534"/>
      <c r="K224" s="535"/>
      <c r="L224" s="536"/>
      <c r="M224" s="506"/>
    </row>
    <row r="225" spans="1:13" s="501" customFormat="1" ht="13.5" thickBot="1">
      <c r="A225" s="537"/>
      <c r="B225" s="538"/>
      <c r="C225" s="539" t="s">
        <v>287</v>
      </c>
      <c r="D225" s="540">
        <f>SUM(D73,D79,D84,D90,D95,D101,D108,D120,D132,D137,D142,D148,D161,D169,D183,D188,D197,D211,D218)</f>
        <v>115878440</v>
      </c>
      <c r="E225" s="541">
        <f>SUM(F225+K225)</f>
        <v>23521585</v>
      </c>
      <c r="F225" s="540">
        <f aca="true" t="shared" si="37" ref="F225:K225">SUM(F73,F79,F84,F90,F95,F101,F108,F120,F132,F137,F142,F148,F161,F169,F183,F188,F197,F211,F218)</f>
        <v>19726254</v>
      </c>
      <c r="G225" s="540">
        <f t="shared" si="37"/>
        <v>11126633</v>
      </c>
      <c r="H225" s="540">
        <f t="shared" si="37"/>
        <v>3241953</v>
      </c>
      <c r="I225" s="540">
        <f t="shared" si="37"/>
        <v>16028</v>
      </c>
      <c r="J225" s="540">
        <f t="shared" si="37"/>
        <v>0</v>
      </c>
      <c r="K225" s="541">
        <f t="shared" si="37"/>
        <v>3795331</v>
      </c>
      <c r="L225" s="499">
        <f>SUM(E225/D225)</f>
        <v>0.2029849987624963</v>
      </c>
      <c r="M225" s="506"/>
    </row>
    <row r="226" spans="1:14" s="501" customFormat="1" ht="36" customHeight="1">
      <c r="A226" s="636" t="s">
        <v>351</v>
      </c>
      <c r="B226" s="636"/>
      <c r="C226" s="636"/>
      <c r="D226" s="636"/>
      <c r="E226" s="636"/>
      <c r="F226" s="636"/>
      <c r="G226" s="636"/>
      <c r="H226" s="636"/>
      <c r="I226" s="636"/>
      <c r="J226" s="636"/>
      <c r="K226" s="636"/>
      <c r="L226" s="456"/>
      <c r="M226" s="542"/>
      <c r="N226" s="542"/>
    </row>
    <row r="227" spans="1:13" ht="14.25" customHeight="1">
      <c r="A227" s="543"/>
      <c r="B227" s="543"/>
      <c r="C227" s="543"/>
      <c r="D227" s="592"/>
      <c r="E227" s="592"/>
      <c r="F227" s="543"/>
      <c r="G227" s="592"/>
      <c r="H227" s="592"/>
      <c r="I227" s="592"/>
      <c r="J227" s="592"/>
      <c r="K227" s="543"/>
      <c r="L227" s="543"/>
      <c r="M227" s="544"/>
    </row>
    <row r="228" spans="1:13" ht="15" customHeight="1" thickBot="1">
      <c r="A228" s="543"/>
      <c r="B228" s="543"/>
      <c r="C228" s="543"/>
      <c r="D228" s="592"/>
      <c r="E228" s="592"/>
      <c r="F228" s="543"/>
      <c r="G228" s="592"/>
      <c r="H228" s="592"/>
      <c r="I228" s="592"/>
      <c r="J228" s="592"/>
      <c r="K228" s="462"/>
      <c r="L228" s="462" t="s">
        <v>0</v>
      </c>
      <c r="M228" s="462"/>
    </row>
    <row r="229" spans="1:13" s="501" customFormat="1" ht="12.75" customHeight="1">
      <c r="A229" s="637" t="s">
        <v>1</v>
      </c>
      <c r="B229" s="640" t="s">
        <v>163</v>
      </c>
      <c r="C229" s="643" t="s">
        <v>164</v>
      </c>
      <c r="D229" s="673" t="s">
        <v>99</v>
      </c>
      <c r="E229" s="674" t="s">
        <v>221</v>
      </c>
      <c r="F229" s="652" t="s">
        <v>259</v>
      </c>
      <c r="G229" s="653"/>
      <c r="H229" s="653"/>
      <c r="I229" s="653"/>
      <c r="J229" s="653"/>
      <c r="K229" s="654"/>
      <c r="L229" s="657" t="s">
        <v>260</v>
      </c>
      <c r="M229" s="506"/>
    </row>
    <row r="230" spans="1:13" s="110" customFormat="1" ht="12" customHeight="1">
      <c r="A230" s="638"/>
      <c r="B230" s="641"/>
      <c r="C230" s="644"/>
      <c r="D230" s="675"/>
      <c r="E230" s="676"/>
      <c r="F230" s="648" t="s">
        <v>261</v>
      </c>
      <c r="G230" s="649" t="s">
        <v>262</v>
      </c>
      <c r="H230" s="649"/>
      <c r="I230" s="649"/>
      <c r="J230" s="649"/>
      <c r="K230" s="648" t="s">
        <v>263</v>
      </c>
      <c r="L230" s="658"/>
      <c r="M230" s="506"/>
    </row>
    <row r="231" spans="1:13" ht="36.75" thickBot="1">
      <c r="A231" s="638"/>
      <c r="B231" s="642"/>
      <c r="C231" s="645"/>
      <c r="D231" s="677"/>
      <c r="E231" s="678"/>
      <c r="F231" s="646"/>
      <c r="G231" s="570" t="s">
        <v>264</v>
      </c>
      <c r="H231" s="570" t="s">
        <v>289</v>
      </c>
      <c r="I231" s="569" t="s">
        <v>266</v>
      </c>
      <c r="J231" s="569" t="s">
        <v>267</v>
      </c>
      <c r="K231" s="646"/>
      <c r="L231" s="659"/>
      <c r="M231" s="506"/>
    </row>
    <row r="232" spans="1:13" ht="12">
      <c r="A232" s="60">
        <v>1</v>
      </c>
      <c r="B232" s="463">
        <v>2</v>
      </c>
      <c r="C232" s="464">
        <v>3</v>
      </c>
      <c r="D232" s="579">
        <v>4</v>
      </c>
      <c r="E232" s="579">
        <v>5</v>
      </c>
      <c r="F232" s="465">
        <v>6</v>
      </c>
      <c r="G232" s="579">
        <v>7</v>
      </c>
      <c r="H232" s="579">
        <v>8</v>
      </c>
      <c r="I232" s="465">
        <v>9</v>
      </c>
      <c r="J232" s="465">
        <v>10</v>
      </c>
      <c r="K232" s="465">
        <v>11</v>
      </c>
      <c r="L232" s="245">
        <v>12</v>
      </c>
      <c r="M232" s="506"/>
    </row>
    <row r="233" spans="1:13" ht="12">
      <c r="A233" s="505"/>
      <c r="B233" s="505"/>
      <c r="C233" s="475"/>
      <c r="D233" s="580"/>
      <c r="E233" s="580"/>
      <c r="F233" s="475"/>
      <c r="G233" s="580"/>
      <c r="H233" s="580"/>
      <c r="I233" s="475"/>
      <c r="J233" s="475"/>
      <c r="K233" s="477"/>
      <c r="L233" s="478"/>
      <c r="M233" s="506"/>
    </row>
    <row r="234" spans="1:13" ht="12">
      <c r="A234" s="479">
        <v>750</v>
      </c>
      <c r="B234" s="480"/>
      <c r="C234" s="471" t="s">
        <v>28</v>
      </c>
      <c r="D234" s="572">
        <f>SUM(D236:D236)</f>
        <v>293000</v>
      </c>
      <c r="E234" s="573">
        <f>SUM(K234+F234)</f>
        <v>91688</v>
      </c>
      <c r="F234" s="489">
        <f aca="true" t="shared" si="38" ref="F234:K234">SUM(F236)</f>
        <v>91688</v>
      </c>
      <c r="G234" s="578">
        <f t="shared" si="38"/>
        <v>0</v>
      </c>
      <c r="H234" s="578">
        <f t="shared" si="38"/>
        <v>91688</v>
      </c>
      <c r="I234" s="489">
        <f t="shared" si="38"/>
        <v>0</v>
      </c>
      <c r="J234" s="489">
        <f t="shared" si="38"/>
        <v>0</v>
      </c>
      <c r="K234" s="489">
        <f t="shared" si="38"/>
        <v>0</v>
      </c>
      <c r="L234" s="473">
        <f>SUM(E234/D234)</f>
        <v>0.3129283276450512</v>
      </c>
      <c r="M234" s="506"/>
    </row>
    <row r="235" spans="1:13" ht="12">
      <c r="A235" s="479"/>
      <c r="B235" s="479"/>
      <c r="C235" s="475"/>
      <c r="D235" s="681"/>
      <c r="E235" s="572"/>
      <c r="F235" s="477"/>
      <c r="G235" s="572"/>
      <c r="H235" s="572"/>
      <c r="I235" s="477"/>
      <c r="J235" s="477"/>
      <c r="K235" s="477"/>
      <c r="L235" s="478"/>
      <c r="M235" s="506"/>
    </row>
    <row r="236" spans="1:13" ht="12.75" thickBot="1">
      <c r="A236" s="510"/>
      <c r="B236" s="510">
        <v>75011</v>
      </c>
      <c r="C236" s="512" t="s">
        <v>174</v>
      </c>
      <c r="D236" s="679">
        <v>293000</v>
      </c>
      <c r="E236" s="679">
        <f>SUM(F236+K236)</f>
        <v>91688</v>
      </c>
      <c r="F236" s="514">
        <v>91688</v>
      </c>
      <c r="G236" s="577"/>
      <c r="H236" s="577">
        <v>91688</v>
      </c>
      <c r="I236" s="514"/>
      <c r="J236" s="514"/>
      <c r="K236" s="514"/>
      <c r="L236" s="515">
        <f>SUM(E236/D236)</f>
        <v>0.3129283276450512</v>
      </c>
      <c r="M236" s="506"/>
    </row>
    <row r="237" spans="1:13" ht="12.75" thickTop="1">
      <c r="A237" s="479"/>
      <c r="B237" s="479"/>
      <c r="C237" s="475"/>
      <c r="D237" s="572"/>
      <c r="E237" s="572"/>
      <c r="F237" s="477"/>
      <c r="G237" s="572"/>
      <c r="H237" s="572"/>
      <c r="I237" s="477"/>
      <c r="J237" s="477"/>
      <c r="K237" s="477"/>
      <c r="L237" s="478"/>
      <c r="M237" s="506"/>
    </row>
    <row r="238" spans="1:13" ht="12">
      <c r="A238" s="479">
        <v>751</v>
      </c>
      <c r="B238" s="479"/>
      <c r="C238" s="475" t="s">
        <v>352</v>
      </c>
      <c r="D238" s="572"/>
      <c r="E238" s="572"/>
      <c r="F238" s="477"/>
      <c r="G238" s="572"/>
      <c r="H238" s="572"/>
      <c r="I238" s="477"/>
      <c r="J238" s="477"/>
      <c r="K238" s="477"/>
      <c r="L238" s="478"/>
      <c r="M238" s="506"/>
    </row>
    <row r="239" spans="1:13" ht="12" customHeight="1">
      <c r="A239" s="479"/>
      <c r="B239" s="479"/>
      <c r="C239" s="475" t="s">
        <v>353</v>
      </c>
      <c r="D239" s="572"/>
      <c r="E239" s="572"/>
      <c r="F239" s="477"/>
      <c r="G239" s="572"/>
      <c r="H239" s="572"/>
      <c r="I239" s="477"/>
      <c r="J239" s="477"/>
      <c r="K239" s="477"/>
      <c r="L239" s="478"/>
      <c r="M239" s="506"/>
    </row>
    <row r="240" spans="1:13" ht="12">
      <c r="A240" s="479"/>
      <c r="B240" s="480"/>
      <c r="C240" s="471" t="s">
        <v>276</v>
      </c>
      <c r="D240" s="573">
        <f>SUM(D243:D243)</f>
        <v>6564</v>
      </c>
      <c r="E240" s="573">
        <f>SUM(K240+F240)</f>
        <v>246</v>
      </c>
      <c r="F240" s="472">
        <f aca="true" t="shared" si="39" ref="F240:K240">SUM(F243:F243)</f>
        <v>246</v>
      </c>
      <c r="G240" s="573">
        <f t="shared" si="39"/>
        <v>0</v>
      </c>
      <c r="H240" s="573">
        <f t="shared" si="39"/>
        <v>246</v>
      </c>
      <c r="I240" s="472">
        <f t="shared" si="39"/>
        <v>0</v>
      </c>
      <c r="J240" s="472">
        <f t="shared" si="39"/>
        <v>0</v>
      </c>
      <c r="K240" s="472">
        <f t="shared" si="39"/>
        <v>0</v>
      </c>
      <c r="L240" s="473">
        <f>SUM(E240/D240)</f>
        <v>0.037477148080438755</v>
      </c>
      <c r="M240" s="506"/>
    </row>
    <row r="241" spans="1:13" s="501" customFormat="1" ht="12">
      <c r="A241" s="479"/>
      <c r="B241" s="479"/>
      <c r="C241" s="475"/>
      <c r="D241" s="681"/>
      <c r="E241" s="572"/>
      <c r="F241" s="477"/>
      <c r="G241" s="572"/>
      <c r="H241" s="572"/>
      <c r="I241" s="477"/>
      <c r="J241" s="477"/>
      <c r="K241" s="477"/>
      <c r="L241" s="478"/>
      <c r="M241" s="506"/>
    </row>
    <row r="242" spans="1:13" ht="16.5" customHeight="1">
      <c r="A242" s="479"/>
      <c r="B242" s="479">
        <v>75101</v>
      </c>
      <c r="C242" s="475" t="s">
        <v>212</v>
      </c>
      <c r="D242" s="582"/>
      <c r="E242" s="572"/>
      <c r="F242" s="477"/>
      <c r="G242" s="572"/>
      <c r="H242" s="572"/>
      <c r="I242" s="477"/>
      <c r="J242" s="477"/>
      <c r="K242" s="477"/>
      <c r="L242" s="478"/>
      <c r="M242" s="543"/>
    </row>
    <row r="243" spans="1:13" ht="12.75" customHeight="1" thickBot="1">
      <c r="A243" s="510"/>
      <c r="B243" s="510"/>
      <c r="C243" s="512" t="s">
        <v>213</v>
      </c>
      <c r="D243" s="679">
        <v>6564</v>
      </c>
      <c r="E243" s="679">
        <f>SUM(F243+K243)</f>
        <v>246</v>
      </c>
      <c r="F243" s="514">
        <v>246</v>
      </c>
      <c r="G243" s="577"/>
      <c r="H243" s="577">
        <v>246</v>
      </c>
      <c r="I243" s="514"/>
      <c r="J243" s="514"/>
      <c r="K243" s="514"/>
      <c r="L243" s="515">
        <f>SUM(E243/D243)</f>
        <v>0.037477148080438755</v>
      </c>
      <c r="M243" s="543"/>
    </row>
    <row r="244" spans="1:13" ht="12.75" customHeight="1" thickTop="1">
      <c r="A244" s="479"/>
      <c r="B244" s="479"/>
      <c r="C244" s="475"/>
      <c r="D244" s="572"/>
      <c r="E244" s="572"/>
      <c r="F244" s="477"/>
      <c r="G244" s="572"/>
      <c r="H244" s="572"/>
      <c r="I244" s="477"/>
      <c r="J244" s="477"/>
      <c r="K244" s="475"/>
      <c r="L244" s="487"/>
      <c r="M244" s="462"/>
    </row>
    <row r="245" spans="1:13" s="501" customFormat="1" ht="12.75" customHeight="1">
      <c r="A245" s="479">
        <v>852</v>
      </c>
      <c r="B245" s="480"/>
      <c r="C245" s="471" t="s">
        <v>84</v>
      </c>
      <c r="D245" s="578">
        <f>SUM(D247:D257)</f>
        <v>11514000</v>
      </c>
      <c r="E245" s="573">
        <f>SUM(K245+F245)</f>
        <v>2190866</v>
      </c>
      <c r="F245" s="489">
        <f aca="true" t="shared" si="40" ref="F245:K245">SUM(F247:F257)</f>
        <v>2190866</v>
      </c>
      <c r="G245" s="578">
        <f t="shared" si="40"/>
        <v>38625</v>
      </c>
      <c r="H245" s="578">
        <f t="shared" si="40"/>
        <v>114002</v>
      </c>
      <c r="I245" s="489">
        <f t="shared" si="40"/>
        <v>0</v>
      </c>
      <c r="J245" s="489">
        <f t="shared" si="40"/>
        <v>0</v>
      </c>
      <c r="K245" s="472">
        <f t="shared" si="40"/>
        <v>0</v>
      </c>
      <c r="L245" s="473">
        <f>SUM(E245/D245)</f>
        <v>0.19027844363383706</v>
      </c>
      <c r="M245" s="506"/>
    </row>
    <row r="246" spans="1:13" ht="12" customHeight="1">
      <c r="A246" s="479"/>
      <c r="B246" s="479"/>
      <c r="C246" s="475"/>
      <c r="D246" s="572"/>
      <c r="E246" s="572"/>
      <c r="F246" s="477"/>
      <c r="G246" s="572"/>
      <c r="H246" s="572"/>
      <c r="I246" s="477"/>
      <c r="J246" s="477"/>
      <c r="K246" s="475"/>
      <c r="L246" s="509"/>
      <c r="M246" s="506"/>
    </row>
    <row r="247" spans="1:13" ht="12">
      <c r="A247" s="479"/>
      <c r="B247" s="479">
        <v>85203</v>
      </c>
      <c r="C247" s="475" t="s">
        <v>214</v>
      </c>
      <c r="D247" s="572">
        <v>121000</v>
      </c>
      <c r="E247" s="572">
        <f>SUM(F247+K247)</f>
        <v>38625</v>
      </c>
      <c r="F247" s="477">
        <v>38625</v>
      </c>
      <c r="G247" s="572">
        <v>38625</v>
      </c>
      <c r="H247" s="572">
        <v>75802</v>
      </c>
      <c r="I247" s="477"/>
      <c r="J247" s="477"/>
      <c r="K247" s="475"/>
      <c r="L247" s="509">
        <f>SUM(E247/D247)</f>
        <v>0.31921487603305787</v>
      </c>
      <c r="M247" s="506"/>
    </row>
    <row r="248" spans="1:13" ht="12">
      <c r="A248" s="479"/>
      <c r="B248" s="479" t="s">
        <v>354</v>
      </c>
      <c r="C248" s="475" t="s">
        <v>324</v>
      </c>
      <c r="D248" s="572"/>
      <c r="E248" s="572"/>
      <c r="F248" s="477"/>
      <c r="G248" s="572"/>
      <c r="H248" s="572"/>
      <c r="I248" s="477"/>
      <c r="J248" s="477"/>
      <c r="K248" s="475"/>
      <c r="L248" s="509"/>
      <c r="M248" s="506"/>
    </row>
    <row r="249" spans="1:13" ht="12">
      <c r="A249" s="479"/>
      <c r="B249" s="479"/>
      <c r="C249" s="475" t="s">
        <v>325</v>
      </c>
      <c r="D249" s="572"/>
      <c r="E249" s="572"/>
      <c r="F249" s="477"/>
      <c r="G249" s="572"/>
      <c r="H249" s="572"/>
      <c r="I249" s="477"/>
      <c r="J249" s="477"/>
      <c r="K249" s="475"/>
      <c r="L249" s="509"/>
      <c r="M249" s="506"/>
    </row>
    <row r="250" spans="1:13" ht="12">
      <c r="A250" s="479"/>
      <c r="B250" s="479"/>
      <c r="C250" s="475" t="s">
        <v>326</v>
      </c>
      <c r="D250" s="572">
        <v>10626000</v>
      </c>
      <c r="E250" s="572">
        <f>SUM(F250+K250)</f>
        <v>1955344</v>
      </c>
      <c r="F250" s="477">
        <v>1955344</v>
      </c>
      <c r="G250" s="572"/>
      <c r="H250" s="572">
        <v>7420</v>
      </c>
      <c r="I250" s="477"/>
      <c r="J250" s="477"/>
      <c r="K250" s="475"/>
      <c r="L250" s="509">
        <f>SUM(E250/D250)</f>
        <v>0.18401505740636176</v>
      </c>
      <c r="M250" s="506"/>
    </row>
    <row r="251" spans="1:13" ht="12">
      <c r="A251" s="479"/>
      <c r="B251" s="479">
        <v>85213</v>
      </c>
      <c r="C251" s="475" t="s">
        <v>355</v>
      </c>
      <c r="D251" s="572"/>
      <c r="E251" s="572"/>
      <c r="F251" s="477"/>
      <c r="G251" s="572"/>
      <c r="H251" s="572"/>
      <c r="I251" s="477"/>
      <c r="J251" s="477"/>
      <c r="K251" s="475"/>
      <c r="L251" s="509"/>
      <c r="M251" s="506"/>
    </row>
    <row r="252" spans="1:13" ht="12">
      <c r="A252" s="479"/>
      <c r="B252" s="479"/>
      <c r="C252" s="475" t="s">
        <v>356</v>
      </c>
      <c r="D252" s="572"/>
      <c r="E252" s="572"/>
      <c r="F252" s="477"/>
      <c r="G252" s="572"/>
      <c r="H252" s="572"/>
      <c r="I252" s="477"/>
      <c r="J252" s="477"/>
      <c r="K252" s="475"/>
      <c r="L252" s="509"/>
      <c r="M252" s="506"/>
    </row>
    <row r="253" spans="1:13" ht="12">
      <c r="A253" s="479"/>
      <c r="B253" s="479"/>
      <c r="C253" s="475" t="s">
        <v>357</v>
      </c>
      <c r="D253" s="572">
        <v>97000</v>
      </c>
      <c r="E253" s="572">
        <f>SUM(F253+K253)</f>
        <v>14817</v>
      </c>
      <c r="F253" s="477">
        <v>14817</v>
      </c>
      <c r="G253" s="572"/>
      <c r="H253" s="572"/>
      <c r="I253" s="477"/>
      <c r="J253" s="477"/>
      <c r="K253" s="475"/>
      <c r="L253" s="509">
        <f>SUM(E253/D253)</f>
        <v>0.15275257731958763</v>
      </c>
      <c r="M253" s="506"/>
    </row>
    <row r="254" spans="1:13" ht="12">
      <c r="A254" s="479"/>
      <c r="B254" s="479">
        <v>85214</v>
      </c>
      <c r="C254" s="475" t="s">
        <v>327</v>
      </c>
      <c r="D254" s="572"/>
      <c r="E254" s="572"/>
      <c r="F254" s="477"/>
      <c r="G254" s="572"/>
      <c r="H254" s="572"/>
      <c r="I254" s="477"/>
      <c r="J254" s="477"/>
      <c r="K254" s="475"/>
      <c r="L254" s="509"/>
      <c r="M254" s="506"/>
    </row>
    <row r="255" spans="1:13" ht="12">
      <c r="A255" s="479"/>
      <c r="B255" s="479"/>
      <c r="C255" s="475" t="s">
        <v>328</v>
      </c>
      <c r="D255" s="572">
        <v>544000</v>
      </c>
      <c r="E255" s="572">
        <f>SUM(F255+K255)</f>
        <v>151300</v>
      </c>
      <c r="F255" s="477">
        <v>151300</v>
      </c>
      <c r="G255" s="572"/>
      <c r="H255" s="572"/>
      <c r="I255" s="477"/>
      <c r="J255" s="477"/>
      <c r="K255" s="475"/>
      <c r="L255" s="509">
        <f>SUM(E255/D255)</f>
        <v>0.278125</v>
      </c>
      <c r="M255" s="506"/>
    </row>
    <row r="256" spans="1:13" ht="12">
      <c r="A256" s="479"/>
      <c r="B256" s="479">
        <v>85228</v>
      </c>
      <c r="C256" s="475" t="s">
        <v>358</v>
      </c>
      <c r="D256" s="572"/>
      <c r="E256" s="572"/>
      <c r="F256" s="477"/>
      <c r="G256" s="572"/>
      <c r="H256" s="572"/>
      <c r="I256" s="477"/>
      <c r="J256" s="477"/>
      <c r="K256" s="475"/>
      <c r="L256" s="509"/>
      <c r="M256" s="506"/>
    </row>
    <row r="257" spans="1:13" ht="12.75" thickBot="1">
      <c r="A257" s="479"/>
      <c r="B257" s="479"/>
      <c r="C257" s="475" t="s">
        <v>359</v>
      </c>
      <c r="D257" s="572">
        <v>126000</v>
      </c>
      <c r="E257" s="572">
        <f>SUM(F257+K257)</f>
        <v>30780</v>
      </c>
      <c r="F257" s="477">
        <v>30780</v>
      </c>
      <c r="G257" s="572"/>
      <c r="H257" s="572">
        <v>30780</v>
      </c>
      <c r="I257" s="477"/>
      <c r="J257" s="477"/>
      <c r="K257" s="475"/>
      <c r="L257" s="509">
        <f>SUM(E257/D257)</f>
        <v>0.24428571428571427</v>
      </c>
      <c r="M257" s="506"/>
    </row>
    <row r="258" spans="1:13" ht="12.75">
      <c r="A258" s="531"/>
      <c r="B258" s="531"/>
      <c r="C258" s="545"/>
      <c r="D258" s="545"/>
      <c r="E258" s="535"/>
      <c r="F258" s="668"/>
      <c r="G258" s="545"/>
      <c r="H258" s="545"/>
      <c r="I258" s="668"/>
      <c r="J258" s="668"/>
      <c r="K258" s="668"/>
      <c r="L258" s="546"/>
      <c r="M258" s="506"/>
    </row>
    <row r="259" spans="1:13" ht="12.75">
      <c r="A259" s="547"/>
      <c r="B259" s="547"/>
      <c r="C259" s="548" t="s">
        <v>287</v>
      </c>
      <c r="D259" s="549">
        <f>SUM(D234+D240+D245)</f>
        <v>11813564</v>
      </c>
      <c r="E259" s="549">
        <f>SUM(F259+K259)</f>
        <v>2282800</v>
      </c>
      <c r="F259" s="595">
        <f aca="true" t="shared" si="41" ref="F259:K259">SUM(F234+F240+F245)</f>
        <v>2282800</v>
      </c>
      <c r="G259" s="549">
        <f t="shared" si="41"/>
        <v>38625</v>
      </c>
      <c r="H259" s="549">
        <f t="shared" si="41"/>
        <v>205936</v>
      </c>
      <c r="I259" s="595">
        <f t="shared" si="41"/>
        <v>0</v>
      </c>
      <c r="J259" s="595">
        <f t="shared" si="41"/>
        <v>0</v>
      </c>
      <c r="K259" s="595">
        <f t="shared" si="41"/>
        <v>0</v>
      </c>
      <c r="L259" s="550">
        <f>SUM(E259/D259)</f>
        <v>0.19323550454376004</v>
      </c>
      <c r="M259" s="506"/>
    </row>
    <row r="260" spans="1:13" ht="13.5" thickBot="1">
      <c r="A260" s="537"/>
      <c r="B260" s="537"/>
      <c r="C260" s="551"/>
      <c r="D260" s="551"/>
      <c r="E260" s="541"/>
      <c r="F260" s="669"/>
      <c r="G260" s="551"/>
      <c r="H260" s="551"/>
      <c r="I260" s="669"/>
      <c r="J260" s="669"/>
      <c r="K260" s="669"/>
      <c r="L260" s="552"/>
      <c r="M260" s="506"/>
    </row>
    <row r="261" spans="1:12" s="553" customFormat="1" ht="24.75" customHeight="1">
      <c r="A261" s="651" t="s">
        <v>364</v>
      </c>
      <c r="B261" s="651"/>
      <c r="C261" s="651"/>
      <c r="D261" s="651"/>
      <c r="E261" s="651"/>
      <c r="F261" s="651"/>
      <c r="G261" s="651"/>
      <c r="H261" s="651"/>
      <c r="I261" s="651"/>
      <c r="J261" s="651"/>
      <c r="K261" s="651"/>
      <c r="L261" s="651"/>
    </row>
    <row r="262" spans="1:14" ht="12">
      <c r="A262" s="554"/>
      <c r="B262" s="554"/>
      <c r="C262" s="554"/>
      <c r="D262" s="593"/>
      <c r="E262" s="593"/>
      <c r="F262" s="554"/>
      <c r="G262" s="593"/>
      <c r="H262" s="593"/>
      <c r="I262" s="593"/>
      <c r="J262" s="593"/>
      <c r="K262" s="554"/>
      <c r="L262" s="554"/>
      <c r="M262" s="494"/>
      <c r="N262" s="460"/>
    </row>
    <row r="263" spans="1:14" ht="18">
      <c r="A263" s="636" t="s">
        <v>360</v>
      </c>
      <c r="B263" s="636"/>
      <c r="C263" s="636"/>
      <c r="D263" s="636"/>
      <c r="E263" s="636"/>
      <c r="F263" s="636"/>
      <c r="G263" s="636"/>
      <c r="H263" s="636"/>
      <c r="I263" s="636"/>
      <c r="J263" s="636"/>
      <c r="K263" s="636"/>
      <c r="L263" s="636"/>
      <c r="M263" s="636"/>
      <c r="N263" s="636"/>
    </row>
    <row r="264" spans="1:13" ht="15">
      <c r="A264" s="667"/>
      <c r="B264" s="667"/>
      <c r="C264" s="667"/>
      <c r="D264" s="667"/>
      <c r="E264" s="667"/>
      <c r="F264" s="667"/>
      <c r="G264" s="667"/>
      <c r="H264" s="667"/>
      <c r="I264" s="667"/>
      <c r="J264" s="667"/>
      <c r="K264" s="667"/>
      <c r="L264" s="543"/>
      <c r="M264" s="506"/>
    </row>
    <row r="265" spans="1:13" ht="12.75" customHeight="1" thickBot="1">
      <c r="A265" s="543"/>
      <c r="B265" s="543"/>
      <c r="C265" s="543"/>
      <c r="D265" s="592"/>
      <c r="E265" s="592"/>
      <c r="F265" s="543"/>
      <c r="G265" s="592"/>
      <c r="H265" s="592"/>
      <c r="I265" s="592"/>
      <c r="J265" s="592"/>
      <c r="K265" s="543"/>
      <c r="L265" s="462" t="s">
        <v>0</v>
      </c>
      <c r="M265" s="506"/>
    </row>
    <row r="266" spans="1:13" ht="12">
      <c r="A266" s="637" t="s">
        <v>1</v>
      </c>
      <c r="B266" s="640" t="s">
        <v>163</v>
      </c>
      <c r="C266" s="643" t="s">
        <v>164</v>
      </c>
      <c r="D266" s="673" t="s">
        <v>99</v>
      </c>
      <c r="E266" s="674" t="s">
        <v>221</v>
      </c>
      <c r="F266" s="652" t="s">
        <v>259</v>
      </c>
      <c r="G266" s="653"/>
      <c r="H266" s="653"/>
      <c r="I266" s="653"/>
      <c r="J266" s="653"/>
      <c r="K266" s="653"/>
      <c r="L266" s="664" t="s">
        <v>260</v>
      </c>
      <c r="M266" s="506"/>
    </row>
    <row r="267" spans="1:13" ht="12">
      <c r="A267" s="638"/>
      <c r="B267" s="641"/>
      <c r="C267" s="644"/>
      <c r="D267" s="675"/>
      <c r="E267" s="676"/>
      <c r="F267" s="648" t="s">
        <v>261</v>
      </c>
      <c r="G267" s="650" t="s">
        <v>262</v>
      </c>
      <c r="H267" s="650"/>
      <c r="I267" s="650"/>
      <c r="J267" s="650"/>
      <c r="K267" s="656" t="s">
        <v>263</v>
      </c>
      <c r="L267" s="665"/>
      <c r="M267" s="506"/>
    </row>
    <row r="268" spans="1:13" ht="36.75" thickBot="1">
      <c r="A268" s="638"/>
      <c r="B268" s="642"/>
      <c r="C268" s="645"/>
      <c r="D268" s="677"/>
      <c r="E268" s="678"/>
      <c r="F268" s="646"/>
      <c r="G268" s="570" t="s">
        <v>264</v>
      </c>
      <c r="H268" s="570" t="s">
        <v>289</v>
      </c>
      <c r="I268" s="570" t="s">
        <v>266</v>
      </c>
      <c r="J268" s="570" t="s">
        <v>267</v>
      </c>
      <c r="K268" s="645"/>
      <c r="L268" s="666"/>
      <c r="M268" s="506"/>
    </row>
    <row r="269" spans="1:13" ht="12">
      <c r="A269" s="60">
        <v>1</v>
      </c>
      <c r="B269" s="60">
        <v>2</v>
      </c>
      <c r="C269" s="61">
        <v>3</v>
      </c>
      <c r="D269" s="571">
        <v>4</v>
      </c>
      <c r="E269" s="571"/>
      <c r="F269" s="107">
        <v>5</v>
      </c>
      <c r="G269" s="571">
        <v>6</v>
      </c>
      <c r="H269" s="571">
        <v>7</v>
      </c>
      <c r="I269" s="571">
        <v>8</v>
      </c>
      <c r="J269" s="571">
        <v>9</v>
      </c>
      <c r="K269" s="107">
        <v>10</v>
      </c>
      <c r="L269" s="245"/>
      <c r="M269" s="506"/>
    </row>
    <row r="270" spans="1:13" ht="12">
      <c r="A270" s="479"/>
      <c r="B270" s="479"/>
      <c r="C270" s="475"/>
      <c r="D270" s="572"/>
      <c r="E270" s="572"/>
      <c r="F270" s="477"/>
      <c r="G270" s="572"/>
      <c r="H270" s="572"/>
      <c r="I270" s="572"/>
      <c r="J270" s="572"/>
      <c r="K270" s="477"/>
      <c r="L270" s="478"/>
      <c r="M270" s="506"/>
    </row>
    <row r="271" spans="1:13" ht="12">
      <c r="A271" s="479">
        <v>600</v>
      </c>
      <c r="B271" s="480"/>
      <c r="C271" s="471" t="s">
        <v>10</v>
      </c>
      <c r="D271" s="578">
        <f>SUM(D273)</f>
        <v>1244000</v>
      </c>
      <c r="E271" s="573">
        <f>SUM(K271+F271)</f>
        <v>50390</v>
      </c>
      <c r="F271" s="472">
        <f aca="true" t="shared" si="42" ref="F271:K271">SUM(F273)</f>
        <v>50390</v>
      </c>
      <c r="G271" s="573">
        <f t="shared" si="42"/>
        <v>0</v>
      </c>
      <c r="H271" s="573">
        <f t="shared" si="42"/>
        <v>0</v>
      </c>
      <c r="I271" s="573">
        <f t="shared" si="42"/>
        <v>0</v>
      </c>
      <c r="J271" s="573">
        <f t="shared" si="42"/>
        <v>0</v>
      </c>
      <c r="K271" s="472">
        <f t="shared" si="42"/>
        <v>0</v>
      </c>
      <c r="L271" s="473">
        <f>SUM(E271/D271)</f>
        <v>0.0405064308681672</v>
      </c>
      <c r="M271" s="506"/>
    </row>
    <row r="272" spans="1:13" ht="12">
      <c r="A272" s="479"/>
      <c r="B272" s="555"/>
      <c r="C272" s="460"/>
      <c r="D272" s="681"/>
      <c r="E272" s="594"/>
      <c r="F272" s="518"/>
      <c r="G272" s="572"/>
      <c r="H272" s="572"/>
      <c r="I272" s="572"/>
      <c r="J272" s="572"/>
      <c r="K272" s="477"/>
      <c r="L272" s="478"/>
      <c r="M272" s="506"/>
    </row>
    <row r="273" spans="1:13" ht="12.75" thickBot="1">
      <c r="A273" s="481"/>
      <c r="B273" s="556">
        <v>60014</v>
      </c>
      <c r="C273" s="557" t="s">
        <v>220</v>
      </c>
      <c r="D273" s="574">
        <v>1244000</v>
      </c>
      <c r="E273" s="572">
        <f>SUM(F273+K273)</f>
        <v>50390</v>
      </c>
      <c r="F273" s="483">
        <v>50390</v>
      </c>
      <c r="G273" s="574"/>
      <c r="H273" s="574"/>
      <c r="I273" s="574"/>
      <c r="J273" s="574"/>
      <c r="K273" s="483">
        <v>0</v>
      </c>
      <c r="L273" s="509">
        <f>SUM(E273/D273)</f>
        <v>0.0405064308681672</v>
      </c>
      <c r="M273" s="506"/>
    </row>
    <row r="274" spans="1:13" s="101" customFormat="1" ht="12.75" customHeight="1">
      <c r="A274" s="558" t="s">
        <v>168</v>
      </c>
      <c r="B274" s="559"/>
      <c r="C274" s="560"/>
      <c r="D274" s="575"/>
      <c r="E274" s="575"/>
      <c r="F274" s="356"/>
      <c r="G274" s="575"/>
      <c r="H274" s="575"/>
      <c r="I274" s="575"/>
      <c r="J274" s="575"/>
      <c r="K274" s="356"/>
      <c r="L274" s="561"/>
      <c r="M274" s="506"/>
    </row>
    <row r="275" spans="1:13" ht="12.75">
      <c r="A275" s="547"/>
      <c r="B275" s="562"/>
      <c r="C275" s="563" t="s">
        <v>287</v>
      </c>
      <c r="D275" s="549">
        <f>SUM(D271)</f>
        <v>1244000</v>
      </c>
      <c r="E275" s="549">
        <f>SUM(F275+K275)</f>
        <v>50390</v>
      </c>
      <c r="F275" s="549">
        <f aca="true" t="shared" si="43" ref="F275:K275">SUM(F271)</f>
        <v>50390</v>
      </c>
      <c r="G275" s="549">
        <f t="shared" si="43"/>
        <v>0</v>
      </c>
      <c r="H275" s="549">
        <f t="shared" si="43"/>
        <v>0</v>
      </c>
      <c r="I275" s="549">
        <f t="shared" si="43"/>
        <v>0</v>
      </c>
      <c r="J275" s="549">
        <f t="shared" si="43"/>
        <v>0</v>
      </c>
      <c r="K275" s="549">
        <f t="shared" si="43"/>
        <v>0</v>
      </c>
      <c r="L275" s="550">
        <f>SUM(E275/D275)</f>
        <v>0.0405064308681672</v>
      </c>
      <c r="M275" s="506"/>
    </row>
    <row r="276" spans="1:13" ht="13.5" customHeight="1" thickBot="1">
      <c r="A276" s="564"/>
      <c r="B276" s="565"/>
      <c r="C276" s="557"/>
      <c r="D276" s="574"/>
      <c r="E276" s="574"/>
      <c r="F276" s="483"/>
      <c r="G276" s="574"/>
      <c r="H276" s="574"/>
      <c r="I276" s="574"/>
      <c r="J276" s="574"/>
      <c r="K276" s="483"/>
      <c r="L276" s="566"/>
      <c r="M276" s="506"/>
    </row>
    <row r="277" spans="1:13" ht="12">
      <c r="A277" s="460"/>
      <c r="B277" s="460"/>
      <c r="C277" s="460"/>
      <c r="D277" s="594"/>
      <c r="E277" s="594"/>
      <c r="F277" s="494"/>
      <c r="G277" s="594"/>
      <c r="H277" s="594"/>
      <c r="I277" s="594"/>
      <c r="J277" s="594"/>
      <c r="K277" s="494"/>
      <c r="L277" s="494"/>
      <c r="M277" s="506"/>
    </row>
    <row r="278" spans="1:14" s="501" customFormat="1" ht="24" customHeight="1">
      <c r="A278" s="596" t="s">
        <v>365</v>
      </c>
      <c r="B278" s="596"/>
      <c r="C278" s="596"/>
      <c r="D278" s="596"/>
      <c r="E278" s="596"/>
      <c r="F278" s="596"/>
      <c r="G278" s="596"/>
      <c r="H278" s="596"/>
      <c r="I278" s="596"/>
      <c r="J278" s="596"/>
      <c r="K278" s="596"/>
      <c r="L278" s="596"/>
      <c r="M278" s="596"/>
      <c r="N278" s="596"/>
    </row>
    <row r="279" spans="1:13" ht="15" customHeight="1">
      <c r="A279" s="543"/>
      <c r="B279" s="543"/>
      <c r="C279" s="543"/>
      <c r="D279" s="592"/>
      <c r="E279" s="592"/>
      <c r="F279" s="543"/>
      <c r="G279" s="592"/>
      <c r="H279" s="592"/>
      <c r="I279" s="592"/>
      <c r="J279" s="592"/>
      <c r="K279" s="543"/>
      <c r="L279" s="543"/>
      <c r="M279" s="543"/>
    </row>
    <row r="280" spans="1:13" ht="12.75" customHeight="1" thickBot="1">
      <c r="A280" s="543"/>
      <c r="B280" s="543"/>
      <c r="C280" s="543"/>
      <c r="D280" s="592"/>
      <c r="E280" s="592"/>
      <c r="F280" s="543"/>
      <c r="G280" s="592"/>
      <c r="H280" s="592"/>
      <c r="I280" s="592"/>
      <c r="J280" s="592"/>
      <c r="K280" s="462"/>
      <c r="L280" s="462" t="s">
        <v>0</v>
      </c>
      <c r="M280" s="543"/>
    </row>
    <row r="281" spans="1:13" ht="12.75" customHeight="1">
      <c r="A281" s="637" t="s">
        <v>1</v>
      </c>
      <c r="B281" s="640" t="s">
        <v>163</v>
      </c>
      <c r="C281" s="643" t="s">
        <v>164</v>
      </c>
      <c r="D281" s="673" t="s">
        <v>99</v>
      </c>
      <c r="E281" s="674" t="s">
        <v>221</v>
      </c>
      <c r="F281" s="652" t="s">
        <v>259</v>
      </c>
      <c r="G281" s="653"/>
      <c r="H281" s="653"/>
      <c r="I281" s="653"/>
      <c r="J281" s="653"/>
      <c r="K281" s="653"/>
      <c r="L281" s="664" t="s">
        <v>260</v>
      </c>
      <c r="M281" s="543"/>
    </row>
    <row r="282" spans="1:13" s="501" customFormat="1" ht="12.75" customHeight="1">
      <c r="A282" s="638"/>
      <c r="B282" s="641"/>
      <c r="C282" s="644"/>
      <c r="D282" s="675"/>
      <c r="E282" s="676"/>
      <c r="F282" s="648" t="s">
        <v>261</v>
      </c>
      <c r="G282" s="649" t="s">
        <v>262</v>
      </c>
      <c r="H282" s="649"/>
      <c r="I282" s="649"/>
      <c r="J282" s="649"/>
      <c r="K282" s="656" t="s">
        <v>263</v>
      </c>
      <c r="L282" s="665"/>
      <c r="M282" s="506"/>
    </row>
    <row r="283" spans="1:13" s="110" customFormat="1" ht="12" customHeight="1" thickBot="1">
      <c r="A283" s="638"/>
      <c r="B283" s="642"/>
      <c r="C283" s="645"/>
      <c r="D283" s="677"/>
      <c r="E283" s="678"/>
      <c r="F283" s="646"/>
      <c r="G283" s="570" t="s">
        <v>264</v>
      </c>
      <c r="H283" s="570" t="s">
        <v>289</v>
      </c>
      <c r="I283" s="569" t="s">
        <v>266</v>
      </c>
      <c r="J283" s="569" t="s">
        <v>267</v>
      </c>
      <c r="K283" s="645"/>
      <c r="L283" s="666"/>
      <c r="M283" s="506"/>
    </row>
    <row r="284" spans="1:13" ht="12">
      <c r="A284" s="60">
        <v>1</v>
      </c>
      <c r="B284" s="60">
        <v>2</v>
      </c>
      <c r="C284" s="61">
        <v>3</v>
      </c>
      <c r="D284" s="571">
        <v>4</v>
      </c>
      <c r="E284" s="571"/>
      <c r="F284" s="107">
        <v>5</v>
      </c>
      <c r="G284" s="571">
        <v>6</v>
      </c>
      <c r="H284" s="571">
        <v>7</v>
      </c>
      <c r="I284" s="107">
        <v>8</v>
      </c>
      <c r="J284" s="107">
        <v>9</v>
      </c>
      <c r="K284" s="107">
        <v>10</v>
      </c>
      <c r="L284" s="245"/>
      <c r="M284" s="506"/>
    </row>
    <row r="285" spans="1:13" ht="12">
      <c r="A285" s="479"/>
      <c r="B285" s="479"/>
      <c r="C285" s="475"/>
      <c r="D285" s="572"/>
      <c r="E285" s="572"/>
      <c r="F285" s="477"/>
      <c r="G285" s="572"/>
      <c r="H285" s="572"/>
      <c r="I285" s="477"/>
      <c r="J285" s="477"/>
      <c r="K285" s="477"/>
      <c r="L285" s="478"/>
      <c r="M285" s="506"/>
    </row>
    <row r="286" spans="1:13" ht="12">
      <c r="A286" s="479">
        <v>600</v>
      </c>
      <c r="B286" s="480"/>
      <c r="C286" s="471" t="s">
        <v>10</v>
      </c>
      <c r="D286" s="573">
        <f>SUM(D288)</f>
        <v>200000</v>
      </c>
      <c r="E286" s="573">
        <f>SUM(K286+F286)</f>
        <v>0</v>
      </c>
      <c r="F286" s="472">
        <f aca="true" t="shared" si="44" ref="F286:K286">SUM(F288)</f>
        <v>0</v>
      </c>
      <c r="G286" s="573">
        <f t="shared" si="44"/>
        <v>0</v>
      </c>
      <c r="H286" s="573">
        <f t="shared" si="44"/>
        <v>0</v>
      </c>
      <c r="I286" s="472">
        <f t="shared" si="44"/>
        <v>0</v>
      </c>
      <c r="J286" s="472">
        <f t="shared" si="44"/>
        <v>0</v>
      </c>
      <c r="K286" s="472">
        <f t="shared" si="44"/>
        <v>0</v>
      </c>
      <c r="L286" s="473">
        <f>SUM(E286/D286)</f>
        <v>0</v>
      </c>
      <c r="M286" s="506"/>
    </row>
    <row r="287" spans="1:13" ht="12">
      <c r="A287" s="479"/>
      <c r="B287" s="555"/>
      <c r="C287" s="460"/>
      <c r="D287" s="572"/>
      <c r="E287" s="572"/>
      <c r="F287" s="477"/>
      <c r="G287" s="572"/>
      <c r="H287" s="572"/>
      <c r="I287" s="477"/>
      <c r="J287" s="477"/>
      <c r="K287" s="477"/>
      <c r="L287" s="478"/>
      <c r="M287" s="506"/>
    </row>
    <row r="288" spans="1:13" ht="12.75" customHeight="1" thickBot="1">
      <c r="A288" s="481"/>
      <c r="B288" s="556">
        <v>60013</v>
      </c>
      <c r="C288" s="557" t="s">
        <v>361</v>
      </c>
      <c r="D288" s="574">
        <v>200000</v>
      </c>
      <c r="E288" s="572">
        <f>SUM(F288+K288)</f>
        <v>0</v>
      </c>
      <c r="F288" s="483">
        <v>0</v>
      </c>
      <c r="G288" s="574"/>
      <c r="H288" s="574"/>
      <c r="I288" s="483"/>
      <c r="J288" s="483"/>
      <c r="K288" s="483">
        <v>0</v>
      </c>
      <c r="L288" s="509">
        <f>SUM(E288/D288)</f>
        <v>0</v>
      </c>
      <c r="M288" s="506"/>
    </row>
    <row r="289" spans="1:13" s="101" customFormat="1" ht="12.75">
      <c r="A289" s="558" t="s">
        <v>168</v>
      </c>
      <c r="B289" s="559"/>
      <c r="C289" s="560"/>
      <c r="D289" s="575" t="s">
        <v>362</v>
      </c>
      <c r="E289" s="575"/>
      <c r="F289" s="356"/>
      <c r="G289" s="575"/>
      <c r="H289" s="575"/>
      <c r="I289" s="356"/>
      <c r="J289" s="356"/>
      <c r="K289" s="356"/>
      <c r="L289" s="561"/>
      <c r="M289" s="506"/>
    </row>
    <row r="290" spans="1:13" s="1" customFormat="1" ht="12.75">
      <c r="A290" s="547"/>
      <c r="B290" s="562"/>
      <c r="C290" s="563" t="s">
        <v>287</v>
      </c>
      <c r="D290" s="549">
        <f>SUM(D286)</f>
        <v>200000</v>
      </c>
      <c r="E290" s="567">
        <f>SUM(F290+K290)</f>
        <v>0</v>
      </c>
      <c r="F290" s="595">
        <f aca="true" t="shared" si="45" ref="F290:K290">SUM(F286)</f>
        <v>0</v>
      </c>
      <c r="G290" s="549">
        <f t="shared" si="45"/>
        <v>0</v>
      </c>
      <c r="H290" s="549">
        <f t="shared" si="45"/>
        <v>0</v>
      </c>
      <c r="I290" s="595">
        <f t="shared" si="45"/>
        <v>0</v>
      </c>
      <c r="J290" s="595">
        <f t="shared" si="45"/>
        <v>0</v>
      </c>
      <c r="K290" s="595">
        <f t="shared" si="45"/>
        <v>0</v>
      </c>
      <c r="L290" s="550">
        <f>SUM(E290/D290)</f>
        <v>0</v>
      </c>
      <c r="M290" s="568"/>
    </row>
    <row r="291" spans="1:13" ht="12.75" thickBot="1">
      <c r="A291" s="564"/>
      <c r="B291" s="565"/>
      <c r="C291" s="557"/>
      <c r="D291" s="574"/>
      <c r="E291" s="574"/>
      <c r="F291" s="483"/>
      <c r="G291" s="574"/>
      <c r="H291" s="574"/>
      <c r="I291" s="483"/>
      <c r="J291" s="483"/>
      <c r="K291" s="483"/>
      <c r="L291" s="566"/>
      <c r="M291" s="506"/>
    </row>
    <row r="292" spans="9:13" ht="12.75" customHeight="1">
      <c r="I292" s="458"/>
      <c r="J292" s="458"/>
      <c r="M292" s="506"/>
    </row>
    <row r="293" ht="12.75" customHeight="1">
      <c r="M293" s="506"/>
    </row>
    <row r="294" ht="12.75" customHeight="1">
      <c r="M294" s="506"/>
    </row>
    <row r="295" ht="38.25" customHeight="1">
      <c r="M295" s="543"/>
    </row>
    <row r="296" ht="12">
      <c r="M296" s="506"/>
    </row>
    <row r="297" ht="12">
      <c r="M297" s="506"/>
    </row>
    <row r="298" ht="12" customHeight="1">
      <c r="M298" s="506"/>
    </row>
    <row r="299" ht="12">
      <c r="M299" s="506"/>
    </row>
    <row r="300" ht="12">
      <c r="M300" s="506"/>
    </row>
    <row r="301" ht="12" customHeight="1">
      <c r="M301" s="506"/>
    </row>
    <row r="302" ht="12">
      <c r="M302" s="506"/>
    </row>
    <row r="303" ht="12">
      <c r="M303" s="506"/>
    </row>
    <row r="304" ht="12">
      <c r="M304" s="506"/>
    </row>
    <row r="305" ht="12">
      <c r="M305" s="506"/>
    </row>
    <row r="306" ht="12">
      <c r="M306" s="506"/>
    </row>
    <row r="307" ht="12">
      <c r="M307" s="506"/>
    </row>
    <row r="308" ht="12">
      <c r="M308" s="506"/>
    </row>
    <row r="309" ht="12">
      <c r="M309" s="506"/>
    </row>
    <row r="310" ht="12">
      <c r="M310" s="506"/>
    </row>
    <row r="311" ht="12">
      <c r="M311" s="506"/>
    </row>
    <row r="312" ht="12">
      <c r="M312" s="506"/>
    </row>
    <row r="313" ht="12">
      <c r="M313" s="506"/>
    </row>
    <row r="314" ht="12">
      <c r="M314" s="506"/>
    </row>
    <row r="315" ht="12">
      <c r="M315" s="506"/>
    </row>
    <row r="316" ht="12">
      <c r="M316" s="506"/>
    </row>
    <row r="317" ht="12">
      <c r="M317" s="506"/>
    </row>
    <row r="318" ht="12">
      <c r="M318" s="506"/>
    </row>
    <row r="319" ht="12">
      <c r="M319" s="506"/>
    </row>
    <row r="320" ht="12">
      <c r="M320" s="506"/>
    </row>
    <row r="321" ht="12">
      <c r="M321" s="506"/>
    </row>
    <row r="322" ht="12">
      <c r="M322" s="506"/>
    </row>
    <row r="323" ht="12">
      <c r="M323" s="506"/>
    </row>
    <row r="324" ht="12">
      <c r="M324" s="506"/>
    </row>
    <row r="325" ht="12">
      <c r="M325" s="506"/>
    </row>
    <row r="326" ht="12">
      <c r="M326" s="506"/>
    </row>
    <row r="327" ht="12">
      <c r="M327" s="506"/>
    </row>
    <row r="328" ht="12">
      <c r="M328" s="506"/>
    </row>
    <row r="329" ht="12">
      <c r="M329" s="506"/>
    </row>
    <row r="330" ht="12">
      <c r="M330" s="506"/>
    </row>
    <row r="331" ht="12">
      <c r="M331" s="506"/>
    </row>
    <row r="332" ht="12">
      <c r="M332" s="506"/>
    </row>
    <row r="333" ht="12">
      <c r="M333" s="506"/>
    </row>
    <row r="334" ht="12">
      <c r="M334" s="506"/>
    </row>
    <row r="335" ht="12">
      <c r="M335" s="506"/>
    </row>
    <row r="336" ht="12">
      <c r="M336" s="506"/>
    </row>
    <row r="337" ht="12">
      <c r="M337" s="506"/>
    </row>
    <row r="338" ht="12">
      <c r="M338" s="506"/>
    </row>
    <row r="339" ht="12">
      <c r="M339" s="506"/>
    </row>
    <row r="340" ht="12">
      <c r="M340" s="506"/>
    </row>
    <row r="341" ht="12">
      <c r="M341" s="506"/>
    </row>
    <row r="342" ht="12">
      <c r="M342" s="506"/>
    </row>
    <row r="343" ht="12">
      <c r="M343" s="506"/>
    </row>
    <row r="344" ht="12">
      <c r="M344" s="506"/>
    </row>
    <row r="345" ht="12">
      <c r="M345" s="506"/>
    </row>
    <row r="346" ht="12">
      <c r="M346" s="506"/>
    </row>
    <row r="347" ht="12">
      <c r="M347" s="506"/>
    </row>
    <row r="348" ht="12">
      <c r="M348" s="506"/>
    </row>
    <row r="349" ht="12">
      <c r="M349" s="506"/>
    </row>
    <row r="350" ht="12">
      <c r="M350" s="506"/>
    </row>
    <row r="351" ht="12">
      <c r="M351" s="506"/>
    </row>
    <row r="352" ht="12">
      <c r="M352" s="506"/>
    </row>
    <row r="353" ht="12">
      <c r="M353" s="506"/>
    </row>
    <row r="354" ht="12">
      <c r="M354" s="506"/>
    </row>
    <row r="355" ht="12">
      <c r="M355" s="506"/>
    </row>
    <row r="356" ht="12">
      <c r="M356" s="506"/>
    </row>
    <row r="357" ht="12">
      <c r="M357" s="506"/>
    </row>
    <row r="358" ht="12">
      <c r="M358" s="506"/>
    </row>
    <row r="359" ht="12">
      <c r="M359" s="506"/>
    </row>
    <row r="360" ht="12">
      <c r="M360" s="506"/>
    </row>
    <row r="361" ht="12">
      <c r="M361" s="506"/>
    </row>
    <row r="362" ht="12">
      <c r="M362" s="506"/>
    </row>
    <row r="363" ht="12">
      <c r="M363" s="506"/>
    </row>
    <row r="364" ht="12">
      <c r="M364" s="506"/>
    </row>
    <row r="365" ht="12">
      <c r="M365" s="506"/>
    </row>
    <row r="366" ht="12">
      <c r="M366" s="506"/>
    </row>
    <row r="367" ht="12">
      <c r="M367" s="506"/>
    </row>
    <row r="368" ht="12">
      <c r="M368" s="506"/>
    </row>
    <row r="369" ht="12">
      <c r="M369" s="506"/>
    </row>
    <row r="370" ht="12">
      <c r="M370" s="506"/>
    </row>
    <row r="371" ht="12">
      <c r="M371" s="506"/>
    </row>
    <row r="372" ht="12">
      <c r="M372" s="506"/>
    </row>
    <row r="373" ht="12">
      <c r="M373" s="506"/>
    </row>
    <row r="374" ht="12">
      <c r="M374" s="506"/>
    </row>
    <row r="375" ht="12">
      <c r="M375" s="506"/>
    </row>
    <row r="376" ht="12">
      <c r="M376" s="506"/>
    </row>
    <row r="377" ht="12">
      <c r="M377" s="506"/>
    </row>
    <row r="378" ht="12">
      <c r="M378" s="506"/>
    </row>
    <row r="379" ht="12">
      <c r="M379" s="506"/>
    </row>
    <row r="380" ht="12">
      <c r="M380" s="506"/>
    </row>
    <row r="381" ht="12">
      <c r="M381" s="506"/>
    </row>
    <row r="382" ht="12">
      <c r="M382" s="506"/>
    </row>
    <row r="383" ht="12">
      <c r="M383" s="506"/>
    </row>
    <row r="384" ht="12">
      <c r="M384" s="506"/>
    </row>
    <row r="385" ht="12">
      <c r="M385" s="506"/>
    </row>
    <row r="386" ht="12">
      <c r="M386" s="506"/>
    </row>
    <row r="387" ht="12">
      <c r="M387" s="506"/>
    </row>
    <row r="388" ht="12">
      <c r="M388" s="506"/>
    </row>
    <row r="389" ht="12">
      <c r="M389" s="506"/>
    </row>
    <row r="390" ht="12">
      <c r="M390" s="506"/>
    </row>
    <row r="391" ht="12">
      <c r="M391" s="506"/>
    </row>
    <row r="392" ht="12">
      <c r="M392" s="506"/>
    </row>
    <row r="393" ht="12">
      <c r="M393" s="506"/>
    </row>
    <row r="394" ht="12">
      <c r="M394" s="506"/>
    </row>
    <row r="395" ht="12">
      <c r="M395" s="506"/>
    </row>
    <row r="396" ht="12">
      <c r="M396" s="506"/>
    </row>
    <row r="397" ht="12">
      <c r="M397" s="506"/>
    </row>
    <row r="398" ht="12">
      <c r="M398" s="506"/>
    </row>
    <row r="399" ht="12">
      <c r="M399" s="506"/>
    </row>
    <row r="400" ht="12">
      <c r="M400" s="506"/>
    </row>
    <row r="401" ht="12">
      <c r="M401" s="506"/>
    </row>
    <row r="402" ht="12">
      <c r="M402" s="506"/>
    </row>
    <row r="403" ht="12">
      <c r="M403" s="506"/>
    </row>
    <row r="404" ht="12">
      <c r="M404" s="506"/>
    </row>
    <row r="405" ht="12">
      <c r="M405" s="506"/>
    </row>
    <row r="406" ht="12">
      <c r="M406" s="506"/>
    </row>
    <row r="407" ht="12">
      <c r="M407" s="506"/>
    </row>
    <row r="408" ht="12">
      <c r="M408" s="506"/>
    </row>
    <row r="409" ht="12">
      <c r="M409" s="506"/>
    </row>
    <row r="410" ht="12">
      <c r="M410" s="506"/>
    </row>
    <row r="411" ht="12">
      <c r="M411" s="506"/>
    </row>
    <row r="412" ht="12">
      <c r="M412" s="506"/>
    </row>
    <row r="413" ht="12">
      <c r="M413" s="506"/>
    </row>
    <row r="414" ht="12">
      <c r="M414" s="506"/>
    </row>
    <row r="415" ht="12">
      <c r="M415" s="506"/>
    </row>
    <row r="416" ht="12">
      <c r="M416" s="506"/>
    </row>
    <row r="417" ht="12">
      <c r="M417" s="506"/>
    </row>
    <row r="418" ht="12">
      <c r="M418" s="506"/>
    </row>
    <row r="419" ht="12">
      <c r="M419" s="506"/>
    </row>
    <row r="420" ht="12">
      <c r="M420" s="506"/>
    </row>
    <row r="421" ht="12">
      <c r="M421" s="506"/>
    </row>
    <row r="422" ht="12">
      <c r="M422" s="506"/>
    </row>
    <row r="423" ht="12">
      <c r="M423" s="506"/>
    </row>
    <row r="424" ht="12">
      <c r="M424" s="506"/>
    </row>
    <row r="425" ht="12">
      <c r="M425" s="506"/>
    </row>
    <row r="426" ht="12">
      <c r="M426" s="506"/>
    </row>
    <row r="427" ht="12">
      <c r="M427" s="506"/>
    </row>
    <row r="428" ht="12">
      <c r="M428" s="506"/>
    </row>
    <row r="429" ht="12">
      <c r="M429" s="506"/>
    </row>
    <row r="430" ht="12">
      <c r="M430" s="506"/>
    </row>
    <row r="431" ht="12">
      <c r="M431" s="506"/>
    </row>
    <row r="432" ht="12">
      <c r="M432" s="506"/>
    </row>
    <row r="433" ht="12">
      <c r="M433" s="506"/>
    </row>
    <row r="434" ht="12">
      <c r="M434" s="506"/>
    </row>
    <row r="435" ht="12">
      <c r="M435" s="506"/>
    </row>
    <row r="436" ht="12">
      <c r="M436" s="506"/>
    </row>
    <row r="437" ht="12">
      <c r="M437" s="506"/>
    </row>
    <row r="438" ht="12">
      <c r="M438" s="506"/>
    </row>
    <row r="439" ht="12">
      <c r="M439" s="506"/>
    </row>
    <row r="440" ht="12">
      <c r="M440" s="506"/>
    </row>
    <row r="441" ht="12">
      <c r="M441" s="506"/>
    </row>
    <row r="442" ht="12">
      <c r="M442" s="506"/>
    </row>
    <row r="443" ht="12">
      <c r="M443" s="506"/>
    </row>
    <row r="444" ht="12">
      <c r="M444" s="506"/>
    </row>
    <row r="445" ht="12">
      <c r="M445" s="506"/>
    </row>
    <row r="446" ht="12">
      <c r="M446" s="506"/>
    </row>
    <row r="447" ht="12">
      <c r="M447" s="506"/>
    </row>
    <row r="448" ht="12">
      <c r="M448" s="506"/>
    </row>
    <row r="449" ht="12">
      <c r="M449" s="506"/>
    </row>
    <row r="450" ht="12">
      <c r="M450" s="506"/>
    </row>
    <row r="451" ht="12">
      <c r="M451" s="506"/>
    </row>
    <row r="452" ht="12">
      <c r="M452" s="506"/>
    </row>
    <row r="453" ht="12">
      <c r="M453" s="506"/>
    </row>
    <row r="454" ht="12">
      <c r="M454" s="506"/>
    </row>
    <row r="455" ht="12">
      <c r="M455" s="506"/>
    </row>
    <row r="456" ht="12">
      <c r="M456" s="506"/>
    </row>
    <row r="457" ht="12">
      <c r="M457" s="506"/>
    </row>
    <row r="458" ht="12">
      <c r="M458" s="506"/>
    </row>
    <row r="459" ht="12">
      <c r="M459" s="506"/>
    </row>
    <row r="460" ht="12">
      <c r="M460" s="506"/>
    </row>
    <row r="461" ht="12">
      <c r="M461" s="506"/>
    </row>
    <row r="462" ht="12">
      <c r="M462" s="506"/>
    </row>
  </sheetData>
  <mergeCells count="60">
    <mergeCell ref="L66:L67"/>
    <mergeCell ref="L281:L283"/>
    <mergeCell ref="L229:L231"/>
    <mergeCell ref="K267:K268"/>
    <mergeCell ref="K230:K231"/>
    <mergeCell ref="F281:K281"/>
    <mergeCell ref="A264:K264"/>
    <mergeCell ref="D266:D268"/>
    <mergeCell ref="F266:K266"/>
    <mergeCell ref="A281:A283"/>
    <mergeCell ref="C229:C231"/>
    <mergeCell ref="B4:B6"/>
    <mergeCell ref="C4:C6"/>
    <mergeCell ref="A278:N278"/>
    <mergeCell ref="L4:L6"/>
    <mergeCell ref="L68:L70"/>
    <mergeCell ref="F4:K4"/>
    <mergeCell ref="K5:K6"/>
    <mergeCell ref="K66:K67"/>
    <mergeCell ref="F68:K68"/>
    <mergeCell ref="L266:L268"/>
    <mergeCell ref="E4:E6"/>
    <mergeCell ref="E229:E231"/>
    <mergeCell ref="E266:E268"/>
    <mergeCell ref="E281:E283"/>
    <mergeCell ref="A263:N263"/>
    <mergeCell ref="C281:C283"/>
    <mergeCell ref="B266:B268"/>
    <mergeCell ref="F267:F268"/>
    <mergeCell ref="C266:C268"/>
    <mergeCell ref="K282:K283"/>
    <mergeCell ref="F5:F6"/>
    <mergeCell ref="F229:K229"/>
    <mergeCell ref="D229:D231"/>
    <mergeCell ref="D68:D70"/>
    <mergeCell ref="E68:E70"/>
    <mergeCell ref="G5:J5"/>
    <mergeCell ref="G69:J69"/>
    <mergeCell ref="K69:K70"/>
    <mergeCell ref="G230:J230"/>
    <mergeCell ref="F230:F231"/>
    <mergeCell ref="A229:A231"/>
    <mergeCell ref="B229:B231"/>
    <mergeCell ref="G267:J267"/>
    <mergeCell ref="A266:A268"/>
    <mergeCell ref="A261:L261"/>
    <mergeCell ref="D281:D283"/>
    <mergeCell ref="F282:F283"/>
    <mergeCell ref="G282:J282"/>
    <mergeCell ref="B281:B283"/>
    <mergeCell ref="A1:K1"/>
    <mergeCell ref="A2:K2"/>
    <mergeCell ref="A64:N64"/>
    <mergeCell ref="A226:K226"/>
    <mergeCell ref="A68:A70"/>
    <mergeCell ref="B68:B70"/>
    <mergeCell ref="C68:C70"/>
    <mergeCell ref="D4:D6"/>
    <mergeCell ref="A65:M65"/>
    <mergeCell ref="F69:F70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74" r:id="rId3"/>
  <rowBreaks count="8" manualBreakCount="8">
    <brk id="38" max="11" man="1"/>
    <brk id="62" max="11" man="1"/>
    <brk id="105" max="11" man="1"/>
    <brk id="158" max="11" man="1"/>
    <brk id="207" max="11" man="1"/>
    <brk id="225" max="255" man="1"/>
    <brk id="261" max="11" man="1"/>
    <brk id="29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2006-04-28T07:33:23Z</cp:lastPrinted>
  <dcterms:created xsi:type="dcterms:W3CDTF">2006-03-16T07:25:02Z</dcterms:created>
  <dcterms:modified xsi:type="dcterms:W3CDTF">2006-04-28T07:38:23Z</dcterms:modified>
  <cp:category/>
  <cp:version/>
  <cp:contentType/>
  <cp:contentStatus/>
</cp:coreProperties>
</file>