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1-Prognoza długu" sheetId="1" r:id="rId1"/>
  </sheets>
  <definedNames>
    <definedName name="_xlnm.Print_Area" localSheetId="0">'11-Prognoza długu'!$A$1:$Q$66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E25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+ 34.000 zł</t>
        </r>
      </text>
    </comment>
    <comment ref="F25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-34.000 zł</t>
        </r>
      </text>
    </comment>
  </commentList>
</comments>
</file>

<file path=xl/sharedStrings.xml><?xml version="1.0" encoding="utf-8"?>
<sst xmlns="http://schemas.openxmlformats.org/spreadsheetml/2006/main" count="80" uniqueCount="77">
  <si>
    <t>Wyszczególnienie</t>
  </si>
  <si>
    <t>Załącznik nr 11 
do Uchwały Nr XL/302/05
Rady Miejskiej w Policach 
z dnia 29 grudnia 2005 roku</t>
  </si>
  <si>
    <t>PROGNOZA ŁĄCZNEJ KWOTY DŁUGU PUBLICZNEGO</t>
  </si>
  <si>
    <t xml:space="preserve">GMINY POLICE </t>
  </si>
  <si>
    <t>Wykonanie</t>
  </si>
  <si>
    <t>Przewidywane wykonanie</t>
  </si>
  <si>
    <t>2003 r.</t>
  </si>
  <si>
    <t>2004 r.</t>
  </si>
  <si>
    <t xml:space="preserve">2006 r. 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</si>
  <si>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</si>
  <si>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</si>
  <si>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</si>
  <si>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</si>
  <si>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</si>
  <si>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</si>
  <si>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</si>
  <si>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</si>
  <si>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</si>
  <si>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</si>
  <si>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</si>
  <si>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</si>
  <si>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</si>
  <si>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</si>
  <si>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</si>
  <si>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</si>
  <si>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</si>
  <si>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>D1. Przychody ogółem:</t>
  </si>
  <si>
    <t xml:space="preserve"> 1) kredyty, papiery wartościowe,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</si>
  <si>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</si>
  <si>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</si>
  <si>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</si>
  <si>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</si>
  <si>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</si>
  <si>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</si>
  <si>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</si>
  <si>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prywatyzacja majątku j.s.t.,</t>
  </si>
  <si>
    <t xml:space="preserve"> 6) inne źródła.</t>
  </si>
  <si>
    <t>D2. Rozchody ogółem:</t>
  </si>
  <si>
    <t xml:space="preserve"> 1) spłaty kredytów,  wykup papierów wartościowych,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</si>
  <si>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</si>
  <si>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</si>
  <si>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</si>
  <si>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inne cele.                                                                  </t>
  </si>
  <si>
    <t>E. UMORZENIE POŻYCZKI</t>
  </si>
  <si>
    <t>2005 r.</t>
  </si>
  <si>
    <t>F. DŁUG NA KONIEC ROKU:</t>
  </si>
  <si>
    <t xml:space="preserve"> 1) wyemitowane papiery wartościowe, zaciągnięte kredyty</t>
  </si>
  <si>
    <t xml:space="preserve"> 2) zaciągnięte pożyczki,</t>
  </si>
  <si>
    <t xml:space="preserve"> 4)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</si>
  <si>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</si>
  <si>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</si>
  <si>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</si>
  <si>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 xml:space="preserve"> 5)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</si>
  <si>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</si>
  <si>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</si>
  <si>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</si>
  <si>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</si>
  <si>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</si>
  <si>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spłaty rat kredytów z odsetkami, wykup papierów   wartościowych wyemitowanych przez j.s.t.</t>
  </si>
  <si>
    <t xml:space="preserve"> 2)  spłaty rat pożyczek z odsetkami,</t>
  </si>
  <si>
    <t xml:space="preserve"> 3) potenc. spłaty udzielonych poręczeń
     z należnymi odsetkami,</t>
  </si>
  <si>
    <t xml:space="preserve"> 4) odsetki od rat dot. modernizacji Gminnego
     Targowiska w Policach</t>
  </si>
  <si>
    <t xml:space="preserve"> 5)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</si>
  <si>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</si>
  <si>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</si>
  <si>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</si>
  <si>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</si>
  <si>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r>
      <t xml:space="preserve"> 3)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</si>
  <si>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r>
      <t xml:space="preserve">1) </t>
    </r>
    <r>
      <rPr>
        <sz val="8"/>
        <rFont val="Arial CE"/>
        <family val="2"/>
      </rPr>
      <t xml:space="preserve"> -  depozyty przyjęte do budżetu </t>
    </r>
  </si>
  <si>
    <t>w zł</t>
  </si>
  <si>
    <t>Lp.</t>
  </si>
  <si>
    <t>G. Wskaźnik łącznego długu do dochodu 
     (poz.20 / poz.1) %</t>
  </si>
  <si>
    <r>
      <t>G.1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
     ((poz.20 (-) poz. 28) / poz.1) %</t>
    </r>
  </si>
  <si>
    <t>I.1 Wskaźnik rocznej spłaty zadłużenia  
    do dochodu  ((poz.31 (-) poz. 36) / poz.1) %</t>
  </si>
  <si>
    <t>I. Wskaźnik rocznej spłaty łącznego zadłużenia  
    do dochodu  (poz.31/ poz.1) %</t>
  </si>
  <si>
    <t>NA LATA 2006-2017</t>
  </si>
  <si>
    <t xml:space="preserve">*Planowane dochody własne w latach 2006 - 2017 uwzględniają przyznane środki z funduszu PHARE, funduszy strukturalnych  i te, o które Gmina się ubiega i będzie ubiegała oraz planowane dotacje z GFOŚiGW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</si>
</sst>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i/>
      <sz val="8"/>
      <name val="Arial CE"/>
      <family val="0"/>
    </font>
    <font>
      <sz val="10"/>
      <name val="Tahoma"/>
      <family val="0"/>
    </font>
    <font>
      <b/>
      <sz val="10"/>
      <name val="Tahoma"/>
      <family val="0"/>
    </font>
    <font>
      <i/>
      <sz val="7"/>
      <name val="Arial CE"/>
      <family val="2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167" fontId="0" fillId="0" borderId="9" xfId="15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0" fillId="2" borderId="11" xfId="18" applyFont="1" applyFill="1" applyBorder="1" applyAlignment="1">
      <alignment horizontal="center" vertical="center"/>
      <protection/>
    </xf>
    <xf numFmtId="0" fontId="8" fillId="2" borderId="12" xfId="18" applyFont="1" applyFill="1" applyBorder="1" applyAlignment="1">
      <alignment vertical="center"/>
      <protection/>
    </xf>
    <xf numFmtId="167" fontId="8" fillId="2" borderId="12" xfId="15" applyNumberFormat="1" applyFont="1" applyFill="1" applyBorder="1" applyAlignment="1">
      <alignment horizontal="right" vertical="center" wrapText="1"/>
    </xf>
    <xf numFmtId="0" fontId="0" fillId="0" borderId="0" xfId="18" applyFont="1">
      <alignment/>
      <protection/>
    </xf>
    <xf numFmtId="0" fontId="0" fillId="0" borderId="13" xfId="18" applyFont="1" applyBorder="1" applyAlignment="1">
      <alignment horizontal="center" vertical="center"/>
      <protection/>
    </xf>
    <xf numFmtId="0" fontId="0" fillId="0" borderId="14" xfId="18" applyFont="1" applyBorder="1" applyAlignment="1">
      <alignment horizontal="center" vertical="center"/>
      <protection/>
    </xf>
    <xf numFmtId="167" fontId="8" fillId="2" borderId="15" xfId="15" applyNumberFormat="1" applyFont="1" applyFill="1" applyBorder="1" applyAlignment="1">
      <alignment horizontal="right" vertical="center" wrapText="1"/>
    </xf>
    <xf numFmtId="167" fontId="8" fillId="2" borderId="16" xfId="15" applyNumberFormat="1" applyFont="1" applyFill="1" applyBorder="1" applyAlignment="1">
      <alignment horizontal="right" vertical="center" wrapText="1"/>
    </xf>
    <xf numFmtId="167" fontId="8" fillId="2" borderId="17" xfId="15" applyNumberFormat="1" applyFont="1" applyFill="1" applyBorder="1" applyAlignment="1">
      <alignment horizontal="right" vertical="center" wrapText="1"/>
    </xf>
    <xf numFmtId="0" fontId="0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vertical="center"/>
      <protection/>
    </xf>
    <xf numFmtId="167" fontId="0" fillId="0" borderId="19" xfId="15" applyNumberFormat="1" applyFont="1" applyBorder="1" applyAlignment="1">
      <alignment horizontal="right" vertical="center" wrapText="1"/>
    </xf>
    <xf numFmtId="0" fontId="0" fillId="0" borderId="2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vertical="center"/>
      <protection/>
    </xf>
    <xf numFmtId="0" fontId="13" fillId="0" borderId="11" xfId="18" applyNumberFormat="1" applyFont="1" applyBorder="1" applyAlignment="1">
      <alignment horizontal="center" vertical="center" wrapText="1"/>
      <protection/>
    </xf>
    <xf numFmtId="0" fontId="13" fillId="0" borderId="12" xfId="18" applyNumberFormat="1" applyFont="1" applyBorder="1" applyAlignment="1">
      <alignment horizontal="center" vertical="center" wrapText="1"/>
      <protection/>
    </xf>
    <xf numFmtId="0" fontId="13" fillId="0" borderId="12" xfId="15" applyNumberFormat="1" applyFont="1" applyBorder="1" applyAlignment="1">
      <alignment horizontal="center" vertical="center" wrapText="1"/>
    </xf>
    <xf numFmtId="0" fontId="13" fillId="0" borderId="12" xfId="15" applyNumberFormat="1" applyFont="1" applyBorder="1" applyAlignment="1">
      <alignment horizontal="center" vertical="center" wrapText="1"/>
    </xf>
    <xf numFmtId="0" fontId="13" fillId="0" borderId="15" xfId="15" applyNumberFormat="1" applyFont="1" applyBorder="1" applyAlignment="1">
      <alignment horizontal="center" vertical="center" wrapText="1"/>
    </xf>
    <xf numFmtId="0" fontId="13" fillId="0" borderId="16" xfId="15" applyNumberFormat="1" applyFont="1" applyBorder="1" applyAlignment="1">
      <alignment horizontal="center" vertical="center" wrapText="1"/>
    </xf>
    <xf numFmtId="0" fontId="13" fillId="0" borderId="17" xfId="15" applyNumberFormat="1" applyFont="1" applyBorder="1" applyAlignment="1">
      <alignment horizontal="center" vertical="center" wrapText="1"/>
    </xf>
    <xf numFmtId="0" fontId="13" fillId="0" borderId="0" xfId="18" applyNumberFormat="1" applyFont="1" applyAlignment="1">
      <alignment horizontal="center" vertical="center" wrapText="1"/>
      <protection/>
    </xf>
    <xf numFmtId="167" fontId="0" fillId="0" borderId="21" xfId="15" applyNumberFormat="1" applyFont="1" applyBorder="1" applyAlignment="1">
      <alignment horizontal="right" vertical="center" wrapText="1"/>
    </xf>
    <xf numFmtId="167" fontId="0" fillId="0" borderId="22" xfId="15" applyNumberFormat="1" applyFont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167" fontId="0" fillId="2" borderId="12" xfId="15" applyNumberFormat="1" applyFont="1" applyFill="1" applyBorder="1" applyAlignment="1">
      <alignment horizontal="right" vertical="center" wrapText="1"/>
    </xf>
    <xf numFmtId="167" fontId="0" fillId="2" borderId="15" xfId="15" applyNumberFormat="1" applyFont="1" applyFill="1" applyBorder="1" applyAlignment="1">
      <alignment horizontal="right" vertical="center" wrapText="1"/>
    </xf>
    <xf numFmtId="167" fontId="0" fillId="2" borderId="16" xfId="15" applyNumberFormat="1" applyFont="1" applyFill="1" applyBorder="1" applyAlignment="1">
      <alignment horizontal="right" vertical="center" wrapText="1"/>
    </xf>
    <xf numFmtId="167" fontId="0" fillId="2" borderId="17" xfId="15" applyNumberFormat="1" applyFont="1" applyFill="1" applyBorder="1" applyAlignment="1">
      <alignment horizontal="right" vertical="center" wrapText="1"/>
    </xf>
    <xf numFmtId="0" fontId="8" fillId="0" borderId="1" xfId="18" applyFont="1" applyFill="1" applyBorder="1" applyAlignment="1">
      <alignment vertical="center"/>
      <protection/>
    </xf>
    <xf numFmtId="167" fontId="0" fillId="0" borderId="1" xfId="15" applyNumberFormat="1" applyFont="1" applyFill="1" applyBorder="1" applyAlignment="1">
      <alignment horizontal="right" vertical="center" wrapText="1"/>
    </xf>
    <xf numFmtId="0" fontId="0" fillId="0" borderId="1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vertical="center"/>
      <protection/>
    </xf>
    <xf numFmtId="0" fontId="8" fillId="0" borderId="2" xfId="18" applyFont="1" applyFill="1" applyBorder="1" applyAlignment="1">
      <alignment vertical="center" wrapText="1"/>
      <protection/>
    </xf>
    <xf numFmtId="0" fontId="0" fillId="0" borderId="24" xfId="18" applyFont="1" applyBorder="1" applyAlignment="1">
      <alignment horizontal="center" vertical="center"/>
      <protection/>
    </xf>
    <xf numFmtId="0" fontId="0" fillId="0" borderId="2" xfId="18" applyFont="1" applyFill="1" applyBorder="1" applyAlignment="1">
      <alignment vertical="center"/>
      <protection/>
    </xf>
    <xf numFmtId="167" fontId="0" fillId="0" borderId="2" xfId="15" applyNumberFormat="1" applyFont="1" applyFill="1" applyBorder="1" applyAlignment="1">
      <alignment horizontal="right" vertical="center" wrapText="1"/>
    </xf>
    <xf numFmtId="0" fontId="8" fillId="2" borderId="12" xfId="18" applyFont="1" applyFill="1" applyBorder="1" applyAlignment="1">
      <alignment vertical="center" wrapText="1"/>
      <protection/>
    </xf>
    <xf numFmtId="10" fontId="8" fillId="2" borderId="12" xfId="20" applyNumberFormat="1" applyFont="1" applyFill="1" applyBorder="1" applyAlignment="1">
      <alignment horizontal="right" vertical="center" wrapText="1"/>
    </xf>
    <xf numFmtId="10" fontId="8" fillId="2" borderId="15" xfId="20" applyNumberFormat="1" applyFont="1" applyFill="1" applyBorder="1" applyAlignment="1">
      <alignment horizontal="right" vertical="center" wrapText="1"/>
    </xf>
    <xf numFmtId="10" fontId="8" fillId="2" borderId="16" xfId="20" applyNumberFormat="1" applyFont="1" applyFill="1" applyBorder="1" applyAlignment="1">
      <alignment horizontal="right" vertical="center" wrapText="1"/>
    </xf>
    <xf numFmtId="10" fontId="8" fillId="2" borderId="17" xfId="20" applyNumberFormat="1" applyFont="1" applyFill="1" applyBorder="1" applyAlignment="1">
      <alignment horizontal="right" vertical="center" wrapText="1"/>
    </xf>
    <xf numFmtId="0" fontId="8" fillId="0" borderId="1" xfId="18" applyFont="1" applyFill="1" applyBorder="1" applyAlignment="1">
      <alignment vertical="center" wrapText="1"/>
      <protection/>
    </xf>
    <xf numFmtId="167" fontId="0" fillId="0" borderId="6" xfId="15" applyNumberFormat="1" applyFont="1" applyFill="1" applyBorder="1" applyAlignment="1">
      <alignment horizontal="right" vertical="center" wrapText="1"/>
    </xf>
    <xf numFmtId="167" fontId="0" fillId="0" borderId="4" xfId="15" applyNumberFormat="1" applyFont="1" applyFill="1" applyBorder="1" applyAlignment="1">
      <alignment horizontal="right" vertical="center" wrapText="1"/>
    </xf>
    <xf numFmtId="167" fontId="0" fillId="0" borderId="21" xfId="15" applyNumberFormat="1" applyFont="1" applyFill="1" applyBorder="1" applyAlignment="1">
      <alignment horizontal="right" vertical="center" wrapText="1"/>
    </xf>
    <xf numFmtId="0" fontId="0" fillId="0" borderId="2" xfId="18" applyFont="1" applyFill="1" applyBorder="1" applyAlignment="1">
      <alignment vertical="center" wrapText="1"/>
      <protection/>
    </xf>
    <xf numFmtId="10" fontId="0" fillId="0" borderId="25" xfId="18" applyNumberFormat="1" applyFont="1" applyFill="1" applyBorder="1" applyAlignment="1">
      <alignment horizontal="right" vertical="center" wrapText="1"/>
      <protection/>
    </xf>
    <xf numFmtId="10" fontId="0" fillId="2" borderId="12" xfId="20" applyNumberFormat="1" applyFont="1" applyFill="1" applyBorder="1" applyAlignment="1">
      <alignment horizontal="right" vertical="center" wrapText="1"/>
    </xf>
    <xf numFmtId="10" fontId="0" fillId="2" borderId="15" xfId="20" applyNumberFormat="1" applyFont="1" applyFill="1" applyBorder="1" applyAlignment="1">
      <alignment horizontal="right" vertical="center" wrapText="1"/>
    </xf>
    <xf numFmtId="10" fontId="0" fillId="2" borderId="16" xfId="20" applyNumberFormat="1" applyFont="1" applyFill="1" applyBorder="1" applyAlignment="1">
      <alignment horizontal="right" vertical="center" wrapText="1"/>
    </xf>
    <xf numFmtId="10" fontId="0" fillId="2" borderId="17" xfId="20" applyNumberFormat="1" applyFont="1" applyFill="1" applyBorder="1" applyAlignment="1">
      <alignment horizontal="right" vertical="center" wrapText="1"/>
    </xf>
    <xf numFmtId="10" fontId="0" fillId="0" borderId="0" xfId="18" applyNumberFormat="1" applyFont="1" applyFill="1" applyBorder="1" applyAlignment="1">
      <alignment horizontal="right" vertical="center" wrapText="1"/>
      <protection/>
    </xf>
    <xf numFmtId="0" fontId="4" fillId="0" borderId="0" xfId="18">
      <alignment/>
      <protection/>
    </xf>
    <xf numFmtId="0" fontId="7" fillId="0" borderId="0" xfId="0" applyFont="1" applyBorder="1" applyAlignment="1">
      <alignment vertical="center" wrapText="1"/>
    </xf>
    <xf numFmtId="167" fontId="8" fillId="2" borderId="26" xfId="15" applyNumberFormat="1" applyFont="1" applyFill="1" applyBorder="1" applyAlignment="1">
      <alignment horizontal="right" vertical="center" wrapText="1"/>
    </xf>
    <xf numFmtId="0" fontId="0" fillId="2" borderId="11" xfId="18" applyFont="1" applyFill="1" applyBorder="1" applyAlignment="1">
      <alignment horizontal="center" vertical="center"/>
      <protection/>
    </xf>
    <xf numFmtId="167" fontId="0" fillId="0" borderId="27" xfId="15" applyNumberFormat="1" applyFont="1" applyBorder="1" applyAlignment="1">
      <alignment horizontal="right" vertical="center" wrapText="1"/>
    </xf>
    <xf numFmtId="167" fontId="0" fillId="0" borderId="28" xfId="15" applyNumberFormat="1" applyFont="1" applyBorder="1" applyAlignment="1">
      <alignment horizontal="right" vertical="center" wrapText="1"/>
    </xf>
    <xf numFmtId="167" fontId="0" fillId="0" borderId="29" xfId="15" applyNumberFormat="1" applyFont="1" applyBorder="1" applyAlignment="1">
      <alignment horizontal="right" vertical="center" wrapText="1"/>
    </xf>
    <xf numFmtId="167" fontId="0" fillId="0" borderId="30" xfId="15" applyNumberFormat="1" applyFont="1" applyBorder="1" applyAlignment="1">
      <alignment horizontal="right" vertical="center" wrapText="1"/>
    </xf>
    <xf numFmtId="167" fontId="0" fillId="0" borderId="31" xfId="15" applyNumberFormat="1" applyFont="1" applyBorder="1" applyAlignment="1">
      <alignment horizontal="right" vertical="center" wrapText="1"/>
    </xf>
    <xf numFmtId="0" fontId="0" fillId="2" borderId="11" xfId="18" applyFont="1" applyFill="1" applyBorder="1" applyAlignment="1">
      <alignment horizontal="center" vertical="center"/>
      <protection/>
    </xf>
    <xf numFmtId="167" fontId="0" fillId="0" borderId="30" xfId="15" applyNumberFormat="1" applyFont="1" applyFill="1" applyBorder="1" applyAlignment="1">
      <alignment horizontal="right" vertical="center" wrapText="1"/>
    </xf>
    <xf numFmtId="167" fontId="0" fillId="0" borderId="8" xfId="15" applyNumberFormat="1" applyFont="1" applyFill="1" applyBorder="1" applyAlignment="1">
      <alignment horizontal="right" vertical="center" wrapText="1"/>
    </xf>
    <xf numFmtId="167" fontId="0" fillId="0" borderId="31" xfId="15" applyNumberFormat="1" applyFont="1" applyFill="1" applyBorder="1" applyAlignment="1">
      <alignment horizontal="right" vertical="center" wrapText="1"/>
    </xf>
    <xf numFmtId="0" fontId="8" fillId="0" borderId="2" xfId="18" applyFont="1" applyBorder="1" applyAlignment="1">
      <alignment vertical="center"/>
      <protection/>
    </xf>
    <xf numFmtId="0" fontId="0" fillId="0" borderId="32" xfId="18" applyFont="1" applyBorder="1" applyAlignment="1">
      <alignment horizontal="center" vertical="center"/>
      <protection/>
    </xf>
    <xf numFmtId="0" fontId="8" fillId="0" borderId="9" xfId="18" applyFont="1" applyBorder="1" applyAlignment="1">
      <alignment vertical="center"/>
      <protection/>
    </xf>
    <xf numFmtId="167" fontId="0" fillId="0" borderId="33" xfId="15" applyNumberFormat="1" applyFont="1" applyBorder="1" applyAlignment="1">
      <alignment horizontal="right" vertical="center" wrapText="1"/>
    </xf>
    <xf numFmtId="167" fontId="8" fillId="0" borderId="1" xfId="15" applyNumberFormat="1" applyFont="1" applyBorder="1" applyAlignment="1">
      <alignment horizontal="right" vertical="center" wrapText="1"/>
    </xf>
    <xf numFmtId="167" fontId="8" fillId="0" borderId="34" xfId="15" applyNumberFormat="1" applyFont="1" applyBorder="1" applyAlignment="1">
      <alignment horizontal="right" vertical="center" wrapText="1"/>
    </xf>
    <xf numFmtId="0" fontId="0" fillId="0" borderId="35" xfId="18" applyFont="1" applyFill="1" applyBorder="1" applyAlignment="1">
      <alignment vertical="center" wrapText="1"/>
      <protection/>
    </xf>
    <xf numFmtId="10" fontId="0" fillId="0" borderId="35" xfId="18" applyNumberFormat="1" applyFont="1" applyFill="1" applyBorder="1" applyAlignment="1">
      <alignment horizontal="right" vertical="center" wrapText="1"/>
      <protection/>
    </xf>
    <xf numFmtId="167" fontId="8" fillId="0" borderId="1" xfId="15" applyNumberFormat="1" applyFont="1" applyFill="1" applyBorder="1" applyAlignment="1">
      <alignment horizontal="right" vertical="center" wrapText="1"/>
    </xf>
    <xf numFmtId="0" fontId="0" fillId="0" borderId="36" xfId="18" applyFont="1" applyBorder="1" applyAlignment="1">
      <alignment horizontal="center" vertical="center"/>
      <protection/>
    </xf>
    <xf numFmtId="10" fontId="0" fillId="0" borderId="3" xfId="18" applyNumberFormat="1" applyFont="1" applyFill="1" applyBorder="1" applyAlignment="1">
      <alignment horizontal="right" vertical="center" wrapText="1"/>
      <protection/>
    </xf>
    <xf numFmtId="10" fontId="0" fillId="0" borderId="37" xfId="18" applyNumberFormat="1" applyFont="1" applyFill="1" applyBorder="1" applyAlignment="1">
      <alignment horizontal="right" vertical="center" wrapText="1"/>
      <protection/>
    </xf>
    <xf numFmtId="167" fontId="0" fillId="0" borderId="34" xfId="15" applyNumberFormat="1" applyFont="1" applyFill="1" applyBorder="1" applyAlignment="1">
      <alignment horizontal="right" vertical="center" wrapText="1"/>
    </xf>
    <xf numFmtId="0" fontId="0" fillId="0" borderId="38" xfId="18" applyFont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167" fontId="0" fillId="0" borderId="42" xfId="15" applyNumberFormat="1" applyFont="1" applyBorder="1" applyAlignment="1">
      <alignment horizontal="right" vertical="center" wrapText="1"/>
    </xf>
    <xf numFmtId="0" fontId="0" fillId="0" borderId="1" xfId="18" applyFont="1" applyBorder="1" applyAlignment="1">
      <alignment vertical="center"/>
      <protection/>
    </xf>
    <xf numFmtId="0" fontId="0" fillId="0" borderId="2" xfId="18" applyFont="1" applyBorder="1" applyAlignment="1">
      <alignment vertical="center"/>
      <protection/>
    </xf>
    <xf numFmtId="167" fontId="6" fillId="0" borderId="0" xfId="0" applyNumberFormat="1" applyFont="1" applyBorder="1" applyAlignment="1">
      <alignment horizontal="center"/>
    </xf>
    <xf numFmtId="167" fontId="0" fillId="2" borderId="12" xfId="1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3" xfId="18" applyFont="1" applyBorder="1" applyAlignment="1">
      <alignment horizontal="center" vertical="center"/>
      <protection/>
    </xf>
    <xf numFmtId="0" fontId="0" fillId="0" borderId="39" xfId="18" applyFont="1" applyBorder="1" applyAlignment="1">
      <alignment horizontal="center" vertical="center"/>
      <protection/>
    </xf>
    <xf numFmtId="0" fontId="0" fillId="0" borderId="44" xfId="18" applyFont="1" applyBorder="1" applyAlignment="1">
      <alignment horizontal="center" vertical="center"/>
      <protection/>
    </xf>
    <xf numFmtId="0" fontId="0" fillId="0" borderId="38" xfId="18" applyFont="1" applyBorder="1" applyAlignment="1">
      <alignment horizontal="center" vertical="center"/>
      <protection/>
    </xf>
    <xf numFmtId="0" fontId="18" fillId="0" borderId="0" xfId="1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view="pageBreakPreview" zoomScale="90" zoomScaleSheetLayoutView="90" workbookViewId="0" topLeftCell="A1">
      <selection activeCell="N6" sqref="N6"/>
    </sheetView>
  </sheetViews>
  <sheetFormatPr defaultColWidth="9.00390625" defaultRowHeight="12"/>
  <cols>
    <col min="1" max="1" width="4.75390625" style="1" customWidth="1"/>
    <col min="2" max="2" width="54.00390625" style="1" customWidth="1"/>
    <col min="3" max="4" width="12.125" style="1" bestFit="1" customWidth="1"/>
    <col min="5" max="5" width="13.125" style="1" bestFit="1" customWidth="1"/>
    <col min="6" max="7" width="13.25390625" style="1" customWidth="1"/>
    <col min="8" max="9" width="12.125" style="1" customWidth="1"/>
    <col min="10" max="17" width="12.125" style="1" bestFit="1" customWidth="1"/>
    <col min="18" max="16384" width="9.125" style="1" customWidth="1"/>
  </cols>
  <sheetData>
    <row r="1" spans="7:17" ht="51" customHeight="1">
      <c r="G1" s="121"/>
      <c r="H1" s="121"/>
      <c r="I1" s="121"/>
      <c r="J1" s="121"/>
      <c r="P1" s="121" t="s">
        <v>1</v>
      </c>
      <c r="Q1" s="121"/>
    </row>
    <row r="2" ht="12"/>
    <row r="3" spans="1:17" ht="15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5.7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5.75">
      <c r="A5" s="114" t="s">
        <v>75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6.5" thickBot="1">
      <c r="A6" s="13"/>
      <c r="B6" s="111"/>
      <c r="C6" s="13"/>
      <c r="D6" s="13"/>
      <c r="E6" s="13"/>
      <c r="F6" s="13"/>
      <c r="G6" s="13"/>
      <c r="H6" s="13"/>
      <c r="I6" s="13"/>
      <c r="J6" s="13"/>
      <c r="K6" s="15"/>
      <c r="L6" s="15"/>
      <c r="M6" s="15"/>
      <c r="N6" s="15"/>
      <c r="O6" s="15"/>
      <c r="P6" s="15"/>
      <c r="Q6" s="6" t="s">
        <v>69</v>
      </c>
    </row>
    <row r="7" spans="1:17" s="98" customFormat="1" ht="12.75" customHeight="1">
      <c r="A7" s="124" t="s">
        <v>70</v>
      </c>
      <c r="B7" s="126" t="s">
        <v>0</v>
      </c>
      <c r="C7" s="122" t="s">
        <v>4</v>
      </c>
      <c r="D7" s="123"/>
      <c r="E7" s="122" t="s">
        <v>5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s="98" customFormat="1" ht="13.5" thickBot="1">
      <c r="A8" s="125"/>
      <c r="B8" s="127"/>
      <c r="C8" s="99" t="s">
        <v>6</v>
      </c>
      <c r="D8" s="99" t="s">
        <v>7</v>
      </c>
      <c r="E8" s="99" t="s">
        <v>44</v>
      </c>
      <c r="F8" s="100" t="s">
        <v>8</v>
      </c>
      <c r="G8" s="99" t="s">
        <v>9</v>
      </c>
      <c r="H8" s="99" t="s">
        <v>10</v>
      </c>
      <c r="I8" s="100" t="s">
        <v>11</v>
      </c>
      <c r="J8" s="100" t="s">
        <v>12</v>
      </c>
      <c r="K8" s="99" t="s">
        <v>13</v>
      </c>
      <c r="L8" s="101" t="s">
        <v>14</v>
      </c>
      <c r="M8" s="99" t="s">
        <v>15</v>
      </c>
      <c r="N8" s="101" t="s">
        <v>16</v>
      </c>
      <c r="O8" s="99" t="s">
        <v>17</v>
      </c>
      <c r="P8" s="99" t="s">
        <v>18</v>
      </c>
      <c r="Q8" s="102" t="s">
        <v>19</v>
      </c>
    </row>
    <row r="9" spans="1:17" s="98" customFormat="1" ht="12.75" thickBot="1">
      <c r="A9" s="103">
        <v>1</v>
      </c>
      <c r="B9" s="104">
        <v>2</v>
      </c>
      <c r="C9" s="104">
        <v>5</v>
      </c>
      <c r="D9" s="104">
        <v>6</v>
      </c>
      <c r="E9" s="104">
        <v>7</v>
      </c>
      <c r="F9" s="105">
        <v>8</v>
      </c>
      <c r="G9" s="104">
        <v>9</v>
      </c>
      <c r="H9" s="104">
        <v>10</v>
      </c>
      <c r="I9" s="105">
        <v>11</v>
      </c>
      <c r="J9" s="105">
        <v>12</v>
      </c>
      <c r="K9" s="104">
        <v>13</v>
      </c>
      <c r="L9" s="106">
        <v>14</v>
      </c>
      <c r="M9" s="104">
        <v>15</v>
      </c>
      <c r="N9" s="106">
        <v>16</v>
      </c>
      <c r="O9" s="104">
        <v>17</v>
      </c>
      <c r="P9" s="104">
        <v>18</v>
      </c>
      <c r="Q9" s="107">
        <v>19</v>
      </c>
    </row>
    <row r="10" spans="1:17" s="19" customFormat="1" ht="12.75" thickBot="1">
      <c r="A10" s="16">
        <v>1</v>
      </c>
      <c r="B10" s="17" t="s">
        <v>20</v>
      </c>
      <c r="C10" s="18">
        <v>74910311</v>
      </c>
      <c r="D10" s="18">
        <v>92534459</v>
      </c>
      <c r="E10" s="18">
        <v>90506496</v>
      </c>
      <c r="F10" s="18">
        <v>110027275</v>
      </c>
      <c r="G10" s="18">
        <v>100851800</v>
      </c>
      <c r="H10" s="18">
        <v>99250000</v>
      </c>
      <c r="I10" s="18">
        <v>98400000</v>
      </c>
      <c r="J10" s="22">
        <v>96350000</v>
      </c>
      <c r="K10" s="22">
        <v>96350000</v>
      </c>
      <c r="L10" s="22">
        <v>96350000</v>
      </c>
      <c r="M10" s="22">
        <v>96350000</v>
      </c>
      <c r="N10" s="22">
        <v>96350000</v>
      </c>
      <c r="O10" s="22">
        <v>96350000</v>
      </c>
      <c r="P10" s="18">
        <v>96350000</v>
      </c>
      <c r="Q10" s="24">
        <v>96350000</v>
      </c>
    </row>
    <row r="11" spans="1:17" s="19" customFormat="1" ht="12.75" thickBot="1">
      <c r="A11" s="16">
        <v>2</v>
      </c>
      <c r="B11" s="17" t="s">
        <v>21</v>
      </c>
      <c r="C11" s="18">
        <f aca="true" t="shared" si="0" ref="C11:Q11">SUM(C12:C13)</f>
        <v>73764029</v>
      </c>
      <c r="D11" s="18">
        <f t="shared" si="0"/>
        <v>86025674</v>
      </c>
      <c r="E11" s="18">
        <f t="shared" si="0"/>
        <v>97220875</v>
      </c>
      <c r="F11" s="18">
        <f t="shared" si="0"/>
        <v>127326232</v>
      </c>
      <c r="G11" s="18">
        <f t="shared" si="0"/>
        <v>99400000</v>
      </c>
      <c r="H11" s="18">
        <f t="shared" si="0"/>
        <v>98369504</v>
      </c>
      <c r="I11" s="18">
        <f t="shared" si="0"/>
        <v>96900000</v>
      </c>
      <c r="J11" s="22">
        <f t="shared" si="0"/>
        <v>94850000</v>
      </c>
      <c r="K11" s="18">
        <f t="shared" si="0"/>
        <v>94850000</v>
      </c>
      <c r="L11" s="23">
        <f t="shared" si="0"/>
        <v>94850000</v>
      </c>
      <c r="M11" s="18">
        <f t="shared" si="0"/>
        <v>94150000</v>
      </c>
      <c r="N11" s="23">
        <f t="shared" si="0"/>
        <v>94150000</v>
      </c>
      <c r="O11" s="18">
        <f t="shared" si="0"/>
        <v>94150000</v>
      </c>
      <c r="P11" s="18">
        <f t="shared" si="0"/>
        <v>94150000</v>
      </c>
      <c r="Q11" s="24">
        <f t="shared" si="0"/>
        <v>94150000</v>
      </c>
    </row>
    <row r="12" spans="1:17" s="19" customFormat="1" ht="12">
      <c r="A12" s="20">
        <v>3</v>
      </c>
      <c r="B12" s="109" t="s">
        <v>22</v>
      </c>
      <c r="C12" s="3">
        <v>61773621</v>
      </c>
      <c r="D12" s="3">
        <v>66562800</v>
      </c>
      <c r="E12" s="3">
        <v>74436006</v>
      </c>
      <c r="F12" s="3">
        <v>82125740</v>
      </c>
      <c r="G12" s="3">
        <v>81200000</v>
      </c>
      <c r="H12" s="3">
        <v>82369504</v>
      </c>
      <c r="I12" s="3">
        <v>82900000</v>
      </c>
      <c r="J12" s="9">
        <v>84850000</v>
      </c>
      <c r="K12" s="9">
        <v>84850000</v>
      </c>
      <c r="L12" s="9">
        <v>84850000</v>
      </c>
      <c r="M12" s="9">
        <v>84150000</v>
      </c>
      <c r="N12" s="9">
        <v>84150000</v>
      </c>
      <c r="O12" s="9">
        <v>84150000</v>
      </c>
      <c r="P12" s="3">
        <v>84150000</v>
      </c>
      <c r="Q12" s="40">
        <v>84150000</v>
      </c>
    </row>
    <row r="13" spans="1:17" s="19" customFormat="1" ht="12.75" thickBot="1">
      <c r="A13" s="21">
        <v>4</v>
      </c>
      <c r="B13" s="110" t="s">
        <v>23</v>
      </c>
      <c r="C13" s="4">
        <v>11990408</v>
      </c>
      <c r="D13" s="4">
        <v>19462874</v>
      </c>
      <c r="E13" s="4">
        <v>22784869</v>
      </c>
      <c r="F13" s="4">
        <v>45200492</v>
      </c>
      <c r="G13" s="4">
        <v>18200000</v>
      </c>
      <c r="H13" s="4">
        <v>16000000</v>
      </c>
      <c r="I13" s="4">
        <v>14000000</v>
      </c>
      <c r="J13" s="78">
        <v>10000000</v>
      </c>
      <c r="K13" s="4">
        <v>10000000</v>
      </c>
      <c r="L13" s="11">
        <v>10000000</v>
      </c>
      <c r="M13" s="4">
        <v>10000000</v>
      </c>
      <c r="N13" s="11">
        <v>10000000</v>
      </c>
      <c r="O13" s="4">
        <v>10000000</v>
      </c>
      <c r="P13" s="4">
        <v>10000000</v>
      </c>
      <c r="Q13" s="79">
        <v>10000000</v>
      </c>
    </row>
    <row r="14" spans="1:17" s="19" customFormat="1" ht="12.75" thickBot="1">
      <c r="A14" s="74">
        <v>5</v>
      </c>
      <c r="B14" s="17" t="s">
        <v>24</v>
      </c>
      <c r="C14" s="18">
        <f aca="true" t="shared" si="1" ref="C14:Q14">SUM(C10-C11)</f>
        <v>1146282</v>
      </c>
      <c r="D14" s="18">
        <f t="shared" si="1"/>
        <v>6508785</v>
      </c>
      <c r="E14" s="18">
        <f t="shared" si="1"/>
        <v>-6714379</v>
      </c>
      <c r="F14" s="18">
        <f t="shared" si="1"/>
        <v>-17298957</v>
      </c>
      <c r="G14" s="18">
        <f t="shared" si="1"/>
        <v>1451800</v>
      </c>
      <c r="H14" s="18">
        <f t="shared" si="1"/>
        <v>880496</v>
      </c>
      <c r="I14" s="18">
        <f t="shared" si="1"/>
        <v>1500000</v>
      </c>
      <c r="J14" s="22">
        <f t="shared" si="1"/>
        <v>1500000</v>
      </c>
      <c r="K14" s="18">
        <f>SUM(K10-K11)</f>
        <v>1500000</v>
      </c>
      <c r="L14" s="23">
        <f t="shared" si="1"/>
        <v>1500000</v>
      </c>
      <c r="M14" s="18">
        <f t="shared" si="1"/>
        <v>2200000</v>
      </c>
      <c r="N14" s="23">
        <f t="shared" si="1"/>
        <v>2200000</v>
      </c>
      <c r="O14" s="18">
        <f t="shared" si="1"/>
        <v>2200000</v>
      </c>
      <c r="P14" s="18">
        <f t="shared" si="1"/>
        <v>2200000</v>
      </c>
      <c r="Q14" s="24">
        <f t="shared" si="1"/>
        <v>2200000</v>
      </c>
    </row>
    <row r="15" spans="1:17" s="19" customFormat="1" ht="12.75" thickBot="1">
      <c r="A15" s="16">
        <v>6</v>
      </c>
      <c r="B15" s="17" t="s">
        <v>25</v>
      </c>
      <c r="C15" s="18">
        <f aca="true" t="shared" si="2" ref="C15:Q15">SUM(C16-C27)</f>
        <v>1231647</v>
      </c>
      <c r="D15" s="18">
        <f t="shared" si="2"/>
        <v>944962</v>
      </c>
      <c r="E15" s="18">
        <f t="shared" si="2"/>
        <v>7410344</v>
      </c>
      <c r="F15" s="18">
        <f t="shared" si="2"/>
        <v>17298957</v>
      </c>
      <c r="G15" s="18">
        <f t="shared" si="2"/>
        <v>-1451800</v>
      </c>
      <c r="H15" s="18">
        <f t="shared" si="2"/>
        <v>-880496</v>
      </c>
      <c r="I15" s="18">
        <f t="shared" si="2"/>
        <v>-1500000</v>
      </c>
      <c r="J15" s="22">
        <f t="shared" si="2"/>
        <v>-1500000</v>
      </c>
      <c r="K15" s="18">
        <f t="shared" si="2"/>
        <v>-1500000</v>
      </c>
      <c r="L15" s="23">
        <f t="shared" si="2"/>
        <v>-1500000</v>
      </c>
      <c r="M15" s="18">
        <f t="shared" si="2"/>
        <v>-2200000</v>
      </c>
      <c r="N15" s="23">
        <f t="shared" si="2"/>
        <v>-2200000</v>
      </c>
      <c r="O15" s="18">
        <f t="shared" si="2"/>
        <v>-2200000</v>
      </c>
      <c r="P15" s="18">
        <f t="shared" si="2"/>
        <v>-2200000</v>
      </c>
      <c r="Q15" s="24">
        <f t="shared" si="2"/>
        <v>-2200000</v>
      </c>
    </row>
    <row r="16" spans="1:17" s="19" customFormat="1" ht="12.75" thickBot="1">
      <c r="A16" s="16">
        <v>7</v>
      </c>
      <c r="B16" s="17" t="s">
        <v>26</v>
      </c>
      <c r="C16" s="18">
        <f aca="true" t="shared" si="3" ref="C16:Q16">SUM(C17,C20,C23,C24,C25,C26)</f>
        <v>4108402</v>
      </c>
      <c r="D16" s="18">
        <f t="shared" si="3"/>
        <v>3862012</v>
      </c>
      <c r="E16" s="18">
        <f t="shared" si="3"/>
        <v>8732344</v>
      </c>
      <c r="F16" s="18">
        <f t="shared" si="3"/>
        <v>19075757</v>
      </c>
      <c r="G16" s="18">
        <f t="shared" si="3"/>
        <v>225000</v>
      </c>
      <c r="H16" s="18">
        <f t="shared" si="3"/>
        <v>56250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73">
        <f t="shared" si="3"/>
        <v>0</v>
      </c>
    </row>
    <row r="17" spans="1:17" s="19" customFormat="1" ht="12">
      <c r="A17" s="25">
        <v>8</v>
      </c>
      <c r="B17" s="26" t="s">
        <v>27</v>
      </c>
      <c r="C17" s="27">
        <v>2107050</v>
      </c>
      <c r="D17" s="27"/>
      <c r="E17" s="27"/>
      <c r="F17" s="27">
        <v>11000000</v>
      </c>
      <c r="G17" s="27"/>
      <c r="H17" s="27"/>
      <c r="I17" s="27"/>
      <c r="J17" s="75"/>
      <c r="K17" s="27"/>
      <c r="L17" s="76"/>
      <c r="M17" s="27"/>
      <c r="N17" s="76"/>
      <c r="O17" s="27"/>
      <c r="P17" s="27"/>
      <c r="Q17" s="77"/>
    </row>
    <row r="18" spans="1:17" s="19" customFormat="1" ht="48">
      <c r="A18" s="20"/>
      <c r="B18" s="28" t="s">
        <v>28</v>
      </c>
      <c r="C18" s="3"/>
      <c r="D18" s="3"/>
      <c r="E18" s="3"/>
      <c r="F18" s="3"/>
      <c r="G18" s="3"/>
      <c r="H18" s="3"/>
      <c r="I18" s="3"/>
      <c r="J18" s="9"/>
      <c r="K18" s="3"/>
      <c r="L18" s="7"/>
      <c r="M18" s="3"/>
      <c r="N18" s="7"/>
      <c r="O18" s="3"/>
      <c r="P18" s="3"/>
      <c r="Q18" s="40"/>
    </row>
    <row r="19" spans="1:17" s="19" customFormat="1" ht="48">
      <c r="A19" s="20"/>
      <c r="B19" s="28" t="s">
        <v>29</v>
      </c>
      <c r="C19" s="3"/>
      <c r="D19" s="3"/>
      <c r="E19" s="3"/>
      <c r="F19" s="3"/>
      <c r="G19" s="3"/>
      <c r="H19" s="3"/>
      <c r="I19" s="3"/>
      <c r="J19" s="9"/>
      <c r="K19" s="3"/>
      <c r="L19" s="7"/>
      <c r="M19" s="3"/>
      <c r="N19" s="7"/>
      <c r="O19" s="3"/>
      <c r="P19" s="3"/>
      <c r="Q19" s="40"/>
    </row>
    <row r="20" spans="1:17" s="19" customFormat="1" ht="12">
      <c r="A20" s="20">
        <v>9</v>
      </c>
      <c r="B20" s="29" t="s">
        <v>30</v>
      </c>
      <c r="C20" s="3"/>
      <c r="D20" s="3">
        <v>1343606</v>
      </c>
      <c r="E20" s="3">
        <v>1146740</v>
      </c>
      <c r="F20" s="3">
        <v>7200000</v>
      </c>
      <c r="G20" s="3"/>
      <c r="H20" s="3"/>
      <c r="I20" s="3"/>
      <c r="J20" s="9"/>
      <c r="K20" s="3"/>
      <c r="L20" s="7"/>
      <c r="M20" s="3"/>
      <c r="N20" s="7"/>
      <c r="O20" s="3"/>
      <c r="P20" s="3"/>
      <c r="Q20" s="40"/>
    </row>
    <row r="21" spans="1:17" s="19" customFormat="1" ht="48">
      <c r="A21" s="20"/>
      <c r="B21" s="28" t="s">
        <v>31</v>
      </c>
      <c r="C21" s="3"/>
      <c r="D21" s="3"/>
      <c r="E21" s="3"/>
      <c r="F21" s="3"/>
      <c r="G21" s="3"/>
      <c r="H21" s="3"/>
      <c r="I21" s="3"/>
      <c r="J21" s="9"/>
      <c r="K21" s="3"/>
      <c r="L21" s="7"/>
      <c r="M21" s="3"/>
      <c r="N21" s="7"/>
      <c r="O21" s="3"/>
      <c r="P21" s="3"/>
      <c r="Q21" s="40"/>
    </row>
    <row r="22" spans="1:17" s="19" customFormat="1" ht="48">
      <c r="A22" s="20"/>
      <c r="B22" s="28" t="s">
        <v>32</v>
      </c>
      <c r="C22" s="3"/>
      <c r="D22" s="3"/>
      <c r="E22" s="3"/>
      <c r="F22" s="3"/>
      <c r="G22" s="3"/>
      <c r="H22" s="3"/>
      <c r="I22" s="3"/>
      <c r="J22" s="9"/>
      <c r="K22" s="3"/>
      <c r="L22" s="7"/>
      <c r="M22" s="3"/>
      <c r="N22" s="7"/>
      <c r="O22" s="3"/>
      <c r="P22" s="3"/>
      <c r="Q22" s="40"/>
    </row>
    <row r="23" spans="1:17" s="19" customFormat="1" ht="12">
      <c r="A23" s="20">
        <v>10</v>
      </c>
      <c r="B23" s="29" t="s">
        <v>33</v>
      </c>
      <c r="C23" s="3"/>
      <c r="D23" s="3"/>
      <c r="E23" s="3">
        <v>20959</v>
      </c>
      <c r="F23" s="3">
        <v>147792</v>
      </c>
      <c r="G23" s="3">
        <v>225000</v>
      </c>
      <c r="H23" s="3">
        <v>56250</v>
      </c>
      <c r="I23" s="3"/>
      <c r="J23" s="9"/>
      <c r="K23" s="3"/>
      <c r="L23" s="7"/>
      <c r="M23" s="3"/>
      <c r="N23" s="7"/>
      <c r="O23" s="3"/>
      <c r="P23" s="3"/>
      <c r="Q23" s="40"/>
    </row>
    <row r="24" spans="1:17" s="19" customFormat="1" ht="12">
      <c r="A24" s="20">
        <v>11</v>
      </c>
      <c r="B24" s="29" t="s">
        <v>34</v>
      </c>
      <c r="C24" s="3"/>
      <c r="D24" s="3"/>
      <c r="E24" s="3"/>
      <c r="F24" s="3">
        <v>695965</v>
      </c>
      <c r="G24" s="3"/>
      <c r="H24" s="3"/>
      <c r="I24" s="3"/>
      <c r="J24" s="9"/>
      <c r="K24" s="3"/>
      <c r="L24" s="7"/>
      <c r="M24" s="3"/>
      <c r="N24" s="7"/>
      <c r="O24" s="3"/>
      <c r="P24" s="3"/>
      <c r="Q24" s="40"/>
    </row>
    <row r="25" spans="1:17" s="19" customFormat="1" ht="12">
      <c r="A25" s="20">
        <v>12</v>
      </c>
      <c r="B25" s="29" t="s">
        <v>35</v>
      </c>
      <c r="C25" s="3">
        <v>72000</v>
      </c>
      <c r="D25" s="3">
        <v>140477</v>
      </c>
      <c r="E25" s="3">
        <v>110898</v>
      </c>
      <c r="F25" s="3">
        <v>32000</v>
      </c>
      <c r="G25" s="3"/>
      <c r="H25" s="3"/>
      <c r="I25" s="3"/>
      <c r="J25" s="9"/>
      <c r="K25" s="3"/>
      <c r="L25" s="7"/>
      <c r="M25" s="3"/>
      <c r="N25" s="7"/>
      <c r="O25" s="3"/>
      <c r="P25" s="3"/>
      <c r="Q25" s="40"/>
    </row>
    <row r="26" spans="1:17" s="19" customFormat="1" ht="12">
      <c r="A26" s="21">
        <v>13</v>
      </c>
      <c r="B26" s="84" t="s">
        <v>36</v>
      </c>
      <c r="C26" s="4">
        <v>1929352</v>
      </c>
      <c r="D26" s="4">
        <v>2377929</v>
      </c>
      <c r="E26" s="4">
        <v>7453747</v>
      </c>
      <c r="F26" s="4"/>
      <c r="G26" s="4"/>
      <c r="H26" s="4"/>
      <c r="I26" s="4"/>
      <c r="J26" s="78"/>
      <c r="K26" s="4"/>
      <c r="L26" s="11"/>
      <c r="M26" s="4"/>
      <c r="N26" s="11"/>
      <c r="O26" s="4"/>
      <c r="P26" s="4"/>
      <c r="Q26" s="79"/>
    </row>
    <row r="27" spans="1:17" s="19" customFormat="1" ht="12">
      <c r="A27" s="97">
        <v>14</v>
      </c>
      <c r="B27" s="29" t="s">
        <v>37</v>
      </c>
      <c r="C27" s="88">
        <f aca="true" t="shared" si="4" ref="C27:Q27">SUM(C28,C31,C34,C35)</f>
        <v>2876755</v>
      </c>
      <c r="D27" s="88">
        <f t="shared" si="4"/>
        <v>2917050</v>
      </c>
      <c r="E27" s="88">
        <f t="shared" si="4"/>
        <v>1322000</v>
      </c>
      <c r="F27" s="88">
        <f t="shared" si="4"/>
        <v>1776800</v>
      </c>
      <c r="G27" s="88">
        <f t="shared" si="4"/>
        <v>1676800</v>
      </c>
      <c r="H27" s="88">
        <f t="shared" si="4"/>
        <v>936746</v>
      </c>
      <c r="I27" s="88">
        <f t="shared" si="4"/>
        <v>1500000</v>
      </c>
      <c r="J27" s="88">
        <f t="shared" si="4"/>
        <v>1500000</v>
      </c>
      <c r="K27" s="88">
        <f t="shared" si="4"/>
        <v>1500000</v>
      </c>
      <c r="L27" s="88">
        <f t="shared" si="4"/>
        <v>1500000</v>
      </c>
      <c r="M27" s="88">
        <f t="shared" si="4"/>
        <v>2200000</v>
      </c>
      <c r="N27" s="88">
        <f t="shared" si="4"/>
        <v>2200000</v>
      </c>
      <c r="O27" s="88">
        <f t="shared" si="4"/>
        <v>2200000</v>
      </c>
      <c r="P27" s="88">
        <f t="shared" si="4"/>
        <v>2200000</v>
      </c>
      <c r="Q27" s="89">
        <f t="shared" si="4"/>
        <v>2200000</v>
      </c>
    </row>
    <row r="28" spans="1:17" s="19" customFormat="1" ht="12">
      <c r="A28" s="85">
        <v>15</v>
      </c>
      <c r="B28" s="86" t="s">
        <v>38</v>
      </c>
      <c r="C28" s="12">
        <v>700000</v>
      </c>
      <c r="D28" s="12">
        <v>707050</v>
      </c>
      <c r="E28" s="12">
        <v>700000</v>
      </c>
      <c r="F28" s="12">
        <v>700000</v>
      </c>
      <c r="G28" s="12"/>
      <c r="H28" s="12"/>
      <c r="I28" s="12"/>
      <c r="J28" s="87"/>
      <c r="K28" s="12"/>
      <c r="L28" s="10"/>
      <c r="M28" s="12">
        <v>2200000</v>
      </c>
      <c r="N28" s="10">
        <v>2200000</v>
      </c>
      <c r="O28" s="12">
        <v>2200000</v>
      </c>
      <c r="P28" s="12">
        <v>2200000</v>
      </c>
      <c r="Q28" s="108">
        <v>2200000</v>
      </c>
    </row>
    <row r="29" spans="1:17" s="19" customFormat="1" ht="48">
      <c r="A29" s="20"/>
      <c r="B29" s="28" t="s">
        <v>28</v>
      </c>
      <c r="C29" s="3"/>
      <c r="D29" s="3"/>
      <c r="E29" s="3"/>
      <c r="F29" s="3"/>
      <c r="G29" s="3"/>
      <c r="H29" s="3"/>
      <c r="I29" s="3"/>
      <c r="J29" s="9"/>
      <c r="K29" s="3"/>
      <c r="L29" s="7"/>
      <c r="M29" s="3"/>
      <c r="N29" s="7"/>
      <c r="O29" s="3"/>
      <c r="P29" s="3"/>
      <c r="Q29" s="40"/>
    </row>
    <row r="30" spans="1:17" s="19" customFormat="1" ht="48">
      <c r="A30" s="20"/>
      <c r="B30" s="28" t="s">
        <v>29</v>
      </c>
      <c r="C30" s="3"/>
      <c r="D30" s="3"/>
      <c r="E30" s="3"/>
      <c r="F30" s="3"/>
      <c r="G30" s="3"/>
      <c r="H30" s="3"/>
      <c r="I30" s="3"/>
      <c r="J30" s="9"/>
      <c r="K30" s="3"/>
      <c r="L30" s="7"/>
      <c r="M30" s="3"/>
      <c r="N30" s="7"/>
      <c r="O30" s="3"/>
      <c r="P30" s="3"/>
      <c r="Q30" s="40"/>
    </row>
    <row r="31" spans="1:17" s="19" customFormat="1" ht="12">
      <c r="A31" s="20">
        <v>16</v>
      </c>
      <c r="B31" s="29" t="s">
        <v>39</v>
      </c>
      <c r="C31" s="3">
        <v>2176755</v>
      </c>
      <c r="D31" s="3">
        <v>1760000</v>
      </c>
      <c r="E31" s="3">
        <v>622000</v>
      </c>
      <c r="F31" s="3">
        <v>1076800</v>
      </c>
      <c r="G31" s="3">
        <v>1676800</v>
      </c>
      <c r="H31" s="3">
        <v>936746</v>
      </c>
      <c r="I31" s="3">
        <v>1500000</v>
      </c>
      <c r="J31" s="9">
        <v>1500000</v>
      </c>
      <c r="K31" s="3">
        <v>1500000</v>
      </c>
      <c r="L31" s="7">
        <v>1500000</v>
      </c>
      <c r="M31" s="3"/>
      <c r="N31" s="7"/>
      <c r="O31" s="3"/>
      <c r="P31" s="3"/>
      <c r="Q31" s="40"/>
    </row>
    <row r="32" spans="1:17" s="19" customFormat="1" ht="48">
      <c r="A32" s="20"/>
      <c r="B32" s="28" t="s">
        <v>40</v>
      </c>
      <c r="C32" s="3"/>
      <c r="D32" s="3"/>
      <c r="E32" s="3"/>
      <c r="F32" s="3"/>
      <c r="G32" s="3"/>
      <c r="H32" s="3"/>
      <c r="I32" s="3"/>
      <c r="J32" s="9"/>
      <c r="K32" s="3"/>
      <c r="L32" s="7"/>
      <c r="M32" s="3"/>
      <c r="N32" s="7"/>
      <c r="O32" s="3"/>
      <c r="P32" s="3"/>
      <c r="Q32" s="40"/>
    </row>
    <row r="33" spans="1:17" s="19" customFormat="1" ht="48">
      <c r="A33" s="20"/>
      <c r="B33" s="28" t="s">
        <v>32</v>
      </c>
      <c r="C33" s="3"/>
      <c r="D33" s="3"/>
      <c r="E33" s="3"/>
      <c r="F33" s="3"/>
      <c r="G33" s="3"/>
      <c r="H33" s="3"/>
      <c r="I33" s="3"/>
      <c r="J33" s="9"/>
      <c r="K33" s="3"/>
      <c r="L33" s="7"/>
      <c r="M33" s="3"/>
      <c r="N33" s="7"/>
      <c r="O33" s="3"/>
      <c r="P33" s="3"/>
      <c r="Q33" s="40"/>
    </row>
    <row r="34" spans="1:17" s="19" customFormat="1" ht="12">
      <c r="A34" s="20">
        <v>17</v>
      </c>
      <c r="B34" s="29" t="s">
        <v>41</v>
      </c>
      <c r="C34" s="3"/>
      <c r="D34" s="3">
        <v>450000</v>
      </c>
      <c r="E34" s="3"/>
      <c r="F34" s="3"/>
      <c r="G34" s="3"/>
      <c r="H34" s="3"/>
      <c r="I34" s="3"/>
      <c r="J34" s="9"/>
      <c r="K34" s="3"/>
      <c r="L34" s="7"/>
      <c r="M34" s="3"/>
      <c r="N34" s="7"/>
      <c r="O34" s="3"/>
      <c r="P34" s="3"/>
      <c r="Q34" s="40"/>
    </row>
    <row r="35" spans="1:17" s="19" customFormat="1" ht="12.75" thickBot="1">
      <c r="A35" s="30">
        <v>18</v>
      </c>
      <c r="B35" s="31" t="s">
        <v>42</v>
      </c>
      <c r="C35" s="5"/>
      <c r="D35" s="5"/>
      <c r="E35" s="5"/>
      <c r="F35" s="5"/>
      <c r="G35" s="5"/>
      <c r="H35" s="5"/>
      <c r="I35" s="5"/>
      <c r="J35" s="41"/>
      <c r="K35" s="5"/>
      <c r="L35" s="8"/>
      <c r="M35" s="5"/>
      <c r="N35" s="8"/>
      <c r="O35" s="5"/>
      <c r="P35" s="5"/>
      <c r="Q35" s="42"/>
    </row>
    <row r="36" spans="1:17" s="39" customFormat="1" ht="12" thickBot="1">
      <c r="A36" s="32">
        <v>1</v>
      </c>
      <c r="B36" s="33">
        <v>2</v>
      </c>
      <c r="C36" s="34">
        <v>5</v>
      </c>
      <c r="D36" s="34">
        <v>6</v>
      </c>
      <c r="E36" s="34">
        <v>7</v>
      </c>
      <c r="F36" s="35">
        <v>8</v>
      </c>
      <c r="G36" s="35">
        <v>9</v>
      </c>
      <c r="H36" s="35">
        <v>10</v>
      </c>
      <c r="I36" s="35">
        <v>11</v>
      </c>
      <c r="J36" s="36">
        <v>12</v>
      </c>
      <c r="K36" s="35">
        <v>13</v>
      </c>
      <c r="L36" s="37">
        <v>14</v>
      </c>
      <c r="M36" s="35">
        <v>15</v>
      </c>
      <c r="N36" s="37">
        <v>16</v>
      </c>
      <c r="O36" s="35">
        <v>17</v>
      </c>
      <c r="P36" s="35">
        <v>18</v>
      </c>
      <c r="Q36" s="38">
        <v>19</v>
      </c>
    </row>
    <row r="37" spans="1:17" s="19" customFormat="1" ht="12.75" thickBot="1">
      <c r="A37" s="16">
        <v>19</v>
      </c>
      <c r="B37" s="17" t="s">
        <v>43</v>
      </c>
      <c r="C37" s="43">
        <v>175195</v>
      </c>
      <c r="D37" s="43">
        <v>400000</v>
      </c>
      <c r="E37" s="112"/>
      <c r="F37" s="43"/>
      <c r="G37" s="43"/>
      <c r="H37" s="43"/>
      <c r="I37" s="43"/>
      <c r="J37" s="44"/>
      <c r="K37" s="43"/>
      <c r="L37" s="45"/>
      <c r="M37" s="43"/>
      <c r="N37" s="45"/>
      <c r="O37" s="43"/>
      <c r="P37" s="43"/>
      <c r="Q37" s="46"/>
    </row>
    <row r="38" spans="1:17" s="19" customFormat="1" ht="12.75" thickBot="1">
      <c r="A38" s="16">
        <v>20</v>
      </c>
      <c r="B38" s="17" t="s">
        <v>45</v>
      </c>
      <c r="C38" s="18">
        <f aca="true" t="shared" si="5" ref="C38:Q38">SUM(C39:C42,C46)</f>
        <v>4992220</v>
      </c>
      <c r="D38" s="18">
        <f t="shared" si="5"/>
        <v>3555218</v>
      </c>
      <c r="E38" s="18">
        <f t="shared" si="5"/>
        <v>3190346</v>
      </c>
      <c r="F38" s="18">
        <f t="shared" si="5"/>
        <v>19613546</v>
      </c>
      <c r="G38" s="18">
        <f t="shared" si="5"/>
        <v>17936746</v>
      </c>
      <c r="H38" s="18">
        <f t="shared" si="5"/>
        <v>17000000</v>
      </c>
      <c r="I38" s="18">
        <f>SUM(I39:I42,I46)</f>
        <v>15500000</v>
      </c>
      <c r="J38" s="22">
        <f t="shared" si="5"/>
        <v>14000000</v>
      </c>
      <c r="K38" s="18">
        <f t="shared" si="5"/>
        <v>12500000</v>
      </c>
      <c r="L38" s="23">
        <f t="shared" si="5"/>
        <v>11000000</v>
      </c>
      <c r="M38" s="18">
        <f t="shared" si="5"/>
        <v>8800000</v>
      </c>
      <c r="N38" s="23">
        <f t="shared" si="5"/>
        <v>6600000</v>
      </c>
      <c r="O38" s="18">
        <f t="shared" si="5"/>
        <v>4400000</v>
      </c>
      <c r="P38" s="18">
        <f t="shared" si="5"/>
        <v>2200000</v>
      </c>
      <c r="Q38" s="24">
        <f t="shared" si="5"/>
        <v>0</v>
      </c>
    </row>
    <row r="39" spans="1:17" s="19" customFormat="1" ht="12">
      <c r="A39" s="20">
        <v>21</v>
      </c>
      <c r="B39" s="29" t="s">
        <v>46</v>
      </c>
      <c r="C39" s="3">
        <v>2107050</v>
      </c>
      <c r="D39" s="3">
        <v>1400000</v>
      </c>
      <c r="E39" s="3">
        <v>700000</v>
      </c>
      <c r="F39" s="3">
        <v>11000000</v>
      </c>
      <c r="G39" s="3">
        <v>11000000</v>
      </c>
      <c r="H39" s="3">
        <v>11000000</v>
      </c>
      <c r="I39" s="3">
        <v>11000000</v>
      </c>
      <c r="J39" s="9">
        <v>11000000</v>
      </c>
      <c r="K39" s="3">
        <v>11000000</v>
      </c>
      <c r="L39" s="7">
        <v>11000000</v>
      </c>
      <c r="M39" s="3">
        <v>8800000</v>
      </c>
      <c r="N39" s="7">
        <v>6600000</v>
      </c>
      <c r="O39" s="3">
        <v>4400000</v>
      </c>
      <c r="P39" s="3">
        <v>2200000</v>
      </c>
      <c r="Q39" s="40">
        <v>0</v>
      </c>
    </row>
    <row r="40" spans="1:17" s="19" customFormat="1" ht="12">
      <c r="A40" s="20">
        <v>22</v>
      </c>
      <c r="B40" s="47" t="s">
        <v>47</v>
      </c>
      <c r="C40" s="48">
        <v>2782000</v>
      </c>
      <c r="D40" s="3">
        <v>1965606</v>
      </c>
      <c r="E40" s="3">
        <v>2490346</v>
      </c>
      <c r="F40" s="3">
        <v>8613546</v>
      </c>
      <c r="G40" s="3">
        <v>6936746</v>
      </c>
      <c r="H40" s="3">
        <v>6000000</v>
      </c>
      <c r="I40" s="3">
        <v>4500000</v>
      </c>
      <c r="J40" s="9">
        <v>3000000</v>
      </c>
      <c r="K40" s="3">
        <v>1500000</v>
      </c>
      <c r="L40" s="7"/>
      <c r="M40" s="3"/>
      <c r="N40" s="7"/>
      <c r="O40" s="3"/>
      <c r="P40" s="3"/>
      <c r="Q40" s="40"/>
    </row>
    <row r="41" spans="1:17" s="19" customFormat="1" ht="13.5">
      <c r="A41" s="20">
        <v>23</v>
      </c>
      <c r="B41" s="47" t="s">
        <v>67</v>
      </c>
      <c r="C41" s="48"/>
      <c r="D41" s="3"/>
      <c r="E41" s="3"/>
      <c r="F41" s="3"/>
      <c r="G41" s="3"/>
      <c r="H41" s="3"/>
      <c r="I41" s="3"/>
      <c r="J41" s="9"/>
      <c r="K41" s="3"/>
      <c r="L41" s="7"/>
      <c r="M41" s="3"/>
      <c r="N41" s="7"/>
      <c r="O41" s="3"/>
      <c r="P41" s="3"/>
      <c r="Q41" s="40"/>
    </row>
    <row r="42" spans="1:17" s="19" customFormat="1" ht="12">
      <c r="A42" s="20">
        <v>24</v>
      </c>
      <c r="B42" s="47" t="s">
        <v>48</v>
      </c>
      <c r="C42" s="48">
        <f aca="true" t="shared" si="6" ref="C42:Q42">SUM(C43:C45)</f>
        <v>103170</v>
      </c>
      <c r="D42" s="48">
        <f t="shared" si="6"/>
        <v>189612</v>
      </c>
      <c r="E42" s="48">
        <f t="shared" si="6"/>
        <v>0</v>
      </c>
      <c r="F42" s="48">
        <f t="shared" si="6"/>
        <v>0</v>
      </c>
      <c r="G42" s="48">
        <f t="shared" si="6"/>
        <v>0</v>
      </c>
      <c r="H42" s="48">
        <f t="shared" si="6"/>
        <v>0</v>
      </c>
      <c r="I42" s="48">
        <f>SUM(I43:I45)</f>
        <v>0</v>
      </c>
      <c r="J42" s="9">
        <f t="shared" si="6"/>
        <v>0</v>
      </c>
      <c r="K42" s="3">
        <f t="shared" si="6"/>
        <v>0</v>
      </c>
      <c r="L42" s="7">
        <f t="shared" si="6"/>
        <v>0</v>
      </c>
      <c r="M42" s="3">
        <f t="shared" si="6"/>
        <v>0</v>
      </c>
      <c r="N42" s="7">
        <f t="shared" si="6"/>
        <v>0</v>
      </c>
      <c r="O42" s="3">
        <f t="shared" si="6"/>
        <v>0</v>
      </c>
      <c r="P42" s="3">
        <f t="shared" si="6"/>
        <v>0</v>
      </c>
      <c r="Q42" s="40">
        <f t="shared" si="6"/>
        <v>0</v>
      </c>
    </row>
    <row r="43" spans="1:17" s="19" customFormat="1" ht="12">
      <c r="A43" s="20">
        <v>25</v>
      </c>
      <c r="B43" s="49" t="s">
        <v>49</v>
      </c>
      <c r="C43" s="48"/>
      <c r="D43" s="3"/>
      <c r="E43" s="3"/>
      <c r="F43" s="3"/>
      <c r="G43" s="3"/>
      <c r="H43" s="3"/>
      <c r="I43" s="3"/>
      <c r="J43" s="9"/>
      <c r="K43" s="3"/>
      <c r="L43" s="7"/>
      <c r="M43" s="3"/>
      <c r="N43" s="7"/>
      <c r="O43" s="3"/>
      <c r="P43" s="3"/>
      <c r="Q43" s="40"/>
    </row>
    <row r="44" spans="1:17" s="19" customFormat="1" ht="12">
      <c r="A44" s="20">
        <v>26</v>
      </c>
      <c r="B44" s="50" t="s">
        <v>50</v>
      </c>
      <c r="C44" s="48"/>
      <c r="D44" s="3"/>
      <c r="E44" s="3"/>
      <c r="F44" s="3"/>
      <c r="G44" s="3"/>
      <c r="H44" s="3"/>
      <c r="I44" s="3"/>
      <c r="J44" s="9"/>
      <c r="K44" s="3"/>
      <c r="L44" s="7"/>
      <c r="M44" s="3"/>
      <c r="N44" s="7"/>
      <c r="O44" s="3"/>
      <c r="P44" s="3"/>
      <c r="Q44" s="40"/>
    </row>
    <row r="45" spans="1:17" s="19" customFormat="1" ht="12">
      <c r="A45" s="20">
        <v>27</v>
      </c>
      <c r="B45" s="14" t="s">
        <v>51</v>
      </c>
      <c r="C45" s="48">
        <v>103170</v>
      </c>
      <c r="D45" s="3">
        <v>189612</v>
      </c>
      <c r="E45" s="3"/>
      <c r="F45" s="3"/>
      <c r="G45" s="3"/>
      <c r="H45" s="3"/>
      <c r="I45" s="3"/>
      <c r="J45" s="9"/>
      <c r="K45" s="3"/>
      <c r="L45" s="7"/>
      <c r="M45" s="3"/>
      <c r="N45" s="7"/>
      <c r="O45" s="3"/>
      <c r="P45" s="3"/>
      <c r="Q45" s="40"/>
    </row>
    <row r="46" spans="1:17" s="19" customFormat="1" ht="36">
      <c r="A46" s="115">
        <v>28</v>
      </c>
      <c r="B46" s="51" t="s">
        <v>52</v>
      </c>
      <c r="C46" s="48">
        <f aca="true" t="shared" si="7" ref="C46:H46">SUM(C47:C50)</f>
        <v>0</v>
      </c>
      <c r="D46" s="48">
        <f t="shared" si="7"/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>SUM(I47:I50)</f>
        <v>0</v>
      </c>
      <c r="J46" s="48">
        <f aca="true" t="shared" si="8" ref="J46:P46">SUM(J47:J50)</f>
        <v>0</v>
      </c>
      <c r="K46" s="48">
        <f t="shared" si="8"/>
        <v>0</v>
      </c>
      <c r="L46" s="48">
        <f t="shared" si="8"/>
        <v>0</v>
      </c>
      <c r="M46" s="48">
        <f t="shared" si="8"/>
        <v>0</v>
      </c>
      <c r="N46" s="48">
        <f t="shared" si="8"/>
        <v>0</v>
      </c>
      <c r="O46" s="48">
        <f t="shared" si="8"/>
        <v>0</v>
      </c>
      <c r="P46" s="48">
        <f t="shared" si="8"/>
        <v>0</v>
      </c>
      <c r="Q46" s="63">
        <f>SUM(Q47:Q50)</f>
        <v>0</v>
      </c>
    </row>
    <row r="47" spans="1:17" s="19" customFormat="1" ht="12">
      <c r="A47" s="116"/>
      <c r="B47" s="53" t="s">
        <v>53</v>
      </c>
      <c r="C47" s="48"/>
      <c r="D47" s="3"/>
      <c r="E47" s="3"/>
      <c r="F47" s="3"/>
      <c r="G47" s="3"/>
      <c r="H47" s="3"/>
      <c r="I47" s="3"/>
      <c r="J47" s="9"/>
      <c r="K47" s="3"/>
      <c r="L47" s="7"/>
      <c r="M47" s="3"/>
      <c r="N47" s="7"/>
      <c r="O47" s="3"/>
      <c r="P47" s="3"/>
      <c r="Q47" s="40"/>
    </row>
    <row r="48" spans="1:17" s="19" customFormat="1" ht="12">
      <c r="A48" s="116"/>
      <c r="B48" s="53" t="s">
        <v>54</v>
      </c>
      <c r="C48" s="48"/>
      <c r="D48" s="3"/>
      <c r="E48" s="3"/>
      <c r="F48" s="3"/>
      <c r="G48" s="3"/>
      <c r="H48" s="3"/>
      <c r="I48" s="3"/>
      <c r="J48" s="9"/>
      <c r="K48" s="3"/>
      <c r="L48" s="7"/>
      <c r="M48" s="3"/>
      <c r="N48" s="7"/>
      <c r="O48" s="3"/>
      <c r="P48" s="3"/>
      <c r="Q48" s="40"/>
    </row>
    <row r="49" spans="1:17" s="19" customFormat="1" ht="12">
      <c r="A49" s="116"/>
      <c r="B49" s="53" t="s">
        <v>55</v>
      </c>
      <c r="C49" s="54"/>
      <c r="D49" s="4"/>
      <c r="E49" s="4"/>
      <c r="F49" s="4"/>
      <c r="G49" s="4"/>
      <c r="H49" s="4"/>
      <c r="I49" s="4"/>
      <c r="J49" s="78"/>
      <c r="K49" s="4"/>
      <c r="L49" s="11"/>
      <c r="M49" s="4"/>
      <c r="N49" s="11"/>
      <c r="O49" s="4"/>
      <c r="P49" s="4"/>
      <c r="Q49" s="79"/>
    </row>
    <row r="50" spans="1:17" s="19" customFormat="1" ht="12">
      <c r="A50" s="117"/>
      <c r="B50" s="50" t="s">
        <v>56</v>
      </c>
      <c r="C50" s="92"/>
      <c r="D50" s="3"/>
      <c r="E50" s="3"/>
      <c r="F50" s="3"/>
      <c r="G50" s="3"/>
      <c r="H50" s="3"/>
      <c r="I50" s="3"/>
      <c r="J50" s="9"/>
      <c r="K50" s="3"/>
      <c r="L50" s="7"/>
      <c r="M50" s="3"/>
      <c r="N50" s="7"/>
      <c r="O50" s="3"/>
      <c r="P50" s="3"/>
      <c r="Q50" s="40"/>
    </row>
    <row r="51" spans="1:17" s="19" customFormat="1" ht="24" customHeight="1" thickBot="1">
      <c r="A51" s="93">
        <v>29</v>
      </c>
      <c r="B51" s="90" t="s">
        <v>71</v>
      </c>
      <c r="C51" s="91">
        <f aca="true" t="shared" si="9" ref="C51:I51">SUM(C38/C10)</f>
        <v>0.0666</v>
      </c>
      <c r="D51" s="91">
        <f t="shared" si="9"/>
        <v>0.0384</v>
      </c>
      <c r="E51" s="91">
        <f t="shared" si="9"/>
        <v>0.0352</v>
      </c>
      <c r="F51" s="91">
        <f t="shared" si="9"/>
        <v>0.1783</v>
      </c>
      <c r="G51" s="91">
        <f t="shared" si="9"/>
        <v>0.1779</v>
      </c>
      <c r="H51" s="94">
        <f t="shared" si="9"/>
        <v>0.1713</v>
      </c>
      <c r="I51" s="94">
        <f t="shared" si="9"/>
        <v>0.1575</v>
      </c>
      <c r="J51" s="94">
        <f aca="true" t="shared" si="10" ref="J51:Q51">SUM(J38/J10)</f>
        <v>0.1453</v>
      </c>
      <c r="K51" s="94">
        <f t="shared" si="10"/>
        <v>0.1297</v>
      </c>
      <c r="L51" s="94">
        <f t="shared" si="10"/>
        <v>0.1142</v>
      </c>
      <c r="M51" s="94">
        <f t="shared" si="10"/>
        <v>0.0913</v>
      </c>
      <c r="N51" s="94">
        <f t="shared" si="10"/>
        <v>0.0685</v>
      </c>
      <c r="O51" s="94">
        <f t="shared" si="10"/>
        <v>0.0457</v>
      </c>
      <c r="P51" s="94">
        <f t="shared" si="10"/>
        <v>0.0228</v>
      </c>
      <c r="Q51" s="95">
        <f t="shared" si="10"/>
        <v>0</v>
      </c>
    </row>
    <row r="52" spans="1:17" s="19" customFormat="1" ht="24.75" thickBot="1">
      <c r="A52" s="16">
        <v>30</v>
      </c>
      <c r="B52" s="55" t="s">
        <v>72</v>
      </c>
      <c r="C52" s="56">
        <f>SUM(C38-C46)/C10</f>
        <v>0.0666</v>
      </c>
      <c r="D52" s="56">
        <f aca="true" t="shared" si="11" ref="D52:Q52">SUM(D38-D46)/D10</f>
        <v>0.0384</v>
      </c>
      <c r="E52" s="56">
        <f t="shared" si="11"/>
        <v>0.0352</v>
      </c>
      <c r="F52" s="56">
        <f t="shared" si="11"/>
        <v>0.1783</v>
      </c>
      <c r="G52" s="56">
        <f t="shared" si="11"/>
        <v>0.1779</v>
      </c>
      <c r="H52" s="56">
        <f t="shared" si="11"/>
        <v>0.1713</v>
      </c>
      <c r="I52" s="56">
        <f t="shared" si="11"/>
        <v>0.1575</v>
      </c>
      <c r="J52" s="57">
        <f t="shared" si="11"/>
        <v>0.1453</v>
      </c>
      <c r="K52" s="56">
        <f t="shared" si="11"/>
        <v>0.1297</v>
      </c>
      <c r="L52" s="58">
        <f t="shared" si="11"/>
        <v>0.1142</v>
      </c>
      <c r="M52" s="56">
        <f t="shared" si="11"/>
        <v>0.0913</v>
      </c>
      <c r="N52" s="58">
        <f t="shared" si="11"/>
        <v>0.0685</v>
      </c>
      <c r="O52" s="56">
        <f t="shared" si="11"/>
        <v>0.0457</v>
      </c>
      <c r="P52" s="56">
        <f t="shared" si="11"/>
        <v>0.0228</v>
      </c>
      <c r="Q52" s="59">
        <f t="shared" si="11"/>
        <v>0</v>
      </c>
    </row>
    <row r="53" spans="1:17" s="19" customFormat="1" ht="24.75" thickBot="1">
      <c r="A53" s="80">
        <v>31</v>
      </c>
      <c r="B53" s="55" t="s">
        <v>57</v>
      </c>
      <c r="C53" s="18">
        <f aca="true" t="shared" si="12" ref="C53:Q53">SUM(C54:C58)</f>
        <v>3051074</v>
      </c>
      <c r="D53" s="18">
        <f t="shared" si="12"/>
        <v>2804143</v>
      </c>
      <c r="E53" s="18">
        <f t="shared" si="12"/>
        <v>1908566</v>
      </c>
      <c r="F53" s="18">
        <f t="shared" si="12"/>
        <v>2884115</v>
      </c>
      <c r="G53" s="18">
        <f t="shared" si="12"/>
        <v>2871315</v>
      </c>
      <c r="H53" s="18">
        <f t="shared" si="12"/>
        <v>2051315</v>
      </c>
      <c r="I53" s="18">
        <f t="shared" si="12"/>
        <v>2521315</v>
      </c>
      <c r="J53" s="22">
        <f t="shared" si="12"/>
        <v>2495428</v>
      </c>
      <c r="K53" s="18">
        <f t="shared" si="12"/>
        <v>2210000</v>
      </c>
      <c r="L53" s="23">
        <f t="shared" si="12"/>
        <v>2180000</v>
      </c>
      <c r="M53" s="18">
        <f t="shared" si="12"/>
        <v>2815000</v>
      </c>
      <c r="N53" s="23">
        <f t="shared" si="12"/>
        <v>2680000</v>
      </c>
      <c r="O53" s="18">
        <f t="shared" si="12"/>
        <v>2550000</v>
      </c>
      <c r="P53" s="18">
        <f t="shared" si="12"/>
        <v>2418000</v>
      </c>
      <c r="Q53" s="24">
        <f t="shared" si="12"/>
        <v>2285000</v>
      </c>
    </row>
    <row r="54" spans="1:17" s="19" customFormat="1" ht="32.25" customHeight="1">
      <c r="A54" s="20">
        <v>32</v>
      </c>
      <c r="B54" s="51" t="s">
        <v>58</v>
      </c>
      <c r="C54" s="48">
        <v>760084</v>
      </c>
      <c r="D54" s="3">
        <v>826087</v>
      </c>
      <c r="E54" s="3">
        <v>770000</v>
      </c>
      <c r="F54" s="3">
        <v>1356000</v>
      </c>
      <c r="G54" s="3">
        <v>660000</v>
      </c>
      <c r="H54" s="3">
        <v>660000</v>
      </c>
      <c r="I54" s="3">
        <v>660000</v>
      </c>
      <c r="J54" s="9">
        <v>660000</v>
      </c>
      <c r="K54" s="3">
        <v>660000</v>
      </c>
      <c r="L54" s="7">
        <v>660000</v>
      </c>
      <c r="M54" s="3">
        <v>2815000</v>
      </c>
      <c r="N54" s="7">
        <v>2680000</v>
      </c>
      <c r="O54" s="3">
        <v>2550000</v>
      </c>
      <c r="P54" s="3">
        <v>2418000</v>
      </c>
      <c r="Q54" s="40">
        <v>2285000</v>
      </c>
    </row>
    <row r="55" spans="1:17" s="19" customFormat="1" ht="12">
      <c r="A55" s="20">
        <v>33</v>
      </c>
      <c r="B55" s="47" t="s">
        <v>59</v>
      </c>
      <c r="C55" s="48">
        <v>2290990</v>
      </c>
      <c r="D55" s="3">
        <v>1817907</v>
      </c>
      <c r="E55" s="3">
        <v>629254</v>
      </c>
      <c r="F55" s="3">
        <v>1146800</v>
      </c>
      <c r="G55" s="3">
        <v>1860000</v>
      </c>
      <c r="H55" s="3">
        <v>1070000</v>
      </c>
      <c r="I55" s="3">
        <v>1610000</v>
      </c>
      <c r="J55" s="9">
        <v>1580000</v>
      </c>
      <c r="K55" s="3">
        <v>1550000</v>
      </c>
      <c r="L55" s="7">
        <v>1520000</v>
      </c>
      <c r="M55" s="3"/>
      <c r="N55" s="7"/>
      <c r="O55" s="3"/>
      <c r="P55" s="3"/>
      <c r="Q55" s="40"/>
    </row>
    <row r="56" spans="1:17" s="19" customFormat="1" ht="24">
      <c r="A56" s="20">
        <v>34</v>
      </c>
      <c r="B56" s="60" t="s">
        <v>60</v>
      </c>
      <c r="C56" s="48"/>
      <c r="D56" s="48"/>
      <c r="E56" s="48">
        <v>239312</v>
      </c>
      <c r="F56" s="48">
        <v>251315</v>
      </c>
      <c r="G56" s="48">
        <v>251315</v>
      </c>
      <c r="H56" s="48">
        <v>251315</v>
      </c>
      <c r="I56" s="48">
        <v>251315</v>
      </c>
      <c r="J56" s="61">
        <v>255428</v>
      </c>
      <c r="K56" s="48"/>
      <c r="L56" s="62"/>
      <c r="M56" s="48"/>
      <c r="N56" s="62"/>
      <c r="O56" s="48"/>
      <c r="P56" s="48"/>
      <c r="Q56" s="63"/>
    </row>
    <row r="57" spans="1:17" s="19" customFormat="1" ht="24">
      <c r="A57" s="20">
        <v>35</v>
      </c>
      <c r="B57" s="51" t="s">
        <v>61</v>
      </c>
      <c r="C57" s="54"/>
      <c r="D57" s="54">
        <v>160149</v>
      </c>
      <c r="E57" s="54">
        <v>270000</v>
      </c>
      <c r="F57" s="54">
        <v>130000</v>
      </c>
      <c r="G57" s="54">
        <v>100000</v>
      </c>
      <c r="H57" s="54">
        <v>70000</v>
      </c>
      <c r="I57" s="54"/>
      <c r="J57" s="81"/>
      <c r="K57" s="54"/>
      <c r="L57" s="82"/>
      <c r="M57" s="54"/>
      <c r="N57" s="82"/>
      <c r="O57" s="54"/>
      <c r="P57" s="54"/>
      <c r="Q57" s="83"/>
    </row>
    <row r="58" spans="1:17" s="19" customFormat="1" ht="36">
      <c r="A58" s="118">
        <v>36</v>
      </c>
      <c r="B58" s="60" t="s">
        <v>62</v>
      </c>
      <c r="C58" s="48">
        <f>SUM(C59:C62)</f>
        <v>0</v>
      </c>
      <c r="D58" s="48">
        <f>SUM(D59:D62)</f>
        <v>0</v>
      </c>
      <c r="E58" s="48">
        <f>SUM(E59:E62)</f>
        <v>0</v>
      </c>
      <c r="F58" s="48">
        <f>SUM(F59:F62)</f>
        <v>0</v>
      </c>
      <c r="G58" s="48">
        <f>SUM(G59:G62)</f>
        <v>0</v>
      </c>
      <c r="H58" s="48">
        <f aca="true" t="shared" si="13" ref="H58:Q58">SUM(H59:H62)</f>
        <v>0</v>
      </c>
      <c r="I58" s="48">
        <f t="shared" si="13"/>
        <v>0</v>
      </c>
      <c r="J58" s="48">
        <f t="shared" si="13"/>
        <v>0</v>
      </c>
      <c r="K58" s="48">
        <f t="shared" si="13"/>
        <v>0</v>
      </c>
      <c r="L58" s="48">
        <f t="shared" si="13"/>
        <v>0</v>
      </c>
      <c r="M58" s="48">
        <f t="shared" si="13"/>
        <v>0</v>
      </c>
      <c r="N58" s="48">
        <f t="shared" si="13"/>
        <v>0</v>
      </c>
      <c r="O58" s="48">
        <f t="shared" si="13"/>
        <v>0</v>
      </c>
      <c r="P58" s="48">
        <f t="shared" si="13"/>
        <v>0</v>
      </c>
      <c r="Q58" s="96">
        <f t="shared" si="13"/>
        <v>0</v>
      </c>
    </row>
    <row r="59" spans="1:17" s="19" customFormat="1" ht="12">
      <c r="A59" s="118"/>
      <c r="B59" s="49" t="s">
        <v>63</v>
      </c>
      <c r="C59" s="48"/>
      <c r="D59" s="48"/>
      <c r="E59" s="48"/>
      <c r="F59" s="48"/>
      <c r="G59" s="48"/>
      <c r="H59" s="48"/>
      <c r="I59" s="48"/>
      <c r="J59" s="61"/>
      <c r="K59" s="48"/>
      <c r="L59" s="62"/>
      <c r="M59" s="48"/>
      <c r="N59" s="62"/>
      <c r="O59" s="48"/>
      <c r="P59" s="48"/>
      <c r="Q59" s="63"/>
    </row>
    <row r="60" spans="1:17" s="19" customFormat="1" ht="12">
      <c r="A60" s="118"/>
      <c r="B60" s="49" t="s">
        <v>64</v>
      </c>
      <c r="C60" s="48"/>
      <c r="D60" s="48"/>
      <c r="E60" s="48"/>
      <c r="F60" s="48"/>
      <c r="G60" s="48"/>
      <c r="H60" s="48"/>
      <c r="I60" s="48"/>
      <c r="J60" s="61"/>
      <c r="K60" s="48"/>
      <c r="L60" s="62"/>
      <c r="M60" s="48"/>
      <c r="N60" s="62"/>
      <c r="O60" s="48"/>
      <c r="P60" s="48"/>
      <c r="Q60" s="63"/>
    </row>
    <row r="61" spans="1:17" s="19" customFormat="1" ht="12">
      <c r="A61" s="115"/>
      <c r="B61" s="64" t="s">
        <v>65</v>
      </c>
      <c r="C61" s="54"/>
      <c r="D61" s="54"/>
      <c r="E61" s="54"/>
      <c r="F61" s="54"/>
      <c r="G61" s="54"/>
      <c r="H61" s="54"/>
      <c r="I61" s="54"/>
      <c r="J61" s="81"/>
      <c r="K61" s="54"/>
      <c r="L61" s="82"/>
      <c r="M61" s="54"/>
      <c r="N61" s="82"/>
      <c r="O61" s="54"/>
      <c r="P61" s="54"/>
      <c r="Q61" s="83"/>
    </row>
    <row r="62" spans="1:17" s="19" customFormat="1" ht="12">
      <c r="A62" s="118"/>
      <c r="B62" s="64" t="s">
        <v>66</v>
      </c>
      <c r="C62" s="48"/>
      <c r="D62" s="48"/>
      <c r="E62" s="48"/>
      <c r="F62" s="48"/>
      <c r="G62" s="48"/>
      <c r="H62" s="48"/>
      <c r="I62" s="48"/>
      <c r="J62" s="61"/>
      <c r="K62" s="48"/>
      <c r="L62" s="62"/>
      <c r="M62" s="48"/>
      <c r="N62" s="62"/>
      <c r="O62" s="48"/>
      <c r="P62" s="48"/>
      <c r="Q62" s="63"/>
    </row>
    <row r="63" spans="1:17" s="19" customFormat="1" ht="24.75" thickBot="1">
      <c r="A63" s="52">
        <v>37</v>
      </c>
      <c r="B63" s="64" t="s">
        <v>74</v>
      </c>
      <c r="C63" s="65">
        <f>SUM(C53/C10)</f>
        <v>0.0407</v>
      </c>
      <c r="D63" s="65">
        <f aca="true" t="shared" si="14" ref="D63:Q63">SUM(D53/D10)</f>
        <v>0.0303</v>
      </c>
      <c r="E63" s="65">
        <f>SUM(E53/E10)</f>
        <v>0.0211</v>
      </c>
      <c r="F63" s="65">
        <f>SUM(F53/F10)</f>
        <v>0.0262</v>
      </c>
      <c r="G63" s="65">
        <f>SUM(G53/G10)</f>
        <v>0.0285</v>
      </c>
      <c r="H63" s="94">
        <f t="shared" si="14"/>
        <v>0.0207</v>
      </c>
      <c r="I63" s="94">
        <f t="shared" si="14"/>
        <v>0.0256</v>
      </c>
      <c r="J63" s="94">
        <f t="shared" si="14"/>
        <v>0.0259</v>
      </c>
      <c r="K63" s="94">
        <f t="shared" si="14"/>
        <v>0.0229</v>
      </c>
      <c r="L63" s="94">
        <f t="shared" si="14"/>
        <v>0.0226</v>
      </c>
      <c r="M63" s="94">
        <f t="shared" si="14"/>
        <v>0.0292</v>
      </c>
      <c r="N63" s="94">
        <f t="shared" si="14"/>
        <v>0.0278</v>
      </c>
      <c r="O63" s="94">
        <f t="shared" si="14"/>
        <v>0.0265</v>
      </c>
      <c r="P63" s="94">
        <f t="shared" si="14"/>
        <v>0.0251</v>
      </c>
      <c r="Q63" s="95">
        <f t="shared" si="14"/>
        <v>0.0237</v>
      </c>
    </row>
    <row r="64" spans="1:17" s="19" customFormat="1" ht="24.75" thickBot="1">
      <c r="A64" s="16">
        <v>38</v>
      </c>
      <c r="B64" s="55" t="s">
        <v>73</v>
      </c>
      <c r="C64" s="66">
        <f aca="true" t="shared" si="15" ref="C64:P64">SUM(C53-C58)/C10</f>
        <v>0.0407</v>
      </c>
      <c r="D64" s="66">
        <f t="shared" si="15"/>
        <v>0.0303</v>
      </c>
      <c r="E64" s="66">
        <f t="shared" si="15"/>
        <v>0.0211</v>
      </c>
      <c r="F64" s="66">
        <f t="shared" si="15"/>
        <v>0.0262</v>
      </c>
      <c r="G64" s="66">
        <f t="shared" si="15"/>
        <v>0.0285</v>
      </c>
      <c r="H64" s="66">
        <f t="shared" si="15"/>
        <v>0.0207</v>
      </c>
      <c r="I64" s="66">
        <f t="shared" si="15"/>
        <v>0.0256</v>
      </c>
      <c r="J64" s="67">
        <f t="shared" si="15"/>
        <v>0.0259</v>
      </c>
      <c r="K64" s="66">
        <f t="shared" si="15"/>
        <v>0.0229</v>
      </c>
      <c r="L64" s="68">
        <f t="shared" si="15"/>
        <v>0.0226</v>
      </c>
      <c r="M64" s="66">
        <f t="shared" si="15"/>
        <v>0.0292</v>
      </c>
      <c r="N64" s="68">
        <f t="shared" si="15"/>
        <v>0.0278</v>
      </c>
      <c r="O64" s="66">
        <f t="shared" si="15"/>
        <v>0.0265</v>
      </c>
      <c r="P64" s="66">
        <f t="shared" si="15"/>
        <v>0.0251</v>
      </c>
      <c r="Q64" s="69">
        <f>SUM(Q53-Q58)/Q10</f>
        <v>0.0237</v>
      </c>
    </row>
    <row r="65" spans="1:17" s="71" customFormat="1" ht="12.75">
      <c r="A65" s="119" t="s">
        <v>68</v>
      </c>
      <c r="B65" s="119"/>
      <c r="C65" s="119"/>
      <c r="D65" s="119"/>
      <c r="E65" s="119"/>
      <c r="F65" s="119"/>
      <c r="G65" s="119"/>
      <c r="H65" s="119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31.5" customHeight="1">
      <c r="A66" s="120" t="s">
        <v>76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72"/>
      <c r="L66" s="72"/>
      <c r="M66" s="2"/>
      <c r="N66" s="2"/>
      <c r="O66" s="2"/>
      <c r="P66" s="2"/>
      <c r="Q66" s="2"/>
    </row>
    <row r="67" spans="1:17" ht="1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</sheetData>
  <mergeCells count="14">
    <mergeCell ref="A58:A62"/>
    <mergeCell ref="A65:H65"/>
    <mergeCell ref="A66:J66"/>
    <mergeCell ref="I1:J1"/>
    <mergeCell ref="C7:D7"/>
    <mergeCell ref="G1:H1"/>
    <mergeCell ref="A7:A8"/>
    <mergeCell ref="B7:B8"/>
    <mergeCell ref="E7:Q7"/>
    <mergeCell ref="P1:Q1"/>
    <mergeCell ref="A3:Q3"/>
    <mergeCell ref="A4:Q4"/>
    <mergeCell ref="A5:Q5"/>
    <mergeCell ref="A46:A50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65" r:id="rId3"/>
  <rowBreaks count="1" manualBreakCount="1">
    <brk id="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2005-12-30T12:20:04Z</dcterms:modified>
  <cp:category/>
  <cp:version/>
  <cp:contentType/>
  <cp:contentStatus/>
</cp:coreProperties>
</file>