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'GFOŚiGW'!$A$1:$F$94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E53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zdjeto - 1 zł</t>
        </r>
      </text>
    </comment>
    <comment ref="E64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dodano + 1 zł</t>
        </r>
      </text>
    </comment>
    <comment ref="E82" authorId="0">
      <text>
        <r>
          <rPr>
            <sz val="10"/>
            <rFont val="Tahoma"/>
            <family val="2"/>
          </rPr>
          <t>zdjeto - 1 zł</t>
        </r>
        <r>
          <rPr>
            <sz val="8"/>
            <rFont val="Tahoma"/>
            <family val="0"/>
          </rPr>
          <t xml:space="preserve">
</t>
        </r>
      </text>
    </comment>
    <comment ref="E88" authorId="0">
      <text>
        <r>
          <rPr>
            <sz val="10"/>
            <rFont val="Tahoma"/>
            <family val="2"/>
          </rPr>
          <t>zdjeto - 1 zł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<sst xmlns="http://schemas.openxmlformats.org/spreadsheetml/2006/main" count="257" uniqueCount="168">
  <si>
    <t>Gospodarka odpadami</t>
  </si>
  <si>
    <t>w tym:</t>
  </si>
  <si>
    <t>Gospodarka ściekowa i ochrona wód</t>
  </si>
  <si>
    <t>w zł</t>
  </si>
  <si>
    <t>x</t>
  </si>
  <si>
    <t>Lp.</t>
  </si>
  <si>
    <t>Dział 900                    Rozdział 90011</t>
  </si>
  <si>
    <t>Paragrafy</t>
  </si>
  <si>
    <t>Plan 
na 2005 r.</t>
  </si>
  <si>
    <t>Kwota zrealizowana w 2005 r.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</si>
  <si>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</si>
  <si>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</si>
  <si>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</si>
  <si>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</si>
  <si>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</si>
  <si>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</si>
  <si>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</si>
  <si>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Wodociąg w Starym Leśnie</t>
  </si>
  <si>
    <t>_</t>
  </si>
  <si>
    <t>Partycypacja w budowie sieci wodociągowej w Niekłończycy (dz. nr 198/6)</t>
  </si>
  <si>
    <t>6.1</t>
  </si>
  <si>
    <t>Partycypacja w budowie sieci wodociągowej w Węgorniku (dz.nr 9/23, dz nr 9/38)</t>
  </si>
  <si>
    <t>6.2</t>
  </si>
  <si>
    <t>Partycypacja w budowie sieci wodociągowej w Tanowie (dz.nr 303/2, dz nr 303/4)</t>
  </si>
  <si>
    <t>7.</t>
  </si>
  <si>
    <t>8.</t>
  </si>
  <si>
    <t>Partycypacja i obsługa budowy przyłączy kanalizacyjnych</t>
  </si>
  <si>
    <t>9.</t>
  </si>
  <si>
    <t>10.</t>
  </si>
  <si>
    <t>11.</t>
  </si>
  <si>
    <t>12.</t>
  </si>
  <si>
    <t>Monitorowanie środowiska przy Zakładzie Odzysku i Składowania Odpadów Komunalnych w Leśnie Górnym</t>
  </si>
  <si>
    <t>13.</t>
  </si>
  <si>
    <t>14.</t>
  </si>
  <si>
    <t>Programy i opracowania dotyczące środowiska</t>
  </si>
  <si>
    <t>15.</t>
  </si>
  <si>
    <t>16.</t>
  </si>
  <si>
    <t>Bieżąca konserwacja i utrzymanie zieleni</t>
  </si>
  <si>
    <t xml:space="preserve">w tym: 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</si>
  <si>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</si>
  <si>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</si>
  <si>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</si>
  <si>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</si>
  <si>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</si>
  <si>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18.1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</si>
  <si>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</si>
  <si>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</si>
  <si>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</si>
  <si>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</si>
  <si>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</si>
  <si>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21.</t>
  </si>
  <si>
    <t>22.</t>
  </si>
  <si>
    <t>23.</t>
  </si>
  <si>
    <t>24.</t>
  </si>
  <si>
    <t>Urządzenie i utrzymanie zieleni na terenie Szkoły Podstawowej w Trzebieży</t>
  </si>
  <si>
    <t>25.</t>
  </si>
  <si>
    <t>Urządzenie i utrzymanie zieleni na terenie Gimnazjum w Trzebieży</t>
  </si>
  <si>
    <t>26.</t>
  </si>
  <si>
    <t>Urządzanie i utrzymanie nowych terenów zieleni</t>
  </si>
  <si>
    <t>27.</t>
  </si>
  <si>
    <t>28.</t>
  </si>
  <si>
    <t>29.</t>
  </si>
  <si>
    <t>Dotacja do budżetu - Wymiana instalacji c.o. w siedzibie Stowarzyszenia Pomocy Rodzinie 
im. Św. Franciszka z Asyżu</t>
  </si>
  <si>
    <t>30.</t>
  </si>
  <si>
    <t>Wymiana stolarki okiennej i drzwiowej w zasobach administrowanych przez ZGKiM</t>
  </si>
  <si>
    <t>31.</t>
  </si>
  <si>
    <t>32.</t>
  </si>
  <si>
    <t xml:space="preserve">Dotacja do budżetu - Wymiana stolarki okiennej i drzwiowej w budynku Żłobka Miejskiego w Policach </t>
  </si>
  <si>
    <t>33.</t>
  </si>
  <si>
    <t>34.</t>
  </si>
  <si>
    <t>35.</t>
  </si>
  <si>
    <t>36.</t>
  </si>
  <si>
    <t>37.</t>
  </si>
  <si>
    <t>38.</t>
  </si>
  <si>
    <t>38.1</t>
  </si>
  <si>
    <t>Dotacja do budżetu - Zainstalowanie baterii słonecznych w budynku Domu dla Samotnych Matek z Dziećmi MONAR - MARKOT w Policach</t>
  </si>
  <si>
    <t>38.2</t>
  </si>
  <si>
    <t>Dotacja do budżetu - Modernizacja instalacji c.o. w budynku Przychodni w Tanowie</t>
  </si>
  <si>
    <t>38.3</t>
  </si>
  <si>
    <t>38.4</t>
  </si>
  <si>
    <t>39.</t>
  </si>
  <si>
    <t>40.</t>
  </si>
  <si>
    <t>Ochrona bezdomnych zwierząt oraz edukacja w zakresie ochrony zwierząt - dotacja na realizację zadania</t>
  </si>
  <si>
    <t>41.</t>
  </si>
  <si>
    <t>42.</t>
  </si>
  <si>
    <t>43.</t>
  </si>
  <si>
    <t>44.</t>
  </si>
  <si>
    <t>44.1</t>
  </si>
  <si>
    <t>Zakup pomocy naukowych, dydaktycznych i książek</t>
  </si>
  <si>
    <t>4240</t>
  </si>
  <si>
    <t>45.</t>
  </si>
  <si>
    <t>Warsztaty ekologiczne dla dzieci i młodzieży - dotacja na realizację zadania</t>
  </si>
  <si>
    <t>46.</t>
  </si>
  <si>
    <t>47.</t>
  </si>
  <si>
    <t>Akcja "Sprzątanie świata - Polska 2005"</t>
  </si>
  <si>
    <t>48.</t>
  </si>
  <si>
    <t>49.</t>
  </si>
  <si>
    <t>IV.</t>
  </si>
  <si>
    <t>STAN FUNDUSZU NA KONIEC 2005 ROKU</t>
  </si>
  <si>
    <t>Środki finansowe pozostałe z 2005 r.</t>
  </si>
  <si>
    <t>Dotacja do budżetu - Wymiana pokrycia dachowego wraz z dociepleniem na budynku "B" w Przedszkolu Publicznym Nr 1</t>
  </si>
  <si>
    <t>Dotacja do budżetu - Wykonanie instalacji c.o. w biurze RO nr 3 przy ul. Piastów                   w Policach, wykonanie instalacji c.o. gazu w budynku klubu RO nr 3 przy ul. Piastów                w Policach - projekty</t>
  </si>
  <si>
    <t>Dotacja do budżetu - Docieplenie budynku Biblioteki im. Marii Curie - Skłodowskiej                    w Policach</t>
  </si>
  <si>
    <t>Partycypacja w budowie sieci wodociągowej w Policach (dz. nr 671/2, dz. Nr 462/1),                 w Przęsocinie (dz. nr 315), w Bartoszewie (dz. Nr 439/3 do 439/16)</t>
  </si>
  <si>
    <t xml:space="preserve">Dotacja do budżetu - Wymiana stolarki okiennej w Szkole Podstawowej Nr 8                          w Policach </t>
  </si>
  <si>
    <t>Dotacja do budżetu - Modernizacja ogrzewania w budynku Gimnazjum Nr 2                                  w Policach</t>
  </si>
  <si>
    <t>Dotacja do budżetu – Przebudowa byłego przedszkola na budynek mieszkalny,                            ul. Zamenhofa w Policach - docieplenie budynku</t>
  </si>
  <si>
    <t>Dotacja do budżetu - Docieplenie ścian zewnętrznych budynku Klubu Nauczyciela                      w Policach</t>
  </si>
  <si>
    <t>Dotacja do budżetu - Przebudowa budynków na ul. Niedziałkowskiego 12a i 12b                        w Policach (docieplenie dachów)</t>
  </si>
  <si>
    <t>Dotacja do budżetu - Docieplenie budynku świetlicy RO nr 1 przy ul. Nadbrzeżnej                             w Policach</t>
  </si>
  <si>
    <t>Dotacja do budżetu - Projekt i wykonanie modernizacji kwater składowiska odpadów               w Leśnie Górnym</t>
  </si>
  <si>
    <t>Odprowadzenie nadwyżki z tytułu art. 404 ustawy z dnia 27 kwietnia 2001 r. Prawo ochrony środowiska (Dz.U. z 2001 r. Nr 62, poz. 627 z późn. zm.) do WFOŚiGW                           woj. zachodniopomorskiego</t>
  </si>
  <si>
    <t>Zagospodarowanie odpadów niebezpiecznych oraz ścieków z Zakładu Odzysku                        i Składowania Odpadów Komunalnych w Leśnie Górnym</t>
  </si>
  <si>
    <t>6260</t>
  </si>
  <si>
    <t>0920</t>
  </si>
  <si>
    <t>0690</t>
  </si>
  <si>
    <t>2.</t>
  </si>
  <si>
    <t>3.</t>
  </si>
  <si>
    <t>za 2005 rok</t>
  </si>
  <si>
    <t>1.</t>
  </si>
  <si>
    <t>4.</t>
  </si>
  <si>
    <t>5.</t>
  </si>
  <si>
    <t>6.</t>
  </si>
  <si>
    <t>8.1. CZĘŚĆ TABELARYCZNA</t>
  </si>
  <si>
    <t>Zestawienie przychodów i wydatków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</si>
  <si>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</si>
  <si>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</si>
  <si>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</si>
  <si>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</si>
  <si>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</si>
  <si>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</si>
  <si>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</si>
  <si>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Dotacja do budżetu - Stacja uzdatniania wody przy ul. Grzybowej w Policach</t>
  </si>
  <si>
    <t>6110</t>
  </si>
  <si>
    <t>Dotacja do budżetu - Transgraniczna ochrona zasobów wód podziemnych - Kanalizacja Gminy Police</t>
  </si>
  <si>
    <t>4270</t>
  </si>
  <si>
    <t>4300</t>
  </si>
  <si>
    <t>Opróżnianie, utrzymanie i bieżąca konserwacja pojemników do selektywnej zbiórki odpadów komunalnych</t>
  </si>
  <si>
    <t>Likwidacja dzikich wysypisk</t>
  </si>
  <si>
    <t>Utrzymanie zieleni w miastach i gminach w tym: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</si>
  <si>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</si>
  <si>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</si>
  <si>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</si>
  <si>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</si>
  <si>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</si>
  <si>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</si>
  <si>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Odkomarzanie i odszczurzanie terenów zielonych Gminy Police</t>
  </si>
  <si>
    <t>Zieleń na terenach działek gminnych</t>
  </si>
  <si>
    <t>Porządkowanie zieleni na byłych cmentarzach</t>
  </si>
  <si>
    <t>4210</t>
  </si>
  <si>
    <t>2450</t>
  </si>
  <si>
    <t>Ochrona powietrza atmosferycznego i klimatu</t>
  </si>
  <si>
    <t>skreślono</t>
  </si>
  <si>
    <t>Opieka nad zwierzętami</t>
  </si>
  <si>
    <t>Zapewnienie opieki bezdomnym zwierzętom, które zachowują się agresywnie w stosunku do ludzi i innych zwierząt lub wymagają opieki</t>
  </si>
  <si>
    <t>Wyłapywanie bezdomnych zwierząt na terenie Gminy Police</t>
  </si>
  <si>
    <t>Edukacja ekologiczna</t>
  </si>
  <si>
    <t>Usługi związane z edukacją ekologiczną</t>
  </si>
  <si>
    <t>Zakupy nagród i materiałów na przedsięwzięcia edukacyjne</t>
  </si>
  <si>
    <t>Akcja sprzątanie z okazji "Dni Ziemi"</t>
  </si>
  <si>
    <t>Melioracje</t>
  </si>
  <si>
    <t>Konserwacja urządzeń melioracyjnych</t>
  </si>
  <si>
    <t>Różne rozliczenia finansowe</t>
  </si>
  <si>
    <t>2960</t>
  </si>
  <si>
    <t>Środki finansowe pozostałe z 2004 r.</t>
  </si>
  <si>
    <t>Zwrot części nakładów na modernizację ogrzewania w budynkach</t>
  </si>
  <si>
    <t>Wyszczególnienie</t>
  </si>
  <si>
    <t>Dostarczanie wody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</si>
</sst>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color indexed="17"/>
      <name val="Arial CE"/>
      <family val="0"/>
    </font>
    <font>
      <i/>
      <sz val="8"/>
      <name val="Arial CE"/>
      <family val="0"/>
    </font>
    <font>
      <b/>
      <i/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 CE"/>
      <family val="2"/>
    </font>
    <font>
      <i/>
      <sz val="12"/>
      <name val="Arial"/>
      <family val="2"/>
    </font>
    <font>
      <sz val="12"/>
      <color indexed="10"/>
      <name val="Arial CE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i/>
      <u val="single"/>
      <sz val="12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170" fontId="15" fillId="0" borderId="9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70" fontId="14" fillId="0" borderId="13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70" fontId="6" fillId="0" borderId="9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4" fillId="0" borderId="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vertical="center" wrapText="1"/>
    </xf>
    <xf numFmtId="3" fontId="19" fillId="0" borderId="3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 shrinkToFit="1"/>
    </xf>
    <xf numFmtId="0" fontId="14" fillId="0" borderId="28" xfId="0" applyFont="1" applyFill="1" applyBorder="1" applyAlignment="1">
      <alignment vertical="center" wrapText="1" shrinkToFit="1"/>
    </xf>
    <xf numFmtId="0" fontId="15" fillId="0" borderId="33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24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0" fontId="1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/>
    </xf>
    <xf numFmtId="3" fontId="6" fillId="0" borderId="19" xfId="0" applyNumberFormat="1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justify" wrapText="1" shrinkToFit="1"/>
    </xf>
    <xf numFmtId="0" fontId="1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6" fillId="0" borderId="10" xfId="19" applyNumberFormat="1" applyFont="1" applyBorder="1" applyAlignment="1">
      <alignment horizontal="right" vertical="center"/>
    </xf>
    <xf numFmtId="4" fontId="5" fillId="0" borderId="42" xfId="19" applyNumberFormat="1" applyFont="1" applyBorder="1" applyAlignment="1">
      <alignment horizontal="right" vertical="center"/>
    </xf>
    <xf numFmtId="4" fontId="5" fillId="0" borderId="22" xfId="19" applyNumberFormat="1" applyFont="1" applyBorder="1" applyAlignment="1">
      <alignment horizontal="right" vertical="center"/>
    </xf>
    <xf numFmtId="4" fontId="5" fillId="0" borderId="41" xfId="19" applyNumberFormat="1" applyFont="1" applyBorder="1" applyAlignment="1">
      <alignment horizontal="right" vertical="center"/>
    </xf>
    <xf numFmtId="4" fontId="6" fillId="0" borderId="42" xfId="19" applyNumberFormat="1" applyFont="1" applyBorder="1" applyAlignment="1">
      <alignment horizontal="right" vertical="center"/>
    </xf>
    <xf numFmtId="4" fontId="6" fillId="0" borderId="41" xfId="19" applyNumberFormat="1" applyFont="1" applyBorder="1" applyAlignment="1">
      <alignment horizontal="right" vertical="center"/>
    </xf>
    <xf numFmtId="4" fontId="5" fillId="0" borderId="6" xfId="19" applyNumberFormat="1" applyFont="1" applyBorder="1" applyAlignment="1">
      <alignment horizontal="right" vertical="center"/>
    </xf>
    <xf numFmtId="4" fontId="19" fillId="0" borderId="6" xfId="19" applyNumberFormat="1" applyFont="1" applyBorder="1" applyAlignment="1">
      <alignment horizontal="right" vertical="center"/>
    </xf>
    <xf numFmtId="4" fontId="19" fillId="0" borderId="14" xfId="19" applyNumberFormat="1" applyFont="1" applyBorder="1" applyAlignment="1">
      <alignment horizontal="right" vertical="center"/>
    </xf>
    <xf numFmtId="4" fontId="19" fillId="0" borderId="43" xfId="19" applyNumberFormat="1" applyFon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view="pageBreakPreview" zoomScale="88" zoomScaleSheetLayoutView="88" workbookViewId="0" topLeftCell="A1">
      <selection activeCell="H13" sqref="H13:J14"/>
    </sheetView>
  </sheetViews>
  <sheetFormatPr defaultColWidth="9.00390625" defaultRowHeight="24.75" customHeight="1"/>
  <cols>
    <col min="1" max="1" width="5.00390625" style="174" bestFit="1" customWidth="1"/>
    <col min="2" max="2" width="90.75390625" style="0" customWidth="1"/>
    <col min="3" max="3" width="12.00390625" style="0" bestFit="1" customWidth="1"/>
    <col min="4" max="4" width="15.875" style="0" customWidth="1"/>
    <col min="5" max="5" width="15.875" style="11" customWidth="1"/>
    <col min="6" max="6" width="13.625" style="11" bestFit="1" customWidth="1"/>
    <col min="9" max="10" width="13.00390625" style="0" bestFit="1" customWidth="1"/>
    <col min="12" max="12" width="9.875" style="0" bestFit="1" customWidth="1"/>
  </cols>
  <sheetData>
    <row r="1" spans="1:6" ht="33" customHeight="1">
      <c r="A1" s="175" t="s">
        <v>123</v>
      </c>
      <c r="B1" s="175"/>
      <c r="C1" s="175"/>
      <c r="D1" s="175"/>
      <c r="E1" s="175"/>
      <c r="F1" s="175"/>
    </row>
    <row r="2" spans="1:6" ht="15.75">
      <c r="A2" s="176" t="s">
        <v>124</v>
      </c>
      <c r="B2" s="176"/>
      <c r="C2" s="176"/>
      <c r="D2" s="176"/>
      <c r="E2" s="176"/>
      <c r="F2" s="176"/>
    </row>
    <row r="3" spans="1:6" ht="15.75">
      <c r="A3" s="176" t="s">
        <v>125</v>
      </c>
      <c r="B3" s="176"/>
      <c r="C3" s="176"/>
      <c r="D3" s="176"/>
      <c r="E3" s="176"/>
      <c r="F3" s="176"/>
    </row>
    <row r="4" spans="1:6" ht="15.75">
      <c r="A4" s="176" t="s">
        <v>118</v>
      </c>
      <c r="B4" s="176"/>
      <c r="C4" s="176"/>
      <c r="D4" s="176"/>
      <c r="E4" s="176"/>
      <c r="F4" s="176"/>
    </row>
    <row r="5" spans="1:6" ht="15.75">
      <c r="A5" s="9"/>
      <c r="B5" s="9"/>
      <c r="C5" s="9"/>
      <c r="D5" s="9"/>
      <c r="E5" s="9"/>
      <c r="F5" s="9"/>
    </row>
    <row r="6" spans="1:6" s="2" customFormat="1" ht="15.75" thickBot="1">
      <c r="A6" s="1"/>
      <c r="B6" s="4"/>
      <c r="D6" s="138"/>
      <c r="E6" s="138"/>
      <c r="F6" s="138" t="s">
        <v>3</v>
      </c>
    </row>
    <row r="7" spans="1:9" s="2" customFormat="1" ht="28.5" customHeight="1" thickBot="1">
      <c r="A7" s="180" t="s">
        <v>6</v>
      </c>
      <c r="B7" s="181"/>
      <c r="C7" s="181"/>
      <c r="D7" s="181"/>
      <c r="E7" s="181"/>
      <c r="F7" s="182"/>
      <c r="I7" s="3"/>
    </row>
    <row r="8" spans="1:6" s="2" customFormat="1" ht="54" customHeight="1">
      <c r="A8" s="139" t="s">
        <v>5</v>
      </c>
      <c r="B8" s="13" t="s">
        <v>166</v>
      </c>
      <c r="C8" s="13" t="s">
        <v>7</v>
      </c>
      <c r="D8" s="140" t="s">
        <v>8</v>
      </c>
      <c r="E8" s="13" t="s">
        <v>9</v>
      </c>
      <c r="F8" s="141" t="s">
        <v>10</v>
      </c>
    </row>
    <row r="9" spans="1:6" s="2" customFormat="1" ht="16.5" thickBot="1">
      <c r="A9" s="170">
        <v>1</v>
      </c>
      <c r="B9" s="10">
        <v>2</v>
      </c>
      <c r="C9" s="10">
        <v>3</v>
      </c>
      <c r="D9" s="14">
        <v>4</v>
      </c>
      <c r="E9" s="15">
        <v>5</v>
      </c>
      <c r="F9" s="16">
        <v>6</v>
      </c>
    </row>
    <row r="10" spans="1:6" s="2" customFormat="1" ht="24.75" customHeight="1" thickBot="1">
      <c r="A10" s="17" t="s">
        <v>11</v>
      </c>
      <c r="B10" s="18" t="s">
        <v>12</v>
      </c>
      <c r="C10" s="5" t="s">
        <v>4</v>
      </c>
      <c r="D10" s="19">
        <f>SUM(D11)</f>
        <v>3689020</v>
      </c>
      <c r="E10" s="20">
        <f>SUM(E11)</f>
        <v>3689020</v>
      </c>
      <c r="F10" s="21" t="s">
        <v>4</v>
      </c>
    </row>
    <row r="11" spans="1:6" s="2" customFormat="1" ht="24.75" customHeight="1" thickBot="1">
      <c r="A11" s="22" t="s">
        <v>119</v>
      </c>
      <c r="B11" s="23" t="s">
        <v>164</v>
      </c>
      <c r="C11" s="24" t="s">
        <v>4</v>
      </c>
      <c r="D11" s="25">
        <v>3689020</v>
      </c>
      <c r="E11" s="26">
        <v>3689020</v>
      </c>
      <c r="F11" s="27" t="s">
        <v>4</v>
      </c>
    </row>
    <row r="12" spans="1:6" s="2" customFormat="1" ht="24.75" customHeight="1" thickBot="1">
      <c r="A12" s="28" t="s">
        <v>13</v>
      </c>
      <c r="B12" s="29" t="s">
        <v>14</v>
      </c>
      <c r="C12" s="5" t="s">
        <v>4</v>
      </c>
      <c r="D12" s="30">
        <f>SUM(D13:D18)</f>
        <v>8461488</v>
      </c>
      <c r="E12" s="20">
        <f>SUM(E13:E18)</f>
        <v>7744250</v>
      </c>
      <c r="F12" s="160">
        <f aca="true" t="shared" si="0" ref="F12:F23">SUM(E12/D12)*100</f>
        <v>91.52</v>
      </c>
    </row>
    <row r="13" spans="1:9" s="2" customFormat="1" ht="24.75" customHeight="1">
      <c r="A13" s="31" t="s">
        <v>119</v>
      </c>
      <c r="B13" s="32" t="s">
        <v>126</v>
      </c>
      <c r="C13" s="33" t="s">
        <v>115</v>
      </c>
      <c r="D13" s="34">
        <v>40000</v>
      </c>
      <c r="E13" s="35">
        <v>37055</v>
      </c>
      <c r="F13" s="161">
        <f t="shared" si="0"/>
        <v>92.64</v>
      </c>
      <c r="H13" s="8"/>
      <c r="I13" s="8"/>
    </row>
    <row r="14" spans="1:6" s="2" customFormat="1" ht="24.75" customHeight="1">
      <c r="A14" s="36" t="s">
        <v>116</v>
      </c>
      <c r="B14" s="37" t="s">
        <v>127</v>
      </c>
      <c r="C14" s="38" t="s">
        <v>114</v>
      </c>
      <c r="D14" s="39">
        <v>200000</v>
      </c>
      <c r="E14" s="40">
        <v>153435</v>
      </c>
      <c r="F14" s="162">
        <f t="shared" si="0"/>
        <v>76.72</v>
      </c>
    </row>
    <row r="15" spans="1:6" s="2" customFormat="1" ht="24.75" customHeight="1">
      <c r="A15" s="36" t="s">
        <v>117</v>
      </c>
      <c r="B15" s="37" t="s">
        <v>128</v>
      </c>
      <c r="C15" s="38" t="s">
        <v>115</v>
      </c>
      <c r="D15" s="39">
        <v>1000000</v>
      </c>
      <c r="E15" s="40">
        <v>945069</v>
      </c>
      <c r="F15" s="162">
        <f t="shared" si="0"/>
        <v>94.51</v>
      </c>
    </row>
    <row r="16" spans="1:6" s="2" customFormat="1" ht="24.75" customHeight="1">
      <c r="A16" s="36" t="s">
        <v>120</v>
      </c>
      <c r="B16" s="37" t="s">
        <v>129</v>
      </c>
      <c r="C16" s="38" t="s">
        <v>115</v>
      </c>
      <c r="D16" s="39">
        <v>6421488</v>
      </c>
      <c r="E16" s="40">
        <v>6102507</v>
      </c>
      <c r="F16" s="162">
        <f t="shared" si="0"/>
        <v>95.03</v>
      </c>
    </row>
    <row r="17" spans="1:6" s="2" customFormat="1" ht="24.75" customHeight="1">
      <c r="A17" s="36" t="s">
        <v>121</v>
      </c>
      <c r="B17" s="37" t="s">
        <v>130</v>
      </c>
      <c r="C17" s="38" t="s">
        <v>115</v>
      </c>
      <c r="D17" s="39">
        <v>700000</v>
      </c>
      <c r="E17" s="40">
        <v>460160</v>
      </c>
      <c r="F17" s="162">
        <f t="shared" si="0"/>
        <v>65.74</v>
      </c>
    </row>
    <row r="18" spans="1:6" s="2" customFormat="1" ht="25.5" customHeight="1" thickBot="1">
      <c r="A18" s="36" t="s">
        <v>122</v>
      </c>
      <c r="B18" s="41" t="s">
        <v>131</v>
      </c>
      <c r="C18" s="38" t="s">
        <v>115</v>
      </c>
      <c r="D18" s="39">
        <v>100000</v>
      </c>
      <c r="E18" s="40">
        <v>46024</v>
      </c>
      <c r="F18" s="162">
        <f t="shared" si="0"/>
        <v>46.02</v>
      </c>
    </row>
    <row r="19" spans="1:6" s="2" customFormat="1" ht="24.75" customHeight="1" thickBot="1">
      <c r="A19" s="42" t="s">
        <v>15</v>
      </c>
      <c r="B19" s="43" t="s">
        <v>16</v>
      </c>
      <c r="C19" s="44" t="s">
        <v>4</v>
      </c>
      <c r="D19" s="45">
        <f>SUM(D20+D29+D32+D40+D60+D76+D81+D89+D91)</f>
        <v>12150508</v>
      </c>
      <c r="E19" s="45">
        <f>SUM(E20+E29+E32+E40+E60+E76+E81+E89+E91)</f>
        <v>11270162</v>
      </c>
      <c r="F19" s="160">
        <f t="shared" si="0"/>
        <v>92.75</v>
      </c>
    </row>
    <row r="20" spans="1:10" s="2" customFormat="1" ht="35.25" customHeight="1">
      <c r="A20" s="46"/>
      <c r="B20" s="147" t="s">
        <v>167</v>
      </c>
      <c r="C20" s="47"/>
      <c r="D20" s="48">
        <f>SUM(D21:D23,D25:D28)</f>
        <v>660748</v>
      </c>
      <c r="E20" s="49">
        <f>SUM(E21+E22+E23+E26+E27+E28)</f>
        <v>410868</v>
      </c>
      <c r="F20" s="164">
        <f t="shared" si="0"/>
        <v>62.18</v>
      </c>
      <c r="I20" s="12"/>
      <c r="J20" s="12"/>
    </row>
    <row r="21" spans="1:13" s="2" customFormat="1" ht="24.75" customHeight="1">
      <c r="A21" s="31" t="s">
        <v>119</v>
      </c>
      <c r="B21" s="144" t="s">
        <v>132</v>
      </c>
      <c r="C21" s="33" t="s">
        <v>113</v>
      </c>
      <c r="D21" s="34">
        <v>452500</v>
      </c>
      <c r="E21" s="40">
        <v>207998</v>
      </c>
      <c r="F21" s="163">
        <f t="shared" si="0"/>
        <v>45.97</v>
      </c>
      <c r="H21" s="50"/>
      <c r="I21" s="51"/>
      <c r="J21" s="51"/>
      <c r="M21" s="8"/>
    </row>
    <row r="22" spans="1:10" s="2" customFormat="1" ht="24.75" customHeight="1">
      <c r="A22" s="31" t="s">
        <v>116</v>
      </c>
      <c r="B22" s="96" t="s">
        <v>17</v>
      </c>
      <c r="C22" s="38" t="s">
        <v>113</v>
      </c>
      <c r="D22" s="39">
        <v>160000</v>
      </c>
      <c r="E22" s="40">
        <v>159689</v>
      </c>
      <c r="F22" s="163">
        <f t="shared" si="0"/>
        <v>99.81</v>
      </c>
      <c r="H22" s="50"/>
      <c r="I22" s="51"/>
      <c r="J22" s="51"/>
    </row>
    <row r="23" spans="1:10" s="2" customFormat="1" ht="38.25" customHeight="1">
      <c r="A23" s="31" t="s">
        <v>117</v>
      </c>
      <c r="B23" s="144" t="s">
        <v>103</v>
      </c>
      <c r="C23" s="33" t="s">
        <v>133</v>
      </c>
      <c r="D23" s="34">
        <v>29706</v>
      </c>
      <c r="E23" s="40">
        <v>29645</v>
      </c>
      <c r="F23" s="163">
        <f t="shared" si="0"/>
        <v>99.79</v>
      </c>
      <c r="H23" s="50"/>
      <c r="I23" s="51"/>
      <c r="J23" s="51"/>
    </row>
    <row r="24" spans="1:10" s="2" customFormat="1" ht="24.75" customHeight="1">
      <c r="A24" s="31" t="s">
        <v>120</v>
      </c>
      <c r="B24" s="148" t="s">
        <v>152</v>
      </c>
      <c r="C24" s="53" t="s">
        <v>18</v>
      </c>
      <c r="D24" s="54" t="s">
        <v>18</v>
      </c>
      <c r="E24" s="55" t="s">
        <v>18</v>
      </c>
      <c r="F24" s="56" t="s">
        <v>18</v>
      </c>
      <c r="H24" s="50"/>
      <c r="I24" s="51"/>
      <c r="J24" s="51"/>
    </row>
    <row r="25" spans="1:17" s="2" customFormat="1" ht="24.75" customHeight="1">
      <c r="A25" s="31" t="s">
        <v>121</v>
      </c>
      <c r="B25" s="146" t="s">
        <v>152</v>
      </c>
      <c r="C25" s="38" t="s">
        <v>18</v>
      </c>
      <c r="D25" s="57" t="s">
        <v>18</v>
      </c>
      <c r="E25" s="55" t="s">
        <v>18</v>
      </c>
      <c r="F25" s="56" t="s">
        <v>18</v>
      </c>
      <c r="H25" s="50"/>
      <c r="I25" s="51"/>
      <c r="J25" s="51"/>
      <c r="L25" s="8"/>
      <c r="M25" s="8"/>
      <c r="O25" s="8"/>
      <c r="Q25" s="8"/>
    </row>
    <row r="26" spans="1:12" s="2" customFormat="1" ht="24.75" customHeight="1">
      <c r="A26" s="31" t="s">
        <v>122</v>
      </c>
      <c r="B26" s="96" t="s">
        <v>19</v>
      </c>
      <c r="C26" s="38" t="s">
        <v>133</v>
      </c>
      <c r="D26" s="39">
        <v>5000</v>
      </c>
      <c r="E26" s="40">
        <v>0</v>
      </c>
      <c r="F26" s="163">
        <f aca="true" t="shared" si="1" ref="F26:F79">SUM(E26/D26)*100</f>
        <v>0</v>
      </c>
      <c r="H26" s="50"/>
      <c r="I26" s="51"/>
      <c r="J26" s="51"/>
      <c r="L26" s="8"/>
    </row>
    <row r="27" spans="1:10" s="2" customFormat="1" ht="24.75" customHeight="1">
      <c r="A27" s="36" t="s">
        <v>20</v>
      </c>
      <c r="B27" s="96" t="s">
        <v>21</v>
      </c>
      <c r="C27" s="38" t="s">
        <v>133</v>
      </c>
      <c r="D27" s="39">
        <v>11000</v>
      </c>
      <c r="E27" s="40">
        <v>11000</v>
      </c>
      <c r="F27" s="163">
        <f t="shared" si="1"/>
        <v>100</v>
      </c>
      <c r="H27" s="50"/>
      <c r="I27" s="51"/>
      <c r="J27" s="51"/>
    </row>
    <row r="28" spans="1:10" s="2" customFormat="1" ht="24.75" customHeight="1">
      <c r="A28" s="36" t="s">
        <v>22</v>
      </c>
      <c r="B28" s="96" t="s">
        <v>23</v>
      </c>
      <c r="C28" s="38" t="s">
        <v>133</v>
      </c>
      <c r="D28" s="39">
        <v>2542</v>
      </c>
      <c r="E28" s="40">
        <v>2536</v>
      </c>
      <c r="F28" s="163">
        <f t="shared" si="1"/>
        <v>99.76</v>
      </c>
      <c r="H28" s="50"/>
      <c r="I28" s="51"/>
      <c r="J28" s="51"/>
    </row>
    <row r="29" spans="1:10" s="2" customFormat="1" ht="35.25" customHeight="1">
      <c r="A29" s="46"/>
      <c r="B29" s="149" t="s">
        <v>2</v>
      </c>
      <c r="C29" s="58"/>
      <c r="D29" s="59">
        <f>SUM(D30+D31)</f>
        <v>4242754</v>
      </c>
      <c r="E29" s="60">
        <f>SUM(E30+E31)</f>
        <v>4114906</v>
      </c>
      <c r="F29" s="165">
        <f t="shared" si="1"/>
        <v>96.99</v>
      </c>
      <c r="H29" s="50"/>
      <c r="I29" s="51"/>
      <c r="J29" s="51"/>
    </row>
    <row r="30" spans="1:10" s="2" customFormat="1" ht="30" customHeight="1">
      <c r="A30" s="36" t="s">
        <v>24</v>
      </c>
      <c r="B30" s="150" t="s">
        <v>134</v>
      </c>
      <c r="C30" s="53" t="s">
        <v>113</v>
      </c>
      <c r="D30" s="34">
        <v>4042754</v>
      </c>
      <c r="E30" s="40">
        <v>3952719</v>
      </c>
      <c r="F30" s="163">
        <f t="shared" si="1"/>
        <v>97.77</v>
      </c>
      <c r="H30" s="1"/>
      <c r="I30" s="51"/>
      <c r="J30" s="51"/>
    </row>
    <row r="31" spans="1:10" s="2" customFormat="1" ht="24.75" customHeight="1">
      <c r="A31" s="36" t="s">
        <v>25</v>
      </c>
      <c r="B31" s="96" t="s">
        <v>26</v>
      </c>
      <c r="C31" s="6" t="s">
        <v>136</v>
      </c>
      <c r="D31" s="39">
        <v>200000</v>
      </c>
      <c r="E31" s="40">
        <v>162187</v>
      </c>
      <c r="F31" s="163">
        <f t="shared" si="1"/>
        <v>81.09</v>
      </c>
      <c r="H31" s="1"/>
      <c r="I31" s="62"/>
      <c r="J31" s="62"/>
    </row>
    <row r="32" spans="1:6" s="2" customFormat="1" ht="35.25" customHeight="1">
      <c r="A32" s="63"/>
      <c r="B32" s="151" t="s">
        <v>0</v>
      </c>
      <c r="C32" s="64"/>
      <c r="D32" s="65">
        <f>SUM(D33:D36,D38:D39)</f>
        <v>530000</v>
      </c>
      <c r="E32" s="60">
        <f>SUM(E33+E34+E35+E36+E38+E39)</f>
        <v>302480</v>
      </c>
      <c r="F32" s="165">
        <f t="shared" si="1"/>
        <v>57.07</v>
      </c>
    </row>
    <row r="33" spans="1:10" s="2" customFormat="1" ht="30" customHeight="1">
      <c r="A33" s="36" t="s">
        <v>27</v>
      </c>
      <c r="B33" s="96" t="s">
        <v>137</v>
      </c>
      <c r="C33" s="38" t="s">
        <v>136</v>
      </c>
      <c r="D33" s="39">
        <v>200000</v>
      </c>
      <c r="E33" s="40">
        <v>179057</v>
      </c>
      <c r="F33" s="163">
        <f t="shared" si="1"/>
        <v>89.53</v>
      </c>
      <c r="J33" s="8"/>
    </row>
    <row r="34" spans="1:6" s="2" customFormat="1" ht="24.75" customHeight="1">
      <c r="A34" s="36" t="s">
        <v>28</v>
      </c>
      <c r="B34" s="152" t="s">
        <v>138</v>
      </c>
      <c r="C34" s="33" t="s">
        <v>136</v>
      </c>
      <c r="D34" s="34">
        <v>10000</v>
      </c>
      <c r="E34" s="40">
        <v>5093</v>
      </c>
      <c r="F34" s="163">
        <f t="shared" si="1"/>
        <v>50.93</v>
      </c>
    </row>
    <row r="35" spans="1:6" s="2" customFormat="1" ht="33" customHeight="1">
      <c r="A35" s="36" t="s">
        <v>29</v>
      </c>
      <c r="B35" s="96" t="s">
        <v>112</v>
      </c>
      <c r="C35" s="38" t="s">
        <v>136</v>
      </c>
      <c r="D35" s="39">
        <v>50000</v>
      </c>
      <c r="E35" s="40">
        <v>39101</v>
      </c>
      <c r="F35" s="163">
        <f t="shared" si="1"/>
        <v>78.2</v>
      </c>
    </row>
    <row r="36" spans="1:6" s="2" customFormat="1" ht="32.25" customHeight="1">
      <c r="A36" s="36" t="s">
        <v>30</v>
      </c>
      <c r="B36" s="96" t="s">
        <v>31</v>
      </c>
      <c r="C36" s="38" t="s">
        <v>136</v>
      </c>
      <c r="D36" s="39">
        <v>40000</v>
      </c>
      <c r="E36" s="40">
        <v>34630</v>
      </c>
      <c r="F36" s="163">
        <f t="shared" si="1"/>
        <v>86.58</v>
      </c>
    </row>
    <row r="37" spans="1:6" s="2" customFormat="1" ht="24" customHeight="1">
      <c r="A37" s="36" t="s">
        <v>32</v>
      </c>
      <c r="B37" s="153" t="s">
        <v>152</v>
      </c>
      <c r="C37" s="66" t="s">
        <v>18</v>
      </c>
      <c r="D37" s="67" t="s">
        <v>18</v>
      </c>
      <c r="E37" s="67" t="s">
        <v>18</v>
      </c>
      <c r="F37" s="56" t="s">
        <v>18</v>
      </c>
    </row>
    <row r="38" spans="1:6" s="2" customFormat="1" ht="24.75" customHeight="1">
      <c r="A38" s="36" t="s">
        <v>33</v>
      </c>
      <c r="B38" s="96" t="s">
        <v>34</v>
      </c>
      <c r="C38" s="38" t="s">
        <v>136</v>
      </c>
      <c r="D38" s="39">
        <v>30000</v>
      </c>
      <c r="E38" s="40">
        <v>19174</v>
      </c>
      <c r="F38" s="163">
        <f t="shared" si="1"/>
        <v>63.91</v>
      </c>
    </row>
    <row r="39" spans="1:6" s="2" customFormat="1" ht="30.75" customHeight="1">
      <c r="A39" s="36" t="s">
        <v>35</v>
      </c>
      <c r="B39" s="154" t="s">
        <v>110</v>
      </c>
      <c r="C39" s="68" t="s">
        <v>113</v>
      </c>
      <c r="D39" s="69">
        <v>200000</v>
      </c>
      <c r="E39" s="40">
        <v>25425</v>
      </c>
      <c r="F39" s="163">
        <f t="shared" si="1"/>
        <v>12.71</v>
      </c>
    </row>
    <row r="40" spans="1:6" s="2" customFormat="1" ht="35.25" customHeight="1">
      <c r="A40" s="70"/>
      <c r="B40" s="64" t="s">
        <v>139</v>
      </c>
      <c r="C40" s="64"/>
      <c r="D40" s="65">
        <f>SUM(D41+D48+D49+D50+D51+D52+D53+D54+D55+D56+D57+D58)</f>
        <v>777500</v>
      </c>
      <c r="E40" s="71">
        <f>SUM(E41+E48+E49+E50+E51+E52+E53+E54+E55+E56+E57+E58)</f>
        <v>622095</v>
      </c>
      <c r="F40" s="165">
        <f t="shared" si="1"/>
        <v>80.01</v>
      </c>
    </row>
    <row r="41" spans="1:6" s="2" customFormat="1" ht="15.75" customHeight="1">
      <c r="A41" s="72" t="s">
        <v>36</v>
      </c>
      <c r="B41" s="73" t="s">
        <v>37</v>
      </c>
      <c r="C41" s="74"/>
      <c r="D41" s="69">
        <f>SUM(D43:D46)</f>
        <v>323500</v>
      </c>
      <c r="E41" s="75">
        <f>SUM(E43+E44+E45+E46)</f>
        <v>284883</v>
      </c>
      <c r="F41" s="166">
        <f t="shared" si="1"/>
        <v>88.06</v>
      </c>
    </row>
    <row r="42" spans="1:6" s="2" customFormat="1" ht="15.75" customHeight="1">
      <c r="A42" s="72"/>
      <c r="B42" s="76" t="s">
        <v>1</v>
      </c>
      <c r="C42" s="77"/>
      <c r="D42" s="78" t="s">
        <v>1</v>
      </c>
      <c r="E42" s="79" t="s">
        <v>38</v>
      </c>
      <c r="F42" s="80" t="s">
        <v>1</v>
      </c>
    </row>
    <row r="43" spans="1:6" s="2" customFormat="1" ht="15.75" customHeight="1">
      <c r="A43" s="72"/>
      <c r="B43" s="81" t="s">
        <v>140</v>
      </c>
      <c r="C43" s="82" t="s">
        <v>136</v>
      </c>
      <c r="D43" s="83">
        <v>250000</v>
      </c>
      <c r="E43" s="84">
        <v>227098</v>
      </c>
      <c r="F43" s="167">
        <f t="shared" si="1"/>
        <v>90.84</v>
      </c>
    </row>
    <row r="44" spans="1:6" s="2" customFormat="1" ht="15.75" customHeight="1">
      <c r="A44" s="72"/>
      <c r="B44" s="81" t="s">
        <v>141</v>
      </c>
      <c r="C44" s="85" t="s">
        <v>136</v>
      </c>
      <c r="D44" s="83">
        <v>36000</v>
      </c>
      <c r="E44" s="84">
        <v>33668</v>
      </c>
      <c r="F44" s="168">
        <f t="shared" si="1"/>
        <v>93.52</v>
      </c>
    </row>
    <row r="45" spans="1:6" s="2" customFormat="1" ht="15.75" customHeight="1">
      <c r="A45" s="72"/>
      <c r="B45" s="81" t="s">
        <v>142</v>
      </c>
      <c r="C45" s="85" t="s">
        <v>136</v>
      </c>
      <c r="D45" s="83">
        <v>35000</v>
      </c>
      <c r="E45" s="84">
        <v>22692</v>
      </c>
      <c r="F45" s="168">
        <f t="shared" si="1"/>
        <v>64.83</v>
      </c>
    </row>
    <row r="46" spans="1:6" s="2" customFormat="1" ht="15.75" customHeight="1" thickBot="1">
      <c r="A46" s="86"/>
      <c r="B46" s="87" t="s">
        <v>144</v>
      </c>
      <c r="C46" s="88" t="s">
        <v>143</v>
      </c>
      <c r="D46" s="89">
        <v>2500</v>
      </c>
      <c r="E46" s="90">
        <v>1425</v>
      </c>
      <c r="F46" s="169">
        <f t="shared" si="1"/>
        <v>57</v>
      </c>
    </row>
    <row r="47" spans="1:6" s="2" customFormat="1" ht="15.75" customHeight="1" thickBot="1">
      <c r="A47" s="171">
        <v>1</v>
      </c>
      <c r="B47" s="91">
        <v>2</v>
      </c>
      <c r="C47" s="92" t="s">
        <v>39</v>
      </c>
      <c r="D47" s="93">
        <v>4</v>
      </c>
      <c r="E47" s="94">
        <v>5</v>
      </c>
      <c r="F47" s="95">
        <v>6</v>
      </c>
    </row>
    <row r="48" spans="1:6" s="2" customFormat="1" ht="27" customHeight="1">
      <c r="A48" s="31" t="s">
        <v>40</v>
      </c>
      <c r="B48" s="144" t="s">
        <v>41</v>
      </c>
      <c r="C48" s="33" t="s">
        <v>136</v>
      </c>
      <c r="D48" s="34">
        <v>125000</v>
      </c>
      <c r="E48" s="35">
        <v>114927</v>
      </c>
      <c r="F48" s="163">
        <f t="shared" si="1"/>
        <v>91.94</v>
      </c>
    </row>
    <row r="49" spans="1:6" s="2" customFormat="1" ht="30">
      <c r="A49" s="36" t="s">
        <v>42</v>
      </c>
      <c r="B49" s="96" t="s">
        <v>43</v>
      </c>
      <c r="C49" s="38" t="s">
        <v>136</v>
      </c>
      <c r="D49" s="39">
        <v>169000</v>
      </c>
      <c r="E49" s="40">
        <v>111456</v>
      </c>
      <c r="F49" s="163">
        <f t="shared" si="1"/>
        <v>65.95</v>
      </c>
    </row>
    <row r="50" spans="1:6" s="2" customFormat="1" ht="30.75" customHeight="1">
      <c r="A50" s="172" t="s">
        <v>44</v>
      </c>
      <c r="B50" s="96" t="s">
        <v>45</v>
      </c>
      <c r="C50" s="38" t="s">
        <v>46</v>
      </c>
      <c r="D50" s="39">
        <v>6000</v>
      </c>
      <c r="E50" s="40">
        <v>5750</v>
      </c>
      <c r="F50" s="163">
        <f t="shared" si="1"/>
        <v>95.83</v>
      </c>
    </row>
    <row r="51" spans="1:6" s="2" customFormat="1" ht="24.75" customHeight="1">
      <c r="A51" s="36" t="s">
        <v>47</v>
      </c>
      <c r="B51" s="96" t="s">
        <v>48</v>
      </c>
      <c r="C51" s="38" t="s">
        <v>46</v>
      </c>
      <c r="D51" s="39">
        <v>15000</v>
      </c>
      <c r="E51" s="40">
        <v>12720</v>
      </c>
      <c r="F51" s="163">
        <f t="shared" si="1"/>
        <v>84.8</v>
      </c>
    </row>
    <row r="52" spans="1:6" s="2" customFormat="1" ht="24.75" customHeight="1">
      <c r="A52" s="36" t="s">
        <v>49</v>
      </c>
      <c r="B52" s="96" t="s">
        <v>145</v>
      </c>
      <c r="C52" s="38" t="s">
        <v>136</v>
      </c>
      <c r="D52" s="39">
        <v>30000</v>
      </c>
      <c r="E52" s="40">
        <v>19440</v>
      </c>
      <c r="F52" s="163">
        <f t="shared" si="1"/>
        <v>64.8</v>
      </c>
    </row>
    <row r="53" spans="1:6" s="2" customFormat="1" ht="24.75" customHeight="1">
      <c r="A53" s="36" t="s">
        <v>50</v>
      </c>
      <c r="B53" s="96" t="s">
        <v>146</v>
      </c>
      <c r="C53" s="38" t="s">
        <v>136</v>
      </c>
      <c r="D53" s="39">
        <v>18340</v>
      </c>
      <c r="E53" s="40">
        <v>18335</v>
      </c>
      <c r="F53" s="163">
        <f t="shared" si="1"/>
        <v>99.97</v>
      </c>
    </row>
    <row r="54" spans="1:6" s="2" customFormat="1" ht="24.75" customHeight="1">
      <c r="A54" s="36" t="s">
        <v>51</v>
      </c>
      <c r="B54" s="145" t="s">
        <v>147</v>
      </c>
      <c r="C54" s="38" t="s">
        <v>136</v>
      </c>
      <c r="D54" s="39">
        <v>15000</v>
      </c>
      <c r="E54" s="40">
        <v>8269</v>
      </c>
      <c r="F54" s="163">
        <f t="shared" si="1"/>
        <v>55.13</v>
      </c>
    </row>
    <row r="55" spans="1:6" s="2" customFormat="1" ht="24.75" customHeight="1">
      <c r="A55" s="36" t="s">
        <v>52</v>
      </c>
      <c r="B55" s="145" t="s">
        <v>148</v>
      </c>
      <c r="C55" s="38" t="s">
        <v>136</v>
      </c>
      <c r="D55" s="39">
        <v>10000</v>
      </c>
      <c r="E55" s="40">
        <v>0</v>
      </c>
      <c r="F55" s="163">
        <f t="shared" si="1"/>
        <v>0</v>
      </c>
    </row>
    <row r="56" spans="1:6" s="2" customFormat="1" ht="24.75" customHeight="1">
      <c r="A56" s="36" t="s">
        <v>53</v>
      </c>
      <c r="B56" s="7" t="s">
        <v>54</v>
      </c>
      <c r="C56" s="38" t="s">
        <v>136</v>
      </c>
      <c r="D56" s="39">
        <v>5000</v>
      </c>
      <c r="E56" s="40">
        <v>4999</v>
      </c>
      <c r="F56" s="163">
        <f t="shared" si="1"/>
        <v>99.98</v>
      </c>
    </row>
    <row r="57" spans="1:6" s="2" customFormat="1" ht="25.5" customHeight="1">
      <c r="A57" s="36" t="s">
        <v>55</v>
      </c>
      <c r="B57" s="96" t="s">
        <v>56</v>
      </c>
      <c r="C57" s="6" t="s">
        <v>136</v>
      </c>
      <c r="D57" s="97">
        <v>5000</v>
      </c>
      <c r="E57" s="40">
        <v>4999</v>
      </c>
      <c r="F57" s="163">
        <f t="shared" si="1"/>
        <v>99.98</v>
      </c>
    </row>
    <row r="58" spans="1:6" s="2" customFormat="1" ht="24.75" customHeight="1">
      <c r="A58" s="36" t="s">
        <v>57</v>
      </c>
      <c r="B58" s="96" t="s">
        <v>58</v>
      </c>
      <c r="C58" s="38" t="s">
        <v>136</v>
      </c>
      <c r="D58" s="97">
        <v>55660</v>
      </c>
      <c r="E58" s="40">
        <v>36317</v>
      </c>
      <c r="F58" s="163">
        <f t="shared" si="1"/>
        <v>65.25</v>
      </c>
    </row>
    <row r="59" spans="1:6" s="2" customFormat="1" ht="24.75" customHeight="1">
      <c r="A59" s="36" t="s">
        <v>59</v>
      </c>
      <c r="B59" s="146" t="s">
        <v>152</v>
      </c>
      <c r="C59" s="38" t="s">
        <v>18</v>
      </c>
      <c r="D59" s="57" t="s">
        <v>18</v>
      </c>
      <c r="E59" s="98" t="s">
        <v>18</v>
      </c>
      <c r="F59" s="98" t="s">
        <v>18</v>
      </c>
    </row>
    <row r="60" spans="1:6" s="2" customFormat="1" ht="35.25" customHeight="1">
      <c r="A60" s="70"/>
      <c r="B60" s="99" t="s">
        <v>151</v>
      </c>
      <c r="C60" s="99"/>
      <c r="D60" s="100">
        <f>SUM(D61:D75)</f>
        <v>1578252</v>
      </c>
      <c r="E60" s="60">
        <f>SUM(E61:E75)</f>
        <v>1506278</v>
      </c>
      <c r="F60" s="165">
        <f>SUM(E60/D60)*100</f>
        <v>95.44</v>
      </c>
    </row>
    <row r="61" spans="1:6" s="2" customFormat="1" ht="25.5" customHeight="1">
      <c r="A61" s="36" t="s">
        <v>60</v>
      </c>
      <c r="B61" s="101" t="s">
        <v>165</v>
      </c>
      <c r="C61" s="38" t="s">
        <v>133</v>
      </c>
      <c r="D61" s="39">
        <v>136252</v>
      </c>
      <c r="E61" s="40">
        <v>127835</v>
      </c>
      <c r="F61" s="163">
        <f t="shared" si="1"/>
        <v>93.82</v>
      </c>
    </row>
    <row r="62" spans="1:6" s="2" customFormat="1" ht="29.25" customHeight="1">
      <c r="A62" s="36" t="s">
        <v>61</v>
      </c>
      <c r="B62" s="102" t="s">
        <v>62</v>
      </c>
      <c r="C62" s="38" t="s">
        <v>113</v>
      </c>
      <c r="D62" s="69">
        <v>45000</v>
      </c>
      <c r="E62" s="40">
        <v>45000</v>
      </c>
      <c r="F62" s="163">
        <f t="shared" si="1"/>
        <v>100</v>
      </c>
    </row>
    <row r="63" spans="1:6" s="2" customFormat="1" ht="24.75" customHeight="1">
      <c r="A63" s="36" t="s">
        <v>63</v>
      </c>
      <c r="B63" s="61" t="s">
        <v>64</v>
      </c>
      <c r="C63" s="6" t="s">
        <v>135</v>
      </c>
      <c r="D63" s="69">
        <v>400000</v>
      </c>
      <c r="E63" s="40">
        <v>400000</v>
      </c>
      <c r="F63" s="163">
        <f t="shared" si="1"/>
        <v>100</v>
      </c>
    </row>
    <row r="64" spans="1:6" s="2" customFormat="1" ht="33.75" customHeight="1">
      <c r="A64" s="36" t="s">
        <v>65</v>
      </c>
      <c r="B64" s="52" t="s">
        <v>104</v>
      </c>
      <c r="C64" s="33" t="s">
        <v>113</v>
      </c>
      <c r="D64" s="39">
        <v>100000</v>
      </c>
      <c r="E64" s="40">
        <v>95237</v>
      </c>
      <c r="F64" s="163">
        <f t="shared" si="1"/>
        <v>95.24</v>
      </c>
    </row>
    <row r="65" spans="1:6" s="2" customFormat="1" ht="30">
      <c r="A65" s="36" t="s">
        <v>66</v>
      </c>
      <c r="B65" s="103" t="s">
        <v>67</v>
      </c>
      <c r="C65" s="38" t="s">
        <v>113</v>
      </c>
      <c r="D65" s="39">
        <v>60000</v>
      </c>
      <c r="E65" s="40">
        <v>42891</v>
      </c>
      <c r="F65" s="163">
        <f t="shared" si="1"/>
        <v>71.49</v>
      </c>
    </row>
    <row r="66" spans="1:6" s="2" customFormat="1" ht="33" customHeight="1">
      <c r="A66" s="36" t="s">
        <v>68</v>
      </c>
      <c r="B66" s="103" t="s">
        <v>105</v>
      </c>
      <c r="C66" s="104" t="s">
        <v>113</v>
      </c>
      <c r="D66" s="39">
        <v>250000</v>
      </c>
      <c r="E66" s="40">
        <v>229608</v>
      </c>
      <c r="F66" s="163">
        <f t="shared" si="1"/>
        <v>91.84</v>
      </c>
    </row>
    <row r="67" spans="1:6" s="2" customFormat="1" ht="30">
      <c r="A67" s="36" t="s">
        <v>69</v>
      </c>
      <c r="B67" s="52" t="s">
        <v>102</v>
      </c>
      <c r="C67" s="38" t="s">
        <v>113</v>
      </c>
      <c r="D67" s="39">
        <v>210000</v>
      </c>
      <c r="E67" s="40">
        <v>209996</v>
      </c>
      <c r="F67" s="163">
        <f t="shared" si="1"/>
        <v>100</v>
      </c>
    </row>
    <row r="68" spans="1:6" s="2" customFormat="1" ht="30">
      <c r="A68" s="36" t="s">
        <v>70</v>
      </c>
      <c r="B68" s="52" t="s">
        <v>106</v>
      </c>
      <c r="C68" s="105" t="s">
        <v>113</v>
      </c>
      <c r="D68" s="39">
        <v>80000</v>
      </c>
      <c r="E68" s="40">
        <v>79908</v>
      </c>
      <c r="F68" s="163">
        <f t="shared" si="1"/>
        <v>99.89</v>
      </c>
    </row>
    <row r="69" spans="1:6" s="2" customFormat="1" ht="30">
      <c r="A69" s="36" t="s">
        <v>71</v>
      </c>
      <c r="B69" s="101" t="s">
        <v>107</v>
      </c>
      <c r="C69" s="66" t="s">
        <v>113</v>
      </c>
      <c r="D69" s="106">
        <v>109000</v>
      </c>
      <c r="E69" s="40">
        <v>106504</v>
      </c>
      <c r="F69" s="163">
        <f t="shared" si="1"/>
        <v>97.71</v>
      </c>
    </row>
    <row r="70" spans="1:6" s="2" customFormat="1" ht="30">
      <c r="A70" s="36" t="s">
        <v>72</v>
      </c>
      <c r="B70" s="142" t="s">
        <v>100</v>
      </c>
      <c r="C70" s="66" t="s">
        <v>113</v>
      </c>
      <c r="D70" s="69">
        <v>50000</v>
      </c>
      <c r="E70" s="40">
        <v>49225</v>
      </c>
      <c r="F70" s="163">
        <f t="shared" si="1"/>
        <v>98.45</v>
      </c>
    </row>
    <row r="71" spans="1:6" s="2" customFormat="1" ht="30">
      <c r="A71" s="107" t="s">
        <v>73</v>
      </c>
      <c r="B71" s="108" t="s">
        <v>108</v>
      </c>
      <c r="C71" s="38" t="s">
        <v>113</v>
      </c>
      <c r="D71" s="69">
        <v>62000</v>
      </c>
      <c r="E71" s="40">
        <v>62000</v>
      </c>
      <c r="F71" s="163">
        <f t="shared" si="1"/>
        <v>100</v>
      </c>
    </row>
    <row r="72" spans="1:6" s="2" customFormat="1" ht="30">
      <c r="A72" s="36" t="s">
        <v>74</v>
      </c>
      <c r="B72" s="109" t="s">
        <v>75</v>
      </c>
      <c r="C72" s="104" t="s">
        <v>113</v>
      </c>
      <c r="D72" s="39">
        <v>20000</v>
      </c>
      <c r="E72" s="40">
        <v>2440</v>
      </c>
      <c r="F72" s="163">
        <f t="shared" si="1"/>
        <v>12.2</v>
      </c>
    </row>
    <row r="73" spans="1:6" s="2" customFormat="1" ht="24.75" customHeight="1">
      <c r="A73" s="36" t="s">
        <v>76</v>
      </c>
      <c r="B73" s="109" t="s">
        <v>77</v>
      </c>
      <c r="C73" s="104" t="s">
        <v>113</v>
      </c>
      <c r="D73" s="39">
        <v>25000</v>
      </c>
      <c r="E73" s="40">
        <v>24853</v>
      </c>
      <c r="F73" s="163">
        <f t="shared" si="1"/>
        <v>99.41</v>
      </c>
    </row>
    <row r="74" spans="1:6" s="2" customFormat="1" ht="34.5" customHeight="1">
      <c r="A74" s="36" t="s">
        <v>78</v>
      </c>
      <c r="B74" s="109" t="s">
        <v>109</v>
      </c>
      <c r="C74" s="104" t="s">
        <v>113</v>
      </c>
      <c r="D74" s="39">
        <v>25000</v>
      </c>
      <c r="E74" s="40">
        <v>24986</v>
      </c>
      <c r="F74" s="163">
        <f t="shared" si="1"/>
        <v>99.94</v>
      </c>
    </row>
    <row r="75" spans="1:6" s="2" customFormat="1" ht="50.25" customHeight="1">
      <c r="A75" s="36" t="s">
        <v>79</v>
      </c>
      <c r="B75" s="143" t="s">
        <v>101</v>
      </c>
      <c r="C75" s="38" t="s">
        <v>113</v>
      </c>
      <c r="D75" s="39">
        <v>6000</v>
      </c>
      <c r="E75" s="40">
        <v>5795</v>
      </c>
      <c r="F75" s="163">
        <f t="shared" si="1"/>
        <v>96.58</v>
      </c>
    </row>
    <row r="76" spans="1:6" s="2" customFormat="1" ht="35.25" customHeight="1">
      <c r="A76" s="46"/>
      <c r="B76" s="110" t="s">
        <v>153</v>
      </c>
      <c r="C76" s="110"/>
      <c r="D76" s="59">
        <f>SUM(D77:D79)</f>
        <v>77000</v>
      </c>
      <c r="E76" s="60">
        <f>SUM(E77:E79)</f>
        <v>48500</v>
      </c>
      <c r="F76" s="165">
        <f>SUM(E76/D76)*100</f>
        <v>62.99</v>
      </c>
    </row>
    <row r="77" spans="1:6" s="2" customFormat="1" ht="36.75" customHeight="1">
      <c r="A77" s="31" t="s">
        <v>80</v>
      </c>
      <c r="B77" s="144" t="s">
        <v>154</v>
      </c>
      <c r="C77" s="111" t="s">
        <v>136</v>
      </c>
      <c r="D77" s="34">
        <v>45000</v>
      </c>
      <c r="E77" s="40">
        <v>16760</v>
      </c>
      <c r="F77" s="163">
        <f t="shared" si="1"/>
        <v>37.24</v>
      </c>
    </row>
    <row r="78" spans="1:6" s="2" customFormat="1" ht="32.25" customHeight="1">
      <c r="A78" s="31" t="s">
        <v>81</v>
      </c>
      <c r="B78" s="96" t="s">
        <v>82</v>
      </c>
      <c r="C78" s="112" t="s">
        <v>150</v>
      </c>
      <c r="D78" s="39">
        <v>12000</v>
      </c>
      <c r="E78" s="40">
        <v>12000</v>
      </c>
      <c r="F78" s="163">
        <f t="shared" si="1"/>
        <v>100</v>
      </c>
    </row>
    <row r="79" spans="1:6" s="2" customFormat="1" ht="24.75" customHeight="1">
      <c r="A79" s="31" t="s">
        <v>83</v>
      </c>
      <c r="B79" s="96" t="s">
        <v>155</v>
      </c>
      <c r="C79" s="38" t="s">
        <v>136</v>
      </c>
      <c r="D79" s="39">
        <v>20000</v>
      </c>
      <c r="E79" s="40">
        <v>19740</v>
      </c>
      <c r="F79" s="163">
        <f t="shared" si="1"/>
        <v>98.7</v>
      </c>
    </row>
    <row r="80" spans="1:6" s="116" customFormat="1" ht="24" customHeight="1">
      <c r="A80" s="113" t="s">
        <v>84</v>
      </c>
      <c r="B80" s="155" t="s">
        <v>152</v>
      </c>
      <c r="C80" s="114" t="s">
        <v>18</v>
      </c>
      <c r="D80" s="115" t="s">
        <v>18</v>
      </c>
      <c r="E80" s="98" t="s">
        <v>18</v>
      </c>
      <c r="F80" s="98" t="s">
        <v>18</v>
      </c>
    </row>
    <row r="81" spans="1:6" s="2" customFormat="1" ht="35.25" customHeight="1">
      <c r="A81" s="70"/>
      <c r="B81" s="117" t="s">
        <v>156</v>
      </c>
      <c r="C81" s="110"/>
      <c r="D81" s="100">
        <f>SUM(D82+D84+D86+D87+D88+D83+D85)</f>
        <v>112000</v>
      </c>
      <c r="E81" s="60">
        <f>SUM(E82:E88)</f>
        <v>92782</v>
      </c>
      <c r="F81" s="165">
        <f>SUM(E81/D81)*100</f>
        <v>82.84</v>
      </c>
    </row>
    <row r="82" spans="1:6" s="2" customFormat="1" ht="24.75" customHeight="1">
      <c r="A82" s="183" t="s">
        <v>85</v>
      </c>
      <c r="B82" s="185" t="s">
        <v>157</v>
      </c>
      <c r="C82" s="82" t="s">
        <v>136</v>
      </c>
      <c r="D82" s="118">
        <v>35000</v>
      </c>
      <c r="E82" s="40">
        <v>24191</v>
      </c>
      <c r="F82" s="163">
        <f aca="true" t="shared" si="2" ref="F82:F88">SUM(E82/D82)*100</f>
        <v>69.12</v>
      </c>
    </row>
    <row r="83" spans="1:6" s="2" customFormat="1" ht="24.75" customHeight="1">
      <c r="A83" s="184"/>
      <c r="B83" s="186"/>
      <c r="C83" s="85" t="s">
        <v>46</v>
      </c>
      <c r="D83" s="39">
        <v>1000</v>
      </c>
      <c r="E83" s="40">
        <v>238</v>
      </c>
      <c r="F83" s="163">
        <f t="shared" si="2"/>
        <v>23.8</v>
      </c>
    </row>
    <row r="84" spans="1:6" s="2" customFormat="1" ht="24.75" customHeight="1">
      <c r="A84" s="31" t="s">
        <v>86</v>
      </c>
      <c r="B84" s="144" t="s">
        <v>158</v>
      </c>
      <c r="C84" s="105" t="s">
        <v>149</v>
      </c>
      <c r="D84" s="39">
        <v>14500</v>
      </c>
      <c r="E84" s="40">
        <v>11179</v>
      </c>
      <c r="F84" s="163">
        <f t="shared" si="2"/>
        <v>77.1</v>
      </c>
    </row>
    <row r="85" spans="1:6" s="2" customFormat="1" ht="24.75" customHeight="1">
      <c r="A85" s="173" t="s">
        <v>87</v>
      </c>
      <c r="B85" s="156" t="s">
        <v>88</v>
      </c>
      <c r="C85" s="38" t="s">
        <v>89</v>
      </c>
      <c r="D85" s="106">
        <v>5500</v>
      </c>
      <c r="E85" s="40">
        <v>5491</v>
      </c>
      <c r="F85" s="163">
        <f t="shared" si="2"/>
        <v>99.84</v>
      </c>
    </row>
    <row r="86" spans="1:6" s="2" customFormat="1" ht="24.75" customHeight="1">
      <c r="A86" s="31" t="s">
        <v>90</v>
      </c>
      <c r="B86" s="157" t="s">
        <v>91</v>
      </c>
      <c r="C86" s="38" t="s">
        <v>150</v>
      </c>
      <c r="D86" s="106">
        <v>15000</v>
      </c>
      <c r="E86" s="40">
        <v>15000</v>
      </c>
      <c r="F86" s="163">
        <f t="shared" si="2"/>
        <v>100</v>
      </c>
    </row>
    <row r="87" spans="1:6" s="2" customFormat="1" ht="24.75" customHeight="1">
      <c r="A87" s="31" t="s">
        <v>92</v>
      </c>
      <c r="B87" s="96" t="s">
        <v>159</v>
      </c>
      <c r="C87" s="38" t="s">
        <v>136</v>
      </c>
      <c r="D87" s="106">
        <v>35000</v>
      </c>
      <c r="E87" s="40">
        <v>32326</v>
      </c>
      <c r="F87" s="163">
        <f t="shared" si="2"/>
        <v>92.36</v>
      </c>
    </row>
    <row r="88" spans="1:6" s="2" customFormat="1" ht="24.75" customHeight="1">
      <c r="A88" s="36" t="s">
        <v>93</v>
      </c>
      <c r="B88" s="96" t="s">
        <v>94</v>
      </c>
      <c r="C88" s="38" t="s">
        <v>136</v>
      </c>
      <c r="D88" s="39">
        <v>6000</v>
      </c>
      <c r="E88" s="40">
        <v>4357</v>
      </c>
      <c r="F88" s="163">
        <f t="shared" si="2"/>
        <v>72.62</v>
      </c>
    </row>
    <row r="89" spans="1:6" s="2" customFormat="1" ht="35.25" customHeight="1">
      <c r="A89" s="119"/>
      <c r="B89" s="158" t="s">
        <v>160</v>
      </c>
      <c r="C89" s="120"/>
      <c r="D89" s="121">
        <f>SUM(D90)</f>
        <v>90000</v>
      </c>
      <c r="E89" s="60">
        <f>SUM(E90)</f>
        <v>89999</v>
      </c>
      <c r="F89" s="165">
        <f>SUM(E89/D89)*100</f>
        <v>100</v>
      </c>
    </row>
    <row r="90" spans="1:6" s="2" customFormat="1" ht="24.75" customHeight="1">
      <c r="A90" s="36" t="s">
        <v>95</v>
      </c>
      <c r="B90" s="159" t="s">
        <v>161</v>
      </c>
      <c r="C90" s="38" t="s">
        <v>135</v>
      </c>
      <c r="D90" s="39">
        <v>90000</v>
      </c>
      <c r="E90" s="40">
        <v>89999</v>
      </c>
      <c r="F90" s="163">
        <f>SUM(E90/D90)*100</f>
        <v>100</v>
      </c>
    </row>
    <row r="91" spans="1:6" s="2" customFormat="1" ht="35.25" customHeight="1">
      <c r="A91" s="122"/>
      <c r="B91" s="123" t="s">
        <v>162</v>
      </c>
      <c r="C91" s="124"/>
      <c r="D91" s="125">
        <f>SUM(D92)</f>
        <v>4082254</v>
      </c>
      <c r="E91" s="60">
        <f>SUM(E92)</f>
        <v>4082254</v>
      </c>
      <c r="F91" s="165">
        <f>SUM(E91/D91)*100</f>
        <v>100</v>
      </c>
    </row>
    <row r="92" spans="1:6" s="2" customFormat="1" ht="52.5" customHeight="1" thickBot="1">
      <c r="A92" s="126" t="s">
        <v>96</v>
      </c>
      <c r="B92" s="127" t="s">
        <v>111</v>
      </c>
      <c r="C92" s="128" t="s">
        <v>163</v>
      </c>
      <c r="D92" s="129">
        <v>4082254</v>
      </c>
      <c r="E92" s="130">
        <v>4082254</v>
      </c>
      <c r="F92" s="163">
        <f>SUM(E92/D92)*100</f>
        <v>100</v>
      </c>
    </row>
    <row r="93" spans="1:6" s="2" customFormat="1" ht="24.75" customHeight="1" thickBot="1">
      <c r="A93" s="131" t="s">
        <v>97</v>
      </c>
      <c r="B93" s="132" t="s">
        <v>98</v>
      </c>
      <c r="C93" s="133"/>
      <c r="D93" s="133"/>
      <c r="E93" s="133"/>
      <c r="F93" s="134"/>
    </row>
    <row r="94" spans="1:6" s="2" customFormat="1" ht="24.75" customHeight="1" thickBot="1">
      <c r="A94" s="135" t="s">
        <v>119</v>
      </c>
      <c r="B94" s="136" t="s">
        <v>99</v>
      </c>
      <c r="C94" s="137" t="s">
        <v>4</v>
      </c>
      <c r="D94" s="177">
        <f>SUM(E10+E12)-E19</f>
        <v>163108</v>
      </c>
      <c r="E94" s="178"/>
      <c r="F94" s="179"/>
    </row>
  </sheetData>
  <mergeCells count="8">
    <mergeCell ref="D94:F94"/>
    <mergeCell ref="A7:F7"/>
    <mergeCell ref="A82:A83"/>
    <mergeCell ref="B82:B83"/>
    <mergeCell ref="A1:F1"/>
    <mergeCell ref="A2:F2"/>
    <mergeCell ref="A3:F3"/>
    <mergeCell ref="A4:F4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portrait" paperSize="9" scale="60" r:id="rId3"/>
  <rowBreaks count="1" manualBreakCount="1">
    <brk id="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2006-04-13T06:28:35Z</dcterms:modified>
  <cp:category/>
  <cp:version/>
  <cp:contentType/>
  <cp:contentStatus/>
</cp:coreProperties>
</file>