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1-dochody wg źródeł" sheetId="1" r:id="rId1"/>
    <sheet name="1 - dochody " sheetId="2" r:id="rId2"/>
  </sheets>
  <definedNames>
    <definedName name="_xlnm.Print_Area" localSheetId="1">'1 - dochody '!$A$1:$G$326</definedName>
  </definedNames>
  <calcPr fullCalcOnLoad="1" fullPrecision="0"/>
</workbook>
</file>

<file path=xl/sharedStrings.xml><?xml version="1.0" encoding="utf-8"?>
<sst xmlns="http://schemas.openxmlformats.org/spreadsheetml/2006/main" count="430" uniqueCount="221">
  <si>
    <t>Urzędy naczelnych organów władzy państwowej,</t>
  </si>
  <si>
    <t>kontroli i ochrony prawa</t>
  </si>
  <si>
    <t>Obrona cywilna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</si>
  <si>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</si>
  <si>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</si>
  <si>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</si>
  <si>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</si>
  <si>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</si>
  <si>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</si>
  <si>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</si>
  <si>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</si>
  <si>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</si>
  <si>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</si>
  <si>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</si>
  <si>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</si>
  <si>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Zasiłki i pomoc w naturze oraz składki na ubezpieczenia społeczne</t>
  </si>
  <si>
    <t>URZĘDY NACZELNYCH ORGANÓW WŁADZY PAŃSTWOWEJ</t>
  </si>
  <si>
    <t>KONTROLI I OCHRONY PRAWA ORAZ SĄDOWNICTWA</t>
  </si>
  <si>
    <t>Zasiłki rodzinne, pielęgnacyjne i wychowawcze</t>
  </si>
  <si>
    <t>Oświetlenie ulic, placów i dróg</t>
  </si>
  <si>
    <t>Drogi publiczne powiatowe</t>
  </si>
  <si>
    <t>PAŃSTWOWEJ, KONTROLI I OCHRONY</t>
  </si>
  <si>
    <t>PRAWA ORAZ SĄDOWNICTWA</t>
  </si>
  <si>
    <t>OBSŁUGA DŁUGU PUBLICZNEGO</t>
  </si>
  <si>
    <t>KULTURA FIZYCZNA I SPORT</t>
  </si>
  <si>
    <t>Plany zagospodarowania przestrzennego</t>
  </si>
  <si>
    <t>Gospodarka ściekowa i ochrona wód</t>
  </si>
  <si>
    <t>Oczyszczanie miast i wsi</t>
  </si>
  <si>
    <t>Domy i ośrodki kultury, świetlice i kluby</t>
  </si>
  <si>
    <t>Obiekty sportowe</t>
  </si>
  <si>
    <t>Urzędy wojewódzkie</t>
  </si>
  <si>
    <t>w zł</t>
  </si>
  <si>
    <t>jednostek samorządu terytorialnego na podstawie ustaw</t>
  </si>
  <si>
    <t>1.1.2.5. Dochody podlegające przekazaniu do budżetu państwa.</t>
  </si>
  <si>
    <t>Dochody budżetu państwa związane z realizacją</t>
  </si>
  <si>
    <t>zadań zlecanych jednostkom samorządu terytorialnego</t>
  </si>
  <si>
    <t>Biblioteki</t>
  </si>
  <si>
    <t>Wykonanie</t>
  </si>
  <si>
    <t>WYTWARZANIE I ZAOPATRYWANIE</t>
  </si>
  <si>
    <t>W ENERGIĘ ELEKTRYCZNĄ, GAZ I WODĘ</t>
  </si>
  <si>
    <t>Część rekompensująca subwencji ogólnej</t>
  </si>
  <si>
    <t>POMOC SPOŁECZNA</t>
  </si>
  <si>
    <t xml:space="preserve">GOSPODARKA KOMUNALNA </t>
  </si>
  <si>
    <t>I OCHRONA ŚRODOWISKA</t>
  </si>
  <si>
    <t>FIZYCZNYCH I OD INNYCH JEDNOSTEK</t>
  </si>
  <si>
    <t>ORAZ WYDATKI ZWIĄZANE Z ICH POBOREM</t>
  </si>
  <si>
    <t>NIEPOSIADAJĄCYCH OSOBOWOŚCI PRAWNEJ</t>
  </si>
  <si>
    <t xml:space="preserve">Wpływy z podatku rolnego, podatku leśnego, podatku od </t>
  </si>
  <si>
    <t xml:space="preserve">czynności cywilnoprawnych, podatku od spadków i darowizn </t>
  </si>
  <si>
    <t>oraz podatków i opłat lokalnych</t>
  </si>
  <si>
    <t>Usługi opiekuńcze i specjalistyczne usługi opiekuńcze</t>
  </si>
  <si>
    <t>Wpływy z podatku dochodowego od osób fizycznych</t>
  </si>
  <si>
    <t>Ośrodki wsparcia</t>
  </si>
  <si>
    <t>Nazwa podziałki klasyfikacji budżetowej</t>
  </si>
  <si>
    <t>0840</t>
  </si>
  <si>
    <t>6260</t>
  </si>
  <si>
    <t>0470</t>
  </si>
  <si>
    <t>0770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</si>
  <si>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</si>
  <si>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</si>
  <si>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</si>
  <si>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</si>
  <si>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</si>
  <si>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</si>
  <si>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</si>
  <si>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</si>
  <si>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</si>
  <si>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</si>
  <si>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</si>
  <si>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</si>
  <si>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</si>
  <si>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</si>
  <si>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</si>
  <si>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</si>
  <si>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</si>
  <si>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</si>
  <si>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</si>
  <si>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</si>
  <si>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</si>
  <si>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</si>
  <si>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</si>
  <si>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</si>
  <si>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</si>
  <si>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</si>
  <si>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6330</t>
  </si>
  <si>
    <t>2320</t>
  </si>
  <si>
    <t>RAZEM:</t>
  </si>
  <si>
    <t>Wpływy ze sprzedaży wyrobów i składników majątkowych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</si>
  <si>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</si>
  <si>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</si>
  <si>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</si>
  <si>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6292</t>
  </si>
  <si>
    <t>Środki na dofinansowanie własnych inwestycji gmin (związków gmin), powiatów (związków powiatów), samorządów województw, pozyskane z innych źródeł - Fundusz PHARE CBC</t>
  </si>
  <si>
    <t>1510</t>
  </si>
  <si>
    <t>Różnice kursowe</t>
  </si>
  <si>
    <t>Utrzymanie zieleni w miastach i gminach</t>
  </si>
  <si>
    <t>Uzupełnienie subwencji ogólnej dla jednostek samorządu terytorialnego</t>
  </si>
  <si>
    <t xml:space="preserve">Dowożenie </t>
  </si>
  <si>
    <t>uczniów</t>
  </si>
  <si>
    <t>Ośrodki opieki społecznej</t>
  </si>
  <si>
    <t>2702</t>
  </si>
  <si>
    <t>2750</t>
  </si>
  <si>
    <t>Środki na uzupełnienie dochodów gmin</t>
  </si>
  <si>
    <t>0960</t>
  </si>
  <si>
    <t>2020</t>
  </si>
  <si>
    <t>Dotacje celowe otrzymane z budżetu państwa na zadania bieżące realizowane przez gminę na podstawie porozumień z organami administracji państwowej</t>
  </si>
  <si>
    <t>Sprawozdanie</t>
  </si>
  <si>
    <t>za 2004 rok</t>
  </si>
  <si>
    <t>0580</t>
  </si>
  <si>
    <t>Grzywny i inne kary pieniężne od osób prawnych i innych jednostek organizacyjnych</t>
  </si>
  <si>
    <t>Środki na dofinansowanie własnych zadań bieżących gmin (związków gmin), powiatów (związków powiatów), samorządów województw, pozyskane z innych źródeł.</t>
  </si>
  <si>
    <t>Środki na dofinansowanie własnych zadań bieżących gmin (związków gmin), powiatów (związków powiatów), samorządów województw, pozyskane z innych źródeł</t>
  </si>
  <si>
    <t>Otrzymane spadki, zapisy i darowizny w postaci pieniężnej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</si>
  <si>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</si>
  <si>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</si>
  <si>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</si>
  <si>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</si>
  <si>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</si>
  <si>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tytułu odpłatnego nabycia prawa własności nieruchomości</t>
  </si>
  <si>
    <t>Wpływy z różnych dochodów</t>
  </si>
  <si>
    <t>Wpływy z opłat za koncesje i licencje</t>
  </si>
  <si>
    <t>Wpływy z różnych opłat</t>
  </si>
  <si>
    <t>Grzywny, mandaty oraz inne kary pieniężne od ludności</t>
  </si>
  <si>
    <t>2370</t>
  </si>
  <si>
    <t>0740</t>
  </si>
  <si>
    <t>Dywidendy i kwoty uzyskane ze zbycia praw majątkowych</t>
  </si>
  <si>
    <t>Wpływy do budżetu nadwyżki środków obrotowych zakładu budżetowego</t>
  </si>
  <si>
    <t>KULTURA I OCHRONA DZIEDZICTWA NARODOWEGO</t>
  </si>
  <si>
    <t>Obsługa papierów wartościowych, kredytów i pożyczek</t>
  </si>
  <si>
    <t>jednostek samorządu terytorialnego</t>
  </si>
  <si>
    <t>KULTURA I OCHRONA</t>
  </si>
  <si>
    <t>DZIEDZICTWA NARODOWEGO</t>
  </si>
  <si>
    <t>Urzędy gmin</t>
  </si>
  <si>
    <t>o wykonaniu budżetu Gminy Police</t>
  </si>
  <si>
    <t>Wybory do Parlamentu Europejskiego</t>
  </si>
  <si>
    <t>Świadczenia rodzinne oraz składki na ubezpieczenia emerytalne</t>
  </si>
  <si>
    <t>i rentowe z ubezpieczenia społecznego</t>
  </si>
  <si>
    <t>Dotacje celowe otrzymane z budżetu państwa na inwestycje</t>
  </si>
  <si>
    <t xml:space="preserve"> i zakupy inwestycyjne z zakresu administracji rządowej</t>
  </si>
  <si>
    <t>6310</t>
  </si>
  <si>
    <t>Dotacje celowe otrzymane z budżetu państwa na inwestycje i zakupy inwestycyjne z zakresu administracji rządowej oraz innych zadań zleconych gminom ustawami</t>
  </si>
  <si>
    <t>1.1.2.2. Dochody związane z realizacją zadań własnych.</t>
  </si>
  <si>
    <t>1.1.2.3. Dochody związane z realizacją zadań zleconych z zakresu administracji
             rządowej i innych zadań zleconych ustawami.</t>
  </si>
  <si>
    <t>1.1.2.4. Dochody związane z realizacją zadań z zakresu właściwości powiatu
             przejęte na podstawie porozumień.</t>
  </si>
  <si>
    <t>Usuwanie skutków klęsk żywiołowych</t>
  </si>
  <si>
    <t>2030</t>
  </si>
  <si>
    <t>Dotacje celowe otrzymane z budżetu państwa na realizację własnych zadań bieżących</t>
  </si>
  <si>
    <t>Dotacje celowe otrzymane z budżetu państwa na realizację własnych zadań bieżących gmin</t>
  </si>
  <si>
    <t>oraz innych zadań zleconych gminom ustawami</t>
  </si>
  <si>
    <t>1.1. Zestawienie wykonania dochodów budżetu Gminy Police.</t>
  </si>
  <si>
    <t>1.1.1. Zestawienie według działów klasyfikacji i ważniejszych źródeł.</t>
  </si>
  <si>
    <t>1.1.2. Zestawienie według działów i rozdziałów klasyfikacji budżetowej.</t>
  </si>
  <si>
    <t>1.1.2.1. Ogółem według działów.</t>
  </si>
  <si>
    <t>Ośrodki pomocy społecznej</t>
  </si>
  <si>
    <t>Instytucje kultury fizycznej</t>
  </si>
  <si>
    <t>Realizacja
5:4</t>
  </si>
  <si>
    <t>I. CZĘŚĆ TABELARYCZNA</t>
  </si>
  <si>
    <t>Realizacja</t>
  </si>
  <si>
    <t>4:3</t>
  </si>
  <si>
    <t>5:4</t>
  </si>
  <si>
    <t>6:5</t>
  </si>
  <si>
    <t>oraz niektóre świadczenia rodzinne</t>
  </si>
  <si>
    <t>Składki na ubezpieczenia zdrowotne opłacane za osoby</t>
  </si>
  <si>
    <t>pobierające niektóre świadczenia z pomocy społecznej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</si>
  <si>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</si>
  <si>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</si>
  <si>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</si>
  <si>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</si>
  <si>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</si>
  <si>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Dotacje celowe otrzymane z budżetu państwa na realizację inwestycji i zakupów inwestycyjnych własnych gmin</t>
  </si>
  <si>
    <t>Dochody z najmu i dzierżawy składników majątkowych Skarbu Państwa, jednostek samorządu terytorialnego lub innych jednostek zaliczanych do sektora finansów publicznych oraz innych umów o podobnym charakterze.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</si>
  <si>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</si>
  <si>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</si>
  <si>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</si>
  <si>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</si>
  <si>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</si>
  <si>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</si>
  <si>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</si>
  <si>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</si>
  <si>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</si>
  <si>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</si>
  <si>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</si>
  <si>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</si>
  <si>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Zaległości od podatków zniesionych</t>
  </si>
  <si>
    <t>Odsetki od nieterminowych wpłat z tytułu podatków i opłat</t>
  </si>
  <si>
    <t>Subwencje ogólne z budżetu państwa</t>
  </si>
  <si>
    <t>Plan</t>
  </si>
  <si>
    <t>Dział</t>
  </si>
  <si>
    <t xml:space="preserve">              Treść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</si>
  <si>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</si>
  <si>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</si>
  <si>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</si>
  <si>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</si>
  <si>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</si>
  <si>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</si>
  <si>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BEZPIECZEŃSTWO PUBLICZNE</t>
  </si>
  <si>
    <t>I OCHRONA PRZECIWPOŻAROWA</t>
  </si>
  <si>
    <t>DOCHODY OD OSÓB PRAWNYCH, OD OSÓB</t>
  </si>
  <si>
    <t>RÓŻNE ROZLICZENIA</t>
  </si>
  <si>
    <t>OŚWIATA I WYCHOWANIE</t>
  </si>
  <si>
    <t>OCHRONA ZDROWIA</t>
  </si>
  <si>
    <t>GOSPODARKA KOMUNALNA</t>
  </si>
  <si>
    <t>RAZEM</t>
  </si>
  <si>
    <t>Rozdział</t>
  </si>
  <si>
    <t>Treść</t>
  </si>
  <si>
    <t>Dostarczanie wody</t>
  </si>
  <si>
    <t>Zadania w zakresie upowszechniania turystyki</t>
  </si>
  <si>
    <t>Gospodarka gruntami i nieruchomościami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</si>
  <si>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</si>
  <si>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</si>
  <si>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</si>
  <si>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</si>
  <si>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</si>
  <si>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 xml:space="preserve">Udziały gminy w podatkach stanowiących </t>
  </si>
  <si>
    <t>dochód budżetu państwa</t>
  </si>
  <si>
    <t>Część oświatowa subwencji ogólnej</t>
  </si>
  <si>
    <t>Różne rozliczenia finansowe - odsetki</t>
  </si>
  <si>
    <t>Szkoły podstawowe</t>
  </si>
  <si>
    <t>Lecznictwo ambulatoryjne</t>
  </si>
  <si>
    <t>Gospodarka odpadami</t>
  </si>
  <si>
    <t>Paragraf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</si>
</sst>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i/>
      <u val="single"/>
      <sz val="9"/>
      <name val="Arial CE"/>
      <family val="2"/>
    </font>
    <font>
      <b/>
      <sz val="20"/>
      <color indexed="18"/>
      <name val="Times New Roman"/>
      <family val="1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14"/>
      <name val="Arial CE"/>
      <family val="2"/>
    </font>
    <font>
      <b/>
      <sz val="18"/>
      <color indexed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3" fontId="6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4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9" fontId="0" fillId="0" borderId="33" xfId="19" applyFont="1" applyBorder="1" applyAlignment="1">
      <alignment/>
    </xf>
    <xf numFmtId="9" fontId="0" fillId="0" borderId="16" xfId="19" applyFont="1" applyBorder="1" applyAlignment="1">
      <alignment/>
    </xf>
    <xf numFmtId="9" fontId="0" fillId="0" borderId="34" xfId="19" applyFont="1" applyBorder="1" applyAlignment="1">
      <alignment/>
    </xf>
    <xf numFmtId="9" fontId="0" fillId="0" borderId="31" xfId="19" applyFont="1" applyBorder="1" applyAlignment="1">
      <alignment/>
    </xf>
    <xf numFmtId="167" fontId="0" fillId="0" borderId="12" xfId="15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0" fillId="0" borderId="1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37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9" fontId="4" fillId="0" borderId="34" xfId="19" applyFont="1" applyBorder="1" applyAlignment="1">
      <alignment/>
    </xf>
    <xf numFmtId="9" fontId="4" fillId="0" borderId="16" xfId="19" applyFont="1" applyBorder="1" applyAlignment="1">
      <alignment/>
    </xf>
    <xf numFmtId="9" fontId="4" fillId="0" borderId="31" xfId="19" applyFont="1" applyBorder="1" applyAlignment="1">
      <alignment/>
    </xf>
    <xf numFmtId="9" fontId="4" fillId="0" borderId="40" xfId="19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9" fontId="0" fillId="0" borderId="40" xfId="19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3" fontId="0" fillId="0" borderId="2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9" fontId="0" fillId="0" borderId="39" xfId="19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Continuous"/>
    </xf>
    <xf numFmtId="3" fontId="0" fillId="0" borderId="1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Continuous"/>
    </xf>
    <xf numFmtId="3" fontId="0" fillId="0" borderId="26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0" fillId="0" borderId="24" xfId="0" applyFont="1" applyBorder="1" applyAlignment="1">
      <alignment horizontal="center"/>
    </xf>
    <xf numFmtId="9" fontId="0" fillId="0" borderId="42" xfId="19" applyFont="1" applyBorder="1" applyAlignment="1">
      <alignment/>
    </xf>
    <xf numFmtId="0" fontId="0" fillId="0" borderId="43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7" fillId="0" borderId="37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9" fontId="4" fillId="0" borderId="44" xfId="19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40" xfId="19" applyFont="1" applyBorder="1" applyAlignment="1">
      <alignment/>
    </xf>
    <xf numFmtId="0" fontId="6" fillId="0" borderId="46" xfId="0" applyFont="1" applyBorder="1" applyAlignment="1">
      <alignment horizontal="centerContinuous"/>
    </xf>
    <xf numFmtId="0" fontId="6" fillId="0" borderId="47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9" fontId="0" fillId="0" borderId="34" xfId="19" applyFont="1" applyFill="1" applyBorder="1" applyAlignment="1">
      <alignment/>
    </xf>
    <xf numFmtId="9" fontId="0" fillId="0" borderId="16" xfId="19" applyFont="1" applyFill="1" applyBorder="1" applyAlignment="1">
      <alignment/>
    </xf>
    <xf numFmtId="9" fontId="0" fillId="0" borderId="40" xfId="19" applyFont="1" applyFill="1" applyBorder="1" applyAlignment="1">
      <alignment/>
    </xf>
    <xf numFmtId="9" fontId="1" fillId="0" borderId="40" xfId="19" applyFont="1" applyFill="1" applyBorder="1" applyAlignment="1">
      <alignment/>
    </xf>
    <xf numFmtId="9" fontId="1" fillId="0" borderId="40" xfId="19" applyFont="1" applyBorder="1" applyAlignment="1">
      <alignment/>
    </xf>
    <xf numFmtId="9" fontId="0" fillId="0" borderId="38" xfId="19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9" fontId="0" fillId="0" borderId="52" xfId="0" applyNumberForma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167" fontId="0" fillId="0" borderId="46" xfId="15" applyNumberFormat="1" applyFont="1" applyFill="1" applyBorder="1" applyAlignment="1">
      <alignment horizontal="center" vertical="center" wrapText="1"/>
    </xf>
    <xf numFmtId="10" fontId="0" fillId="0" borderId="47" xfId="19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0" fontId="0" fillId="0" borderId="53" xfId="19" applyNumberFormat="1" applyFont="1" applyFill="1" applyBorder="1" applyAlignment="1">
      <alignment horizontal="right" vertical="center" wrapText="1"/>
    </xf>
    <xf numFmtId="10" fontId="0" fillId="0" borderId="54" xfId="19" applyNumberFormat="1" applyFont="1" applyFill="1" applyBorder="1" applyAlignment="1">
      <alignment horizontal="right" vertical="center" wrapText="1"/>
    </xf>
    <xf numFmtId="10" fontId="0" fillId="0" borderId="38" xfId="19" applyNumberFormat="1" applyFont="1" applyFill="1" applyBorder="1" applyAlignment="1">
      <alignment horizontal="right" vertical="center" wrapText="1"/>
    </xf>
    <xf numFmtId="167" fontId="0" fillId="0" borderId="22" xfId="15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10" fontId="0" fillId="0" borderId="47" xfId="19" applyNumberFormat="1" applyFont="1" applyFill="1" applyBorder="1" applyAlignment="1">
      <alignment horizontal="right" vertical="center" wrapText="1"/>
    </xf>
    <xf numFmtId="10" fontId="0" fillId="0" borderId="34" xfId="19" applyNumberFormat="1" applyFont="1" applyFill="1" applyBorder="1" applyAlignment="1">
      <alignment horizontal="right" vertical="center" wrapText="1"/>
    </xf>
    <xf numFmtId="49" fontId="0" fillId="0" borderId="46" xfId="0" applyNumberFormat="1" applyFill="1" applyBorder="1" applyAlignment="1">
      <alignment horizontal="center" vertical="center" wrapText="1"/>
    </xf>
    <xf numFmtId="10" fontId="1" fillId="0" borderId="30" xfId="19" applyNumberFormat="1" applyFont="1" applyFill="1" applyBorder="1" applyAlignment="1">
      <alignment horizontal="right" vertical="center" wrapText="1"/>
    </xf>
    <xf numFmtId="167" fontId="0" fillId="0" borderId="55" xfId="15" applyNumberFormat="1" applyFont="1" applyFill="1" applyBorder="1" applyAlignment="1">
      <alignment horizontal="center" vertical="center" wrapText="1"/>
    </xf>
    <xf numFmtId="167" fontId="0" fillId="0" borderId="56" xfId="15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9" fontId="0" fillId="0" borderId="45" xfId="19" applyFont="1" applyBorder="1" applyAlignment="1">
      <alignment/>
    </xf>
    <xf numFmtId="0" fontId="15" fillId="0" borderId="0" xfId="0" applyFont="1" applyAlignment="1">
      <alignment/>
    </xf>
    <xf numFmtId="10" fontId="0" fillId="0" borderId="40" xfId="19" applyNumberFormat="1" applyFont="1" applyFill="1" applyBorder="1" applyAlignment="1">
      <alignment horizontal="right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10" fontId="0" fillId="0" borderId="54" xfId="19" applyNumberFormat="1" applyFont="1" applyFill="1" applyBorder="1" applyAlignment="1">
      <alignment vertical="center" wrapText="1"/>
    </xf>
    <xf numFmtId="9" fontId="0" fillId="0" borderId="57" xfId="19" applyFont="1" applyBorder="1" applyAlignment="1">
      <alignment/>
    </xf>
    <xf numFmtId="0" fontId="0" fillId="0" borderId="58" xfId="0" applyFont="1" applyBorder="1" applyAlignment="1">
      <alignment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10" fontId="0" fillId="0" borderId="45" xfId="19" applyNumberFormat="1" applyFont="1" applyFill="1" applyBorder="1" applyAlignment="1">
      <alignment horizontal="right" vertical="center" wrapText="1"/>
    </xf>
    <xf numFmtId="10" fontId="0" fillId="0" borderId="59" xfId="19" applyNumberFormat="1" applyFont="1" applyFill="1" applyBorder="1" applyAlignment="1">
      <alignment horizontal="right" vertical="center" wrapText="1"/>
    </xf>
    <xf numFmtId="10" fontId="0" fillId="0" borderId="45" xfId="19" applyNumberFormat="1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Border="1" applyAlignment="1">
      <alignment horizontal="center"/>
    </xf>
    <xf numFmtId="49" fontId="0" fillId="0" borderId="58" xfId="0" applyNumberForma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right"/>
    </xf>
    <xf numFmtId="0" fontId="7" fillId="2" borderId="5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Continuous"/>
    </xf>
    <xf numFmtId="0" fontId="6" fillId="2" borderId="6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6" fillId="2" borderId="53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9" fontId="0" fillId="2" borderId="16" xfId="19" applyFont="1" applyFill="1" applyBorder="1" applyAlignment="1">
      <alignment/>
    </xf>
    <xf numFmtId="9" fontId="0" fillId="2" borderId="31" xfId="19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9" fontId="0" fillId="2" borderId="34" xfId="19" applyFont="1" applyFill="1" applyBorder="1" applyAlignment="1">
      <alignment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167" fontId="0" fillId="2" borderId="22" xfId="15" applyNumberFormat="1" applyFont="1" applyFill="1" applyBorder="1" applyAlignment="1">
      <alignment horizontal="right" wrapText="1"/>
    </xf>
    <xf numFmtId="49" fontId="0" fillId="2" borderId="2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167" fontId="0" fillId="2" borderId="26" xfId="15" applyNumberFormat="1" applyFont="1" applyFill="1" applyBorder="1" applyAlignment="1">
      <alignment horizontal="right" wrapText="1"/>
    </xf>
    <xf numFmtId="0" fontId="0" fillId="2" borderId="16" xfId="19" applyNumberFormat="1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9" fontId="0" fillId="2" borderId="33" xfId="19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0" fontId="5" fillId="2" borderId="37" xfId="0" applyFont="1" applyFill="1" applyBorder="1" applyAlignment="1">
      <alignment/>
    </xf>
    <xf numFmtId="9" fontId="5" fillId="2" borderId="44" xfId="19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9" fontId="8" fillId="2" borderId="40" xfId="19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22" xfId="0" applyNumberFormat="1" applyFont="1" applyBorder="1" applyAlignment="1">
      <alignment/>
    </xf>
    <xf numFmtId="9" fontId="1" fillId="0" borderId="22" xfId="19" applyFont="1" applyBorder="1" applyAlignment="1">
      <alignment/>
    </xf>
    <xf numFmtId="10" fontId="0" fillId="0" borderId="31" xfId="19" applyNumberFormat="1" applyFont="1" applyFill="1" applyBorder="1" applyAlignment="1">
      <alignment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7" fontId="0" fillId="0" borderId="12" xfId="15" applyNumberFormat="1" applyFill="1" applyBorder="1" applyAlignment="1">
      <alignment horizontal="center" vertical="center" wrapText="1"/>
    </xf>
    <xf numFmtId="167" fontId="0" fillId="0" borderId="22" xfId="15" applyNumberForma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 vertical="center" wrapText="1"/>
    </xf>
    <xf numFmtId="167" fontId="0" fillId="0" borderId="55" xfId="15" applyNumberFormat="1" applyFill="1" applyBorder="1" applyAlignment="1">
      <alignment horizontal="center" vertical="center" wrapText="1"/>
    </xf>
    <xf numFmtId="167" fontId="0" fillId="0" borderId="56" xfId="15" applyNumberFormat="1" applyFill="1" applyBorder="1" applyAlignment="1">
      <alignment horizontal="center" vertical="center" wrapText="1"/>
    </xf>
    <xf numFmtId="10" fontId="0" fillId="0" borderId="45" xfId="19" applyNumberFormat="1" applyFill="1" applyBorder="1" applyAlignment="1">
      <alignment vertical="center" wrapText="1"/>
    </xf>
    <xf numFmtId="167" fontId="0" fillId="0" borderId="0" xfId="0" applyNumberFormat="1" applyFill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49" fontId="0" fillId="0" borderId="43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167" fontId="0" fillId="0" borderId="6" xfId="15" applyNumberFormat="1" applyFill="1" applyBorder="1" applyAlignment="1">
      <alignment horizontal="center" vertical="center" wrapText="1"/>
    </xf>
    <xf numFmtId="167" fontId="0" fillId="0" borderId="26" xfId="15" applyNumberFormat="1" applyFill="1" applyBorder="1" applyAlignment="1">
      <alignment horizontal="center" vertical="center" wrapText="1"/>
    </xf>
    <xf numFmtId="10" fontId="0" fillId="0" borderId="39" xfId="19" applyNumberFormat="1" applyFill="1" applyBorder="1" applyAlignment="1">
      <alignment vertical="center" wrapText="1"/>
    </xf>
    <xf numFmtId="49" fontId="0" fillId="0" borderId="5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10" fontId="0" fillId="0" borderId="59" xfId="19" applyNumberFormat="1" applyFill="1" applyBorder="1" applyAlignment="1">
      <alignment vertical="center" wrapText="1"/>
    </xf>
    <xf numFmtId="10" fontId="0" fillId="0" borderId="53" xfId="19" applyNumberFormat="1" applyFill="1" applyBorder="1" applyAlignment="1">
      <alignment vertical="center" wrapText="1"/>
    </xf>
    <xf numFmtId="10" fontId="0" fillId="0" borderId="34" xfId="19" applyNumberFormat="1" applyFill="1" applyBorder="1" applyAlignment="1">
      <alignment vertical="center" wrapText="1"/>
    </xf>
    <xf numFmtId="49" fontId="0" fillId="0" borderId="62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167" fontId="0" fillId="0" borderId="11" xfId="15" applyNumberFormat="1" applyFill="1" applyBorder="1" applyAlignment="1">
      <alignment horizontal="center" vertical="center" wrapText="1"/>
    </xf>
    <xf numFmtId="167" fontId="0" fillId="0" borderId="29" xfId="15" applyNumberFormat="1" applyFill="1" applyBorder="1" applyAlignment="1">
      <alignment horizontal="center" vertical="center" wrapText="1"/>
    </xf>
    <xf numFmtId="10" fontId="0" fillId="0" borderId="40" xfId="19" applyNumberFormat="1" applyFill="1" applyBorder="1" applyAlignment="1">
      <alignment vertical="center" wrapText="1"/>
    </xf>
    <xf numFmtId="49" fontId="0" fillId="0" borderId="63" xfId="0" applyNumberFormat="1" applyFill="1" applyBorder="1" applyAlignment="1">
      <alignment horizontal="center" vertical="center" wrapText="1"/>
    </xf>
    <xf numFmtId="167" fontId="0" fillId="0" borderId="19" xfId="15" applyNumberFormat="1" applyFill="1" applyBorder="1" applyAlignment="1">
      <alignment horizontal="center" vertical="center" wrapText="1"/>
    </xf>
    <xf numFmtId="167" fontId="0" fillId="0" borderId="25" xfId="15" applyNumberFormat="1" applyFill="1" applyBorder="1" applyAlignment="1">
      <alignment horizontal="center" vertical="center" wrapText="1"/>
    </xf>
    <xf numFmtId="10" fontId="0" fillId="0" borderId="54" xfId="19" applyNumberFormat="1" applyFill="1" applyBorder="1" applyAlignment="1">
      <alignment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67" fontId="0" fillId="0" borderId="12" xfId="15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 wrapText="1"/>
    </xf>
    <xf numFmtId="167" fontId="0" fillId="0" borderId="1" xfId="15" applyNumberFormat="1" applyFont="1" applyFill="1" applyBorder="1" applyAlignment="1">
      <alignment horizontal="center" vertical="center" wrapText="1"/>
    </xf>
    <xf numFmtId="167" fontId="0" fillId="0" borderId="46" xfId="15" applyNumberFormat="1" applyFont="1" applyFill="1" applyBorder="1" applyAlignment="1">
      <alignment horizontal="center" vertical="center" wrapText="1"/>
    </xf>
    <xf numFmtId="167" fontId="0" fillId="0" borderId="55" xfId="15" applyNumberFormat="1" applyFont="1" applyFill="1" applyBorder="1" applyAlignment="1">
      <alignment horizontal="center" vertical="center" wrapText="1"/>
    </xf>
    <xf numFmtId="167" fontId="0" fillId="0" borderId="56" xfId="15" applyNumberFormat="1" applyFont="1" applyFill="1" applyBorder="1" applyAlignment="1">
      <alignment horizontal="center" vertical="center" wrapText="1"/>
    </xf>
    <xf numFmtId="167" fontId="0" fillId="0" borderId="11" xfId="15" applyNumberFormat="1" applyFont="1" applyFill="1" applyBorder="1" applyAlignment="1">
      <alignment horizontal="center" vertical="center" wrapText="1"/>
    </xf>
    <xf numFmtId="167" fontId="0" fillId="0" borderId="29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167" fontId="0" fillId="0" borderId="11" xfId="15" applyNumberFormat="1" applyFont="1" applyFill="1" applyBorder="1" applyAlignment="1">
      <alignment horizontal="center" vertical="center" wrapText="1"/>
    </xf>
    <xf numFmtId="167" fontId="0" fillId="0" borderId="29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56" xfId="0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167" fontId="0" fillId="0" borderId="26" xfId="1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26" xfId="0" applyNumberFormat="1" applyFill="1" applyBorder="1" applyAlignment="1">
      <alignment horizontal="center" vertical="center" wrapText="1"/>
    </xf>
    <xf numFmtId="167" fontId="0" fillId="0" borderId="1" xfId="15" applyNumberFormat="1" applyFill="1" applyBorder="1" applyAlignment="1">
      <alignment horizontal="center" vertical="center" wrapText="1"/>
    </xf>
    <xf numFmtId="167" fontId="0" fillId="0" borderId="46" xfId="15" applyNumberFormat="1" applyFill="1" applyBorder="1" applyAlignment="1">
      <alignment horizontal="center" vertical="center" wrapText="1"/>
    </xf>
    <xf numFmtId="167" fontId="0" fillId="0" borderId="12" xfId="15" applyNumberFormat="1" applyFont="1" applyFill="1" applyBorder="1" applyAlignment="1">
      <alignment horizontal="center" vertical="center" wrapText="1"/>
    </xf>
    <xf numFmtId="167" fontId="0" fillId="0" borderId="22" xfId="15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167" fontId="1" fillId="0" borderId="8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7" fillId="3" borderId="35" xfId="0" applyFont="1" applyFill="1" applyBorder="1" applyAlignment="1">
      <alignment horizontal="center" vertical="center" wrapText="1"/>
    </xf>
    <xf numFmtId="49" fontId="0" fillId="3" borderId="36" xfId="0" applyNumberForma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left" vertical="center" wrapText="1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36" xfId="15" applyNumberFormat="1" applyFont="1" applyFill="1" applyBorder="1" applyAlignment="1">
      <alignment horizontal="center" vertical="center" wrapText="1"/>
    </xf>
    <xf numFmtId="10" fontId="7" fillId="3" borderId="50" xfId="19" applyNumberFormat="1" applyFont="1" applyFill="1" applyBorder="1" applyAlignment="1">
      <alignment vertical="center" wrapText="1"/>
    </xf>
    <xf numFmtId="10" fontId="7" fillId="3" borderId="50" xfId="19" applyNumberFormat="1" applyFont="1" applyFill="1" applyBorder="1" applyAlignment="1">
      <alignment horizontal="right" vertical="center" wrapText="1"/>
    </xf>
    <xf numFmtId="49" fontId="0" fillId="3" borderId="36" xfId="0" applyNumberFormat="1" applyFont="1" applyFill="1" applyBorder="1" applyAlignment="1">
      <alignment horizontal="center" vertical="center" wrapText="1"/>
    </xf>
    <xf numFmtId="10" fontId="7" fillId="3" borderId="40" xfId="19" applyNumberFormat="1" applyFont="1" applyFill="1" applyBorder="1" applyAlignment="1">
      <alignment vertical="center" wrapText="1"/>
    </xf>
    <xf numFmtId="10" fontId="7" fillId="3" borderId="30" xfId="19" applyNumberFormat="1" applyFont="1" applyFill="1" applyBorder="1" applyAlignment="1">
      <alignment vertical="center" wrapText="1"/>
    </xf>
    <xf numFmtId="0" fontId="7" fillId="3" borderId="49" xfId="0" applyFont="1" applyFill="1" applyBorder="1" applyAlignment="1">
      <alignment horizontal="center" vertical="center" wrapText="1"/>
    </xf>
    <xf numFmtId="49" fontId="7" fillId="3" borderId="62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 vertical="center" wrapText="1"/>
    </xf>
    <xf numFmtId="167" fontId="7" fillId="3" borderId="11" xfId="15" applyNumberFormat="1" applyFont="1" applyFill="1" applyBorder="1" applyAlignment="1">
      <alignment horizontal="center" vertical="center" wrapText="1"/>
    </xf>
    <xf numFmtId="10" fontId="7" fillId="3" borderId="38" xfId="19" applyNumberFormat="1" applyFont="1" applyFill="1" applyBorder="1" applyAlignment="1">
      <alignment horizontal="right" vertical="center" wrapText="1"/>
    </xf>
    <xf numFmtId="49" fontId="0" fillId="3" borderId="29" xfId="0" applyNumberFormat="1" applyFill="1" applyBorder="1" applyAlignment="1">
      <alignment horizontal="center" vertical="center" wrapText="1"/>
    </xf>
    <xf numFmtId="49" fontId="0" fillId="3" borderId="65" xfId="0" applyNumberFormat="1" applyFill="1" applyBorder="1" applyAlignment="1">
      <alignment horizontal="center" vertical="center" wrapText="1"/>
    </xf>
    <xf numFmtId="167" fontId="1" fillId="3" borderId="8" xfId="15" applyNumberFormat="1" applyFont="1" applyFill="1" applyBorder="1" applyAlignment="1">
      <alignment horizontal="center" vertical="center" wrapText="1"/>
    </xf>
    <xf numFmtId="167" fontId="1" fillId="3" borderId="36" xfId="15" applyNumberFormat="1" applyFont="1" applyFill="1" applyBorder="1" applyAlignment="1">
      <alignment horizontal="center" vertical="center" wrapText="1"/>
    </xf>
    <xf numFmtId="10" fontId="1" fillId="3" borderId="50" xfId="19" applyNumberFormat="1" applyFont="1" applyFill="1" applyBorder="1" applyAlignment="1">
      <alignment vertical="center" wrapText="1"/>
    </xf>
    <xf numFmtId="0" fontId="7" fillId="0" borderId="66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9" fontId="0" fillId="0" borderId="43" xfId="19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"/>
  <cols>
    <col min="1" max="1" width="5.625" style="90" bestFit="1" customWidth="1"/>
    <col min="2" max="2" width="8.875" style="88" bestFit="1" customWidth="1"/>
    <col min="3" max="3" width="68.625" style="91" customWidth="1"/>
    <col min="4" max="4" width="14.125" style="0" customWidth="1"/>
    <col min="5" max="5" width="14.25390625" style="0" customWidth="1"/>
    <col min="6" max="6" width="10.625" style="0" bestFit="1" customWidth="1"/>
    <col min="8" max="8" width="12.625" style="0" bestFit="1" customWidth="1"/>
    <col min="9" max="9" width="11.625" style="0" bestFit="1" customWidth="1"/>
  </cols>
  <sheetData>
    <row r="1" spans="1:6" ht="25.5">
      <c r="A1" s="426" t="s">
        <v>106</v>
      </c>
      <c r="B1" s="426"/>
      <c r="C1" s="426"/>
      <c r="D1" s="426"/>
      <c r="E1" s="426"/>
      <c r="F1" s="426"/>
    </row>
    <row r="2" spans="1:6" ht="25.5">
      <c r="A2" s="426" t="s">
        <v>133</v>
      </c>
      <c r="B2" s="426"/>
      <c r="C2" s="426"/>
      <c r="D2" s="426"/>
      <c r="E2" s="426"/>
      <c r="F2" s="426"/>
    </row>
    <row r="3" spans="1:6" ht="25.5">
      <c r="A3" s="426" t="s">
        <v>107</v>
      </c>
      <c r="B3" s="426"/>
      <c r="C3" s="426"/>
      <c r="D3" s="426"/>
      <c r="E3" s="426"/>
      <c r="F3" s="426"/>
    </row>
    <row r="4" spans="1:6" ht="25.5">
      <c r="A4" s="104"/>
      <c r="B4" s="104"/>
      <c r="C4" s="104"/>
      <c r="D4" s="104"/>
      <c r="E4" s="104"/>
      <c r="F4" s="104"/>
    </row>
    <row r="5" spans="1:6" ht="22.5">
      <c r="A5" s="430" t="s">
        <v>156</v>
      </c>
      <c r="B5" s="430"/>
      <c r="C5" s="430"/>
      <c r="D5" s="430"/>
      <c r="E5" s="430"/>
      <c r="F5" s="430"/>
    </row>
    <row r="6" spans="1:6" ht="18">
      <c r="A6"/>
      <c r="B6" s="105"/>
      <c r="C6" s="105"/>
      <c r="D6" s="105"/>
      <c r="E6" s="105"/>
      <c r="F6" s="5"/>
    </row>
    <row r="7" spans="1:6" ht="18">
      <c r="A7" s="427" t="s">
        <v>149</v>
      </c>
      <c r="B7" s="427"/>
      <c r="C7" s="427"/>
      <c r="D7" s="427"/>
      <c r="E7" s="427"/>
      <c r="F7" s="427"/>
    </row>
    <row r="8" spans="1:6" ht="18">
      <c r="A8" s="427" t="s">
        <v>150</v>
      </c>
      <c r="B8" s="427"/>
      <c r="C8" s="427"/>
      <c r="D8" s="427"/>
      <c r="E8" s="427"/>
      <c r="F8" s="427"/>
    </row>
    <row r="10" spans="1:6" ht="15.75" customHeight="1" thickBot="1">
      <c r="A10" s="87"/>
      <c r="B10" s="89"/>
      <c r="C10" s="92"/>
      <c r="E10" s="86"/>
      <c r="F10" s="86" t="s">
        <v>31</v>
      </c>
    </row>
    <row r="11" spans="1:6" ht="29.25" customHeight="1" thickBot="1">
      <c r="A11" s="118" t="s">
        <v>187</v>
      </c>
      <c r="B11" s="119" t="s">
        <v>220</v>
      </c>
      <c r="C11" s="120" t="s">
        <v>53</v>
      </c>
      <c r="D11" s="121" t="s">
        <v>186</v>
      </c>
      <c r="E11" s="120" t="s">
        <v>37</v>
      </c>
      <c r="F11" s="237" t="s">
        <v>155</v>
      </c>
    </row>
    <row r="12" spans="1:6" ht="12.75" thickBot="1">
      <c r="A12" s="122">
        <v>1</v>
      </c>
      <c r="B12" s="123" t="s">
        <v>90</v>
      </c>
      <c r="C12" s="124">
        <v>3</v>
      </c>
      <c r="D12" s="117">
        <v>4</v>
      </c>
      <c r="E12" s="124">
        <v>5</v>
      </c>
      <c r="F12" s="238">
        <v>6</v>
      </c>
    </row>
    <row r="13" spans="1:6" s="244" customFormat="1" ht="19.5" customHeight="1" thickBot="1">
      <c r="A13" s="403">
        <v>400</v>
      </c>
      <c r="B13" s="404"/>
      <c r="C13" s="405" t="s">
        <v>89</v>
      </c>
      <c r="D13" s="406">
        <f>SUM(D14:D17)</f>
        <v>2999767</v>
      </c>
      <c r="E13" s="407">
        <f>SUM(E14:E17)</f>
        <v>1248967</v>
      </c>
      <c r="F13" s="409">
        <f aca="true" t="shared" si="0" ref="F13:F52">SUM(E13/D13)</f>
        <v>0.4164</v>
      </c>
    </row>
    <row r="14" spans="1:6" s="244" customFormat="1" ht="12">
      <c r="A14" s="97"/>
      <c r="B14" s="253" t="s">
        <v>81</v>
      </c>
      <c r="C14" s="241" t="s">
        <v>166</v>
      </c>
      <c r="D14" s="242">
        <v>0</v>
      </c>
      <c r="E14" s="242">
        <v>10170</v>
      </c>
      <c r="F14" s="270"/>
    </row>
    <row r="15" spans="1:6" s="244" customFormat="1" ht="12">
      <c r="A15" s="97"/>
      <c r="B15" s="274" t="s">
        <v>59</v>
      </c>
      <c r="C15" s="332" t="s">
        <v>119</v>
      </c>
      <c r="D15" s="116">
        <v>0</v>
      </c>
      <c r="E15" s="248">
        <v>2948</v>
      </c>
      <c r="F15" s="270"/>
    </row>
    <row r="16" spans="1:6" s="244" customFormat="1" ht="12">
      <c r="A16" s="97"/>
      <c r="B16" s="274" t="s">
        <v>123</v>
      </c>
      <c r="C16" s="333" t="s">
        <v>126</v>
      </c>
      <c r="D16" s="334">
        <v>139767</v>
      </c>
      <c r="E16" s="335">
        <v>139767</v>
      </c>
      <c r="F16" s="270">
        <f t="shared" si="0"/>
        <v>1</v>
      </c>
    </row>
    <row r="17" spans="1:9" s="244" customFormat="1" ht="36.75" thickBot="1">
      <c r="A17" s="336"/>
      <c r="B17" s="337" t="s">
        <v>55</v>
      </c>
      <c r="C17" s="332" t="s">
        <v>88</v>
      </c>
      <c r="D17" s="338">
        <v>2860000</v>
      </c>
      <c r="E17" s="339">
        <v>1096082</v>
      </c>
      <c r="F17" s="340">
        <f t="shared" si="0"/>
        <v>0.3832</v>
      </c>
      <c r="H17" s="341"/>
      <c r="I17" s="341"/>
    </row>
    <row r="18" spans="1:9" s="244" customFormat="1" ht="19.5" customHeight="1" thickBot="1">
      <c r="A18" s="403">
        <v>600</v>
      </c>
      <c r="B18" s="404"/>
      <c r="C18" s="405" t="s">
        <v>189</v>
      </c>
      <c r="D18" s="406">
        <f>SUM(D19:D20)</f>
        <v>205112</v>
      </c>
      <c r="E18" s="407">
        <f>SUM(E19:E20)</f>
        <v>205362</v>
      </c>
      <c r="F18" s="408">
        <f t="shared" si="0"/>
        <v>1.0012</v>
      </c>
      <c r="H18" s="341"/>
      <c r="I18" s="341"/>
    </row>
    <row r="19" spans="1:6" s="244" customFormat="1" ht="19.5" customHeight="1">
      <c r="A19" s="239"/>
      <c r="B19" s="240" t="s">
        <v>124</v>
      </c>
      <c r="C19" s="241" t="s">
        <v>125</v>
      </c>
      <c r="D19" s="125">
        <v>162</v>
      </c>
      <c r="E19" s="242">
        <v>162</v>
      </c>
      <c r="F19" s="243">
        <f>SUM(E19/D19)</f>
        <v>1</v>
      </c>
    </row>
    <row r="20" spans="1:6" s="244" customFormat="1" ht="24.75" thickBot="1">
      <c r="A20" s="342"/>
      <c r="B20" s="343" t="s">
        <v>85</v>
      </c>
      <c r="C20" s="344" t="s">
        <v>116</v>
      </c>
      <c r="D20" s="345">
        <v>204950</v>
      </c>
      <c r="E20" s="346">
        <v>205200</v>
      </c>
      <c r="F20" s="347">
        <f t="shared" si="0"/>
        <v>1.0012</v>
      </c>
    </row>
    <row r="21" spans="1:6" s="244" customFormat="1" ht="21" customHeight="1" thickBot="1">
      <c r="A21" s="403">
        <v>630</v>
      </c>
      <c r="B21" s="410"/>
      <c r="C21" s="405" t="s">
        <v>190</v>
      </c>
      <c r="D21" s="420">
        <f>SUM(D22:D23)</f>
        <v>72750</v>
      </c>
      <c r="E21" s="421">
        <f>SUM(E22:E23)</f>
        <v>35997</v>
      </c>
      <c r="F21" s="422">
        <f t="shared" si="0"/>
        <v>0.4948</v>
      </c>
    </row>
    <row r="22" spans="1:6" s="244" customFormat="1" ht="12">
      <c r="A22" s="97"/>
      <c r="B22" s="348" t="s">
        <v>59</v>
      </c>
      <c r="C22" s="332" t="s">
        <v>119</v>
      </c>
      <c r="D22" s="338">
        <v>36750</v>
      </c>
      <c r="E22" s="339"/>
      <c r="F22" s="340">
        <f>SUM(E22/D22)</f>
        <v>0</v>
      </c>
    </row>
    <row r="23" spans="1:6" s="244" customFormat="1" ht="36.75" thickBot="1">
      <c r="A23" s="97"/>
      <c r="B23" s="274" t="s">
        <v>55</v>
      </c>
      <c r="C23" s="333" t="s">
        <v>88</v>
      </c>
      <c r="D23" s="345">
        <v>36000</v>
      </c>
      <c r="E23" s="346">
        <v>35997</v>
      </c>
      <c r="F23" s="347">
        <f t="shared" si="0"/>
        <v>0.9999</v>
      </c>
    </row>
    <row r="24" spans="1:6" s="244" customFormat="1" ht="19.5" customHeight="1" thickBot="1">
      <c r="A24" s="403">
        <v>700</v>
      </c>
      <c r="B24" s="410"/>
      <c r="C24" s="405" t="s">
        <v>191</v>
      </c>
      <c r="D24" s="406">
        <f>SUM(D25:D31)</f>
        <v>518610</v>
      </c>
      <c r="E24" s="407">
        <f>SUM(E25:E31)</f>
        <v>783004</v>
      </c>
      <c r="F24" s="408">
        <f t="shared" si="0"/>
        <v>1.5098</v>
      </c>
    </row>
    <row r="25" spans="1:6" s="244" customFormat="1" ht="12">
      <c r="A25" s="97"/>
      <c r="B25" s="274" t="s">
        <v>56</v>
      </c>
      <c r="C25" s="333" t="s">
        <v>117</v>
      </c>
      <c r="D25" s="334">
        <v>126000</v>
      </c>
      <c r="E25" s="335">
        <v>35176</v>
      </c>
      <c r="F25" s="340">
        <f t="shared" si="0"/>
        <v>0.2792</v>
      </c>
    </row>
    <row r="26" spans="1:6" s="244" customFormat="1" ht="24">
      <c r="A26" s="97"/>
      <c r="B26" s="274" t="s">
        <v>6</v>
      </c>
      <c r="C26" s="333" t="s">
        <v>7</v>
      </c>
      <c r="D26" s="334">
        <v>8224</v>
      </c>
      <c r="E26" s="335">
        <v>11072</v>
      </c>
      <c r="F26" s="340">
        <f t="shared" si="0"/>
        <v>1.3463</v>
      </c>
    </row>
    <row r="27" spans="1:6" s="244" customFormat="1" ht="12">
      <c r="A27" s="97"/>
      <c r="B27" s="337" t="s">
        <v>57</v>
      </c>
      <c r="C27" s="332" t="s">
        <v>118</v>
      </c>
      <c r="D27" s="338">
        <v>300000</v>
      </c>
      <c r="E27" s="339">
        <v>726306</v>
      </c>
      <c r="F27" s="340">
        <f t="shared" si="0"/>
        <v>2.421</v>
      </c>
    </row>
    <row r="28" spans="1:6" s="244" customFormat="1" ht="12">
      <c r="A28" s="97"/>
      <c r="B28" s="337" t="s">
        <v>81</v>
      </c>
      <c r="C28" s="332" t="s">
        <v>166</v>
      </c>
      <c r="D28" s="338">
        <v>528</v>
      </c>
      <c r="E28" s="339">
        <v>1454</v>
      </c>
      <c r="F28" s="340">
        <f t="shared" si="0"/>
        <v>2.7538</v>
      </c>
    </row>
    <row r="29" spans="1:6" s="244" customFormat="1" ht="12">
      <c r="A29" s="97"/>
      <c r="B29" s="337" t="s">
        <v>58</v>
      </c>
      <c r="C29" s="332" t="s">
        <v>168</v>
      </c>
      <c r="D29" s="338">
        <v>1328</v>
      </c>
      <c r="E29" s="339">
        <v>2113</v>
      </c>
      <c r="F29" s="340">
        <f t="shared" si="0"/>
        <v>1.5911</v>
      </c>
    </row>
    <row r="30" spans="1:6" s="244" customFormat="1" ht="12">
      <c r="A30" s="97"/>
      <c r="B30" s="348" t="s">
        <v>59</v>
      </c>
      <c r="C30" s="332" t="s">
        <v>119</v>
      </c>
      <c r="D30" s="338">
        <v>2530</v>
      </c>
      <c r="E30" s="339">
        <v>6883</v>
      </c>
      <c r="F30" s="340">
        <f t="shared" si="0"/>
        <v>2.7206</v>
      </c>
    </row>
    <row r="31" spans="1:6" s="244" customFormat="1" ht="36.75" thickBot="1">
      <c r="A31" s="97"/>
      <c r="B31" s="343" t="s">
        <v>55</v>
      </c>
      <c r="C31" s="349" t="s">
        <v>88</v>
      </c>
      <c r="D31" s="345">
        <v>80000</v>
      </c>
      <c r="E31" s="346"/>
      <c r="F31" s="350">
        <f t="shared" si="0"/>
        <v>0</v>
      </c>
    </row>
    <row r="32" spans="1:6" s="244" customFormat="1" ht="21" customHeight="1" thickBot="1">
      <c r="A32" s="403">
        <v>710</v>
      </c>
      <c r="B32" s="404"/>
      <c r="C32" s="405" t="s">
        <v>192</v>
      </c>
      <c r="D32" s="406">
        <f>SUM(D34:D35)</f>
        <v>378572</v>
      </c>
      <c r="E32" s="406">
        <f>SUM(E33:E35)</f>
        <v>383433</v>
      </c>
      <c r="F32" s="411">
        <f t="shared" si="0"/>
        <v>1.0128</v>
      </c>
    </row>
    <row r="33" spans="1:6" s="244" customFormat="1" ht="12">
      <c r="A33" s="239"/>
      <c r="B33" s="253" t="s">
        <v>108</v>
      </c>
      <c r="C33" s="241" t="s">
        <v>109</v>
      </c>
      <c r="D33" s="125">
        <v>0</v>
      </c>
      <c r="E33" s="242">
        <v>2581</v>
      </c>
      <c r="F33" s="351"/>
    </row>
    <row r="34" spans="1:6" s="244" customFormat="1" ht="12">
      <c r="A34" s="97"/>
      <c r="B34" s="266" t="s">
        <v>124</v>
      </c>
      <c r="C34" s="267" t="s">
        <v>125</v>
      </c>
      <c r="D34" s="116">
        <v>9720</v>
      </c>
      <c r="E34" s="248">
        <v>12000</v>
      </c>
      <c r="F34" s="352">
        <f t="shared" si="0"/>
        <v>1.2346</v>
      </c>
    </row>
    <row r="35" spans="1:6" s="244" customFormat="1" ht="12.75" thickBot="1">
      <c r="A35" s="342"/>
      <c r="B35" s="353" t="s">
        <v>59</v>
      </c>
      <c r="C35" s="354" t="s">
        <v>119</v>
      </c>
      <c r="D35" s="355">
        <v>368852</v>
      </c>
      <c r="E35" s="356">
        <v>368852</v>
      </c>
      <c r="F35" s="357">
        <f t="shared" si="0"/>
        <v>1</v>
      </c>
    </row>
    <row r="36" spans="1:6" s="244" customFormat="1" ht="19.5" customHeight="1" thickBot="1">
      <c r="A36" s="403">
        <v>750</v>
      </c>
      <c r="B36" s="404"/>
      <c r="C36" s="405" t="s">
        <v>193</v>
      </c>
      <c r="D36" s="406">
        <f>SUM(D37:D43)</f>
        <v>312744</v>
      </c>
      <c r="E36" s="406">
        <f>SUM(E37:E43)</f>
        <v>308953</v>
      </c>
      <c r="F36" s="411">
        <f t="shared" si="0"/>
        <v>0.9879</v>
      </c>
    </row>
    <row r="37" spans="1:6" s="244" customFormat="1" ht="12">
      <c r="A37" s="97"/>
      <c r="B37" s="274" t="s">
        <v>60</v>
      </c>
      <c r="C37" s="333" t="s">
        <v>120</v>
      </c>
      <c r="D37" s="334">
        <v>9000</v>
      </c>
      <c r="E37" s="335">
        <v>7629</v>
      </c>
      <c r="F37" s="340">
        <f t="shared" si="0"/>
        <v>0.8477</v>
      </c>
    </row>
    <row r="38" spans="1:6" s="244" customFormat="1" ht="12">
      <c r="A38" s="97"/>
      <c r="B38" s="337" t="s">
        <v>61</v>
      </c>
      <c r="C38" s="332" t="s">
        <v>121</v>
      </c>
      <c r="D38" s="338">
        <v>400</v>
      </c>
      <c r="E38" s="339">
        <v>442</v>
      </c>
      <c r="F38" s="340">
        <f t="shared" si="0"/>
        <v>1.105</v>
      </c>
    </row>
    <row r="39" spans="1:6" s="244" customFormat="1" ht="12">
      <c r="A39" s="97"/>
      <c r="B39" s="337" t="s">
        <v>54</v>
      </c>
      <c r="C39" s="332" t="s">
        <v>87</v>
      </c>
      <c r="D39" s="338">
        <v>244</v>
      </c>
      <c r="E39" s="339">
        <v>244</v>
      </c>
      <c r="F39" s="340">
        <f t="shared" si="0"/>
        <v>1</v>
      </c>
    </row>
    <row r="40" spans="1:6" s="244" customFormat="1" ht="12">
      <c r="A40" s="97"/>
      <c r="B40" s="337" t="s">
        <v>59</v>
      </c>
      <c r="C40" s="332" t="s">
        <v>119</v>
      </c>
      <c r="D40" s="338">
        <v>3800</v>
      </c>
      <c r="E40" s="339">
        <v>2938</v>
      </c>
      <c r="F40" s="340">
        <f t="shared" si="0"/>
        <v>0.7732</v>
      </c>
    </row>
    <row r="41" spans="1:6" s="244" customFormat="1" ht="36">
      <c r="A41" s="97"/>
      <c r="B41" s="358" t="s">
        <v>62</v>
      </c>
      <c r="C41" s="349" t="s">
        <v>10</v>
      </c>
      <c r="D41" s="359">
        <v>283000</v>
      </c>
      <c r="E41" s="360">
        <v>283000</v>
      </c>
      <c r="F41" s="340">
        <f t="shared" si="0"/>
        <v>1</v>
      </c>
    </row>
    <row r="42" spans="1:6" s="244" customFormat="1" ht="24">
      <c r="A42" s="97"/>
      <c r="B42" s="348" t="s">
        <v>8</v>
      </c>
      <c r="C42" s="332" t="s">
        <v>9</v>
      </c>
      <c r="D42" s="338">
        <v>4500</v>
      </c>
      <c r="E42" s="339">
        <v>7370</v>
      </c>
      <c r="F42" s="361">
        <f t="shared" si="0"/>
        <v>1.6378</v>
      </c>
    </row>
    <row r="43" spans="1:6" s="244" customFormat="1" ht="36.75" thickBot="1">
      <c r="A43" s="97"/>
      <c r="B43" s="343" t="s">
        <v>100</v>
      </c>
      <c r="C43" s="344" t="s">
        <v>110</v>
      </c>
      <c r="D43" s="345">
        <v>11800</v>
      </c>
      <c r="E43" s="346">
        <v>7330</v>
      </c>
      <c r="F43" s="357">
        <f t="shared" si="0"/>
        <v>0.6212</v>
      </c>
    </row>
    <row r="44" spans="1:6" s="244" customFormat="1" ht="24.75" thickBot="1">
      <c r="A44" s="403">
        <v>751</v>
      </c>
      <c r="B44" s="404"/>
      <c r="C44" s="405" t="s">
        <v>113</v>
      </c>
      <c r="D44" s="406">
        <f>SUM(D45)</f>
        <v>58840</v>
      </c>
      <c r="E44" s="407">
        <f>SUM(E45)</f>
        <v>58560</v>
      </c>
      <c r="F44" s="412">
        <f t="shared" si="0"/>
        <v>0.9952</v>
      </c>
    </row>
    <row r="45" spans="1:6" s="244" customFormat="1" ht="36.75" thickBot="1">
      <c r="A45" s="342"/>
      <c r="B45" s="362" t="s">
        <v>62</v>
      </c>
      <c r="C45" s="363" t="s">
        <v>10</v>
      </c>
      <c r="D45" s="355">
        <v>58840</v>
      </c>
      <c r="E45" s="356">
        <v>58560</v>
      </c>
      <c r="F45" s="357">
        <f t="shared" si="0"/>
        <v>0.9952</v>
      </c>
    </row>
    <row r="46" spans="1:6" s="244" customFormat="1" ht="12.75" thickBot="1">
      <c r="A46" s="364">
        <v>1</v>
      </c>
      <c r="B46" s="365" t="s">
        <v>90</v>
      </c>
      <c r="C46" s="366">
        <v>3</v>
      </c>
      <c r="D46" s="367">
        <v>4</v>
      </c>
      <c r="E46" s="366">
        <v>5</v>
      </c>
      <c r="F46" s="368">
        <v>6</v>
      </c>
    </row>
    <row r="47" spans="1:6" s="244" customFormat="1" ht="28.5" customHeight="1" thickBot="1">
      <c r="A47" s="403">
        <v>754</v>
      </c>
      <c r="B47" s="404"/>
      <c r="C47" s="405" t="s">
        <v>114</v>
      </c>
      <c r="D47" s="406">
        <f>SUM(D48:D52)</f>
        <v>74862</v>
      </c>
      <c r="E47" s="407">
        <f>SUM(E48:E52)</f>
        <v>61065</v>
      </c>
      <c r="F47" s="411">
        <f t="shared" si="0"/>
        <v>0.8157</v>
      </c>
    </row>
    <row r="48" spans="1:6" s="244" customFormat="1" ht="12">
      <c r="A48" s="97"/>
      <c r="B48" s="274" t="s">
        <v>63</v>
      </c>
      <c r="C48" s="333" t="s">
        <v>122</v>
      </c>
      <c r="D48" s="334">
        <v>15000</v>
      </c>
      <c r="E48" s="335">
        <v>11885</v>
      </c>
      <c r="F48" s="340">
        <f t="shared" si="0"/>
        <v>0.7923</v>
      </c>
    </row>
    <row r="49" spans="1:6" s="244" customFormat="1" ht="12">
      <c r="A49" s="97"/>
      <c r="B49" s="274" t="s">
        <v>81</v>
      </c>
      <c r="C49" s="332" t="s">
        <v>166</v>
      </c>
      <c r="D49" s="334">
        <v>183</v>
      </c>
      <c r="E49" s="335">
        <v>320</v>
      </c>
      <c r="F49" s="340">
        <f t="shared" si="0"/>
        <v>1.7486</v>
      </c>
    </row>
    <row r="50" spans="1:6" s="244" customFormat="1" ht="12">
      <c r="A50" s="97"/>
      <c r="B50" s="274" t="s">
        <v>59</v>
      </c>
      <c r="C50" s="344" t="s">
        <v>119</v>
      </c>
      <c r="D50" s="369">
        <v>2679</v>
      </c>
      <c r="E50" s="335">
        <v>2881</v>
      </c>
      <c r="F50" s="340">
        <f t="shared" si="0"/>
        <v>1.0754</v>
      </c>
    </row>
    <row r="51" spans="1:6" s="244" customFormat="1" ht="36">
      <c r="A51" s="97"/>
      <c r="B51" s="337" t="s">
        <v>62</v>
      </c>
      <c r="C51" s="349" t="s">
        <v>10</v>
      </c>
      <c r="D51" s="338">
        <v>2000</v>
      </c>
      <c r="E51" s="339">
        <v>2000</v>
      </c>
      <c r="F51" s="340">
        <f t="shared" si="0"/>
        <v>1</v>
      </c>
    </row>
    <row r="52" spans="1:6" s="244" customFormat="1" ht="36.75" thickBot="1">
      <c r="A52" s="342"/>
      <c r="B52" s="353" t="s">
        <v>55</v>
      </c>
      <c r="C52" s="363" t="s">
        <v>88</v>
      </c>
      <c r="D52" s="355">
        <v>55000</v>
      </c>
      <c r="E52" s="356">
        <v>43979</v>
      </c>
      <c r="F52" s="350">
        <f t="shared" si="0"/>
        <v>0.7996</v>
      </c>
    </row>
    <row r="53" spans="1:6" s="244" customFormat="1" ht="36.75" thickBot="1">
      <c r="A53" s="403">
        <v>756</v>
      </c>
      <c r="B53" s="404"/>
      <c r="C53" s="405" t="s">
        <v>11</v>
      </c>
      <c r="D53" s="406">
        <f>SUM(D54:D70)</f>
        <v>49851955</v>
      </c>
      <c r="E53" s="407">
        <f>SUM(E54:E70)</f>
        <v>51782464</v>
      </c>
      <c r="F53" s="409">
        <f>SUM(E53/D53)</f>
        <v>1.0387</v>
      </c>
    </row>
    <row r="54" spans="1:6" s="244" customFormat="1" ht="12">
      <c r="A54" s="239"/>
      <c r="B54" s="240" t="s">
        <v>71</v>
      </c>
      <c r="C54" s="370" t="s">
        <v>164</v>
      </c>
      <c r="D54" s="371">
        <v>11083162</v>
      </c>
      <c r="E54" s="372">
        <v>12026276</v>
      </c>
      <c r="F54" s="245">
        <f aca="true" t="shared" si="1" ref="F54:F117">SUM(E54/D54)</f>
        <v>1.0851</v>
      </c>
    </row>
    <row r="55" spans="1:6" s="244" customFormat="1" ht="12">
      <c r="A55" s="97"/>
      <c r="B55" s="337" t="s">
        <v>72</v>
      </c>
      <c r="C55" s="332" t="s">
        <v>165</v>
      </c>
      <c r="D55" s="373">
        <v>300000</v>
      </c>
      <c r="E55" s="374">
        <v>821716</v>
      </c>
      <c r="F55" s="246">
        <f t="shared" si="1"/>
        <v>2.7391</v>
      </c>
    </row>
    <row r="56" spans="1:6" s="244" customFormat="1" ht="12">
      <c r="A56" s="97"/>
      <c r="B56" s="337" t="s">
        <v>64</v>
      </c>
      <c r="C56" s="332" t="s">
        <v>171</v>
      </c>
      <c r="D56" s="373">
        <v>35760406</v>
      </c>
      <c r="E56" s="374">
        <v>35827478</v>
      </c>
      <c r="F56" s="246">
        <f t="shared" si="1"/>
        <v>1.0019</v>
      </c>
    </row>
    <row r="57" spans="1:6" s="244" customFormat="1" ht="12">
      <c r="A57" s="97"/>
      <c r="B57" s="337" t="s">
        <v>65</v>
      </c>
      <c r="C57" s="332" t="s">
        <v>172</v>
      </c>
      <c r="D57" s="373">
        <v>260852</v>
      </c>
      <c r="E57" s="374">
        <v>165335</v>
      </c>
      <c r="F57" s="246">
        <f t="shared" si="1"/>
        <v>0.6338</v>
      </c>
    </row>
    <row r="58" spans="1:6" s="244" customFormat="1" ht="12">
      <c r="A58" s="97"/>
      <c r="B58" s="337" t="s">
        <v>66</v>
      </c>
      <c r="C58" s="332" t="s">
        <v>173</v>
      </c>
      <c r="D58" s="373">
        <v>125241</v>
      </c>
      <c r="E58" s="374">
        <v>130510</v>
      </c>
      <c r="F58" s="246">
        <f t="shared" si="1"/>
        <v>1.0421</v>
      </c>
    </row>
    <row r="59" spans="1:6" s="244" customFormat="1" ht="12">
      <c r="A59" s="97"/>
      <c r="B59" s="337" t="s">
        <v>67</v>
      </c>
      <c r="C59" s="332" t="s">
        <v>174</v>
      </c>
      <c r="D59" s="373">
        <v>400000</v>
      </c>
      <c r="E59" s="374">
        <v>438647</v>
      </c>
      <c r="F59" s="246">
        <f t="shared" si="1"/>
        <v>1.0966</v>
      </c>
    </row>
    <row r="60" spans="1:6" s="244" customFormat="1" ht="24">
      <c r="A60" s="97"/>
      <c r="B60" s="337" t="s">
        <v>68</v>
      </c>
      <c r="C60" s="332" t="s">
        <v>175</v>
      </c>
      <c r="D60" s="373">
        <v>250000</v>
      </c>
      <c r="E60" s="374">
        <v>164326</v>
      </c>
      <c r="F60" s="246">
        <f t="shared" si="1"/>
        <v>0.6573</v>
      </c>
    </row>
    <row r="61" spans="1:6" s="244" customFormat="1" ht="12">
      <c r="A61" s="97"/>
      <c r="B61" s="337" t="s">
        <v>69</v>
      </c>
      <c r="C61" s="332" t="s">
        <v>176</v>
      </c>
      <c r="D61" s="373">
        <v>80000</v>
      </c>
      <c r="E61" s="374">
        <v>120153</v>
      </c>
      <c r="F61" s="246">
        <f t="shared" si="1"/>
        <v>1.5019</v>
      </c>
    </row>
    <row r="62" spans="1:6" s="244" customFormat="1" ht="12">
      <c r="A62" s="97"/>
      <c r="B62" s="337" t="s">
        <v>70</v>
      </c>
      <c r="C62" s="332" t="s">
        <v>177</v>
      </c>
      <c r="D62" s="373">
        <v>77000</v>
      </c>
      <c r="E62" s="374">
        <v>73125</v>
      </c>
      <c r="F62" s="246">
        <f t="shared" si="1"/>
        <v>0.9497</v>
      </c>
    </row>
    <row r="63" spans="1:6" s="244" customFormat="1" ht="12">
      <c r="A63" s="97"/>
      <c r="B63" s="337" t="s">
        <v>73</v>
      </c>
      <c r="C63" s="332" t="s">
        <v>178</v>
      </c>
      <c r="D63" s="373">
        <v>150000</v>
      </c>
      <c r="E63" s="374">
        <v>330036</v>
      </c>
      <c r="F63" s="246">
        <f t="shared" si="1"/>
        <v>2.2002</v>
      </c>
    </row>
    <row r="64" spans="1:6" s="244" customFormat="1" ht="12">
      <c r="A64" s="97"/>
      <c r="B64" s="337" t="s">
        <v>74</v>
      </c>
      <c r="C64" s="332" t="s">
        <v>179</v>
      </c>
      <c r="D64" s="373">
        <v>92000</v>
      </c>
      <c r="E64" s="374">
        <v>93235</v>
      </c>
      <c r="F64" s="246">
        <f t="shared" si="1"/>
        <v>1.0134</v>
      </c>
    </row>
    <row r="65" spans="1:6" s="244" customFormat="1" ht="12">
      <c r="A65" s="97"/>
      <c r="B65" s="337" t="s">
        <v>75</v>
      </c>
      <c r="C65" s="332" t="s">
        <v>180</v>
      </c>
      <c r="D65" s="373">
        <v>500447</v>
      </c>
      <c r="E65" s="374">
        <v>483285</v>
      </c>
      <c r="F65" s="246">
        <f t="shared" si="1"/>
        <v>0.9657</v>
      </c>
    </row>
    <row r="66" spans="1:6" s="244" customFormat="1" ht="12">
      <c r="A66" s="97"/>
      <c r="B66" s="337" t="s">
        <v>77</v>
      </c>
      <c r="C66" s="332" t="s">
        <v>182</v>
      </c>
      <c r="D66" s="373">
        <v>500000</v>
      </c>
      <c r="E66" s="374">
        <v>731019</v>
      </c>
      <c r="F66" s="246">
        <f t="shared" si="1"/>
        <v>1.462</v>
      </c>
    </row>
    <row r="67" spans="1:6" s="244" customFormat="1" ht="12">
      <c r="A67" s="97"/>
      <c r="B67" s="337" t="s">
        <v>78</v>
      </c>
      <c r="C67" s="332" t="s">
        <v>183</v>
      </c>
      <c r="D67" s="373">
        <v>2000</v>
      </c>
      <c r="E67" s="374">
        <v>980</v>
      </c>
      <c r="F67" s="246">
        <f t="shared" si="1"/>
        <v>0.49</v>
      </c>
    </row>
    <row r="68" spans="1:6" s="244" customFormat="1" ht="12">
      <c r="A68" s="97"/>
      <c r="B68" s="348" t="s">
        <v>61</v>
      </c>
      <c r="C68" s="332" t="s">
        <v>121</v>
      </c>
      <c r="D68" s="373">
        <v>8012</v>
      </c>
      <c r="E68" s="374">
        <v>11946</v>
      </c>
      <c r="F68" s="246">
        <f t="shared" si="1"/>
        <v>1.491</v>
      </c>
    </row>
    <row r="69" spans="1:6" s="244" customFormat="1" ht="12">
      <c r="A69" s="97"/>
      <c r="B69" s="348" t="s">
        <v>79</v>
      </c>
      <c r="C69" s="332" t="s">
        <v>184</v>
      </c>
      <c r="D69" s="373">
        <v>262794</v>
      </c>
      <c r="E69" s="374">
        <v>364298</v>
      </c>
      <c r="F69" s="246">
        <f t="shared" si="1"/>
        <v>1.3862</v>
      </c>
    </row>
    <row r="70" spans="1:6" s="244" customFormat="1" ht="12.75" thickBot="1">
      <c r="A70" s="342"/>
      <c r="B70" s="353" t="s">
        <v>59</v>
      </c>
      <c r="C70" s="354" t="s">
        <v>119</v>
      </c>
      <c r="D70" s="375">
        <v>41</v>
      </c>
      <c r="E70" s="376">
        <v>99</v>
      </c>
      <c r="F70" s="247">
        <f>SUM(E70/D70)</f>
        <v>2.4146</v>
      </c>
    </row>
    <row r="71" spans="1:6" s="377" customFormat="1" ht="19.5" customHeight="1" thickBot="1">
      <c r="A71" s="413">
        <v>757</v>
      </c>
      <c r="B71" s="414"/>
      <c r="C71" s="415" t="s">
        <v>23</v>
      </c>
      <c r="D71" s="416">
        <f>SUM(D72)</f>
        <v>370</v>
      </c>
      <c r="E71" s="407">
        <f>SUM(E72)</f>
        <v>370</v>
      </c>
      <c r="F71" s="417">
        <f>SUM(E71/D71)</f>
        <v>1</v>
      </c>
    </row>
    <row r="72" spans="1:6" s="383" customFormat="1" ht="13.5" thickBot="1">
      <c r="A72" s="378"/>
      <c r="B72" s="379" t="s">
        <v>59</v>
      </c>
      <c r="C72" s="380" t="s">
        <v>119</v>
      </c>
      <c r="D72" s="381">
        <v>370</v>
      </c>
      <c r="E72" s="382">
        <v>370</v>
      </c>
      <c r="F72" s="247">
        <f>SUM(E72/D72)</f>
        <v>1</v>
      </c>
    </row>
    <row r="73" spans="1:6" s="244" customFormat="1" ht="17.25" customHeight="1" thickBot="1">
      <c r="A73" s="403">
        <v>758</v>
      </c>
      <c r="B73" s="404"/>
      <c r="C73" s="405" t="s">
        <v>198</v>
      </c>
      <c r="D73" s="406">
        <f>SUM(D74:D76)</f>
        <v>13567788</v>
      </c>
      <c r="E73" s="407">
        <f>SUM(E74:E76)</f>
        <v>13747207</v>
      </c>
      <c r="F73" s="409">
        <f t="shared" si="1"/>
        <v>1.0132</v>
      </c>
    </row>
    <row r="74" spans="1:6" s="244" customFormat="1" ht="12">
      <c r="A74" s="97"/>
      <c r="B74" s="262" t="s">
        <v>58</v>
      </c>
      <c r="C74" s="384" t="s">
        <v>168</v>
      </c>
      <c r="D74" s="255">
        <v>80000</v>
      </c>
      <c r="E74" s="256">
        <v>259419</v>
      </c>
      <c r="F74" s="246">
        <f t="shared" si="1"/>
        <v>3.2427</v>
      </c>
    </row>
    <row r="75" spans="1:6" s="244" customFormat="1" ht="12">
      <c r="A75" s="97"/>
      <c r="B75" s="262" t="s">
        <v>101</v>
      </c>
      <c r="C75" s="384" t="s">
        <v>102</v>
      </c>
      <c r="D75" s="255">
        <v>105833</v>
      </c>
      <c r="E75" s="256">
        <v>105833</v>
      </c>
      <c r="F75" s="246">
        <f t="shared" si="1"/>
        <v>1</v>
      </c>
    </row>
    <row r="76" spans="1:6" s="244" customFormat="1" ht="12.75" thickBot="1">
      <c r="A76" s="342"/>
      <c r="B76" s="353" t="s">
        <v>80</v>
      </c>
      <c r="C76" s="354" t="s">
        <v>185</v>
      </c>
      <c r="D76" s="355">
        <v>13381955</v>
      </c>
      <c r="E76" s="356">
        <v>13381955</v>
      </c>
      <c r="F76" s="261">
        <f t="shared" si="1"/>
        <v>1</v>
      </c>
    </row>
    <row r="77" spans="1:6" s="244" customFormat="1" ht="23.25" customHeight="1" thickBot="1">
      <c r="A77" s="413">
        <v>801</v>
      </c>
      <c r="B77" s="418"/>
      <c r="C77" s="415" t="s">
        <v>199</v>
      </c>
      <c r="D77" s="416">
        <f>SUM(D78:D80)</f>
        <v>114300</v>
      </c>
      <c r="E77" s="407">
        <f>SUM(E78:E80)</f>
        <v>92768</v>
      </c>
      <c r="F77" s="409">
        <f t="shared" si="1"/>
        <v>0.8116</v>
      </c>
    </row>
    <row r="78" spans="1:6" s="244" customFormat="1" ht="24">
      <c r="A78" s="97"/>
      <c r="B78" s="385" t="s">
        <v>145</v>
      </c>
      <c r="C78" s="344" t="s">
        <v>146</v>
      </c>
      <c r="D78" s="359">
        <v>11773</v>
      </c>
      <c r="E78" s="360">
        <v>11773</v>
      </c>
      <c r="F78" s="331">
        <f t="shared" si="1"/>
        <v>1</v>
      </c>
    </row>
    <row r="79" spans="1:6" s="244" customFormat="1" ht="12">
      <c r="A79" s="97"/>
      <c r="B79" s="348" t="s">
        <v>123</v>
      </c>
      <c r="C79" s="332" t="s">
        <v>126</v>
      </c>
      <c r="D79" s="338">
        <v>2527</v>
      </c>
      <c r="E79" s="339">
        <v>2527</v>
      </c>
      <c r="F79" s="263">
        <f t="shared" si="1"/>
        <v>1</v>
      </c>
    </row>
    <row r="80" spans="1:6" s="244" customFormat="1" ht="36.75" thickBot="1">
      <c r="A80" s="336"/>
      <c r="B80" s="343" t="s">
        <v>55</v>
      </c>
      <c r="C80" s="344" t="s">
        <v>88</v>
      </c>
      <c r="D80" s="345">
        <v>100000</v>
      </c>
      <c r="E80" s="386">
        <v>78468</v>
      </c>
      <c r="F80" s="263">
        <f t="shared" si="1"/>
        <v>0.7847</v>
      </c>
    </row>
    <row r="81" spans="1:6" s="244" customFormat="1" ht="20.25" customHeight="1" thickBot="1">
      <c r="A81" s="403">
        <v>851</v>
      </c>
      <c r="B81" s="404"/>
      <c r="C81" s="405" t="s">
        <v>200</v>
      </c>
      <c r="D81" s="406">
        <f>SUM(D82:D83)</f>
        <v>5166</v>
      </c>
      <c r="E81" s="407">
        <f>SUM(E82:E83)</f>
        <v>3826</v>
      </c>
      <c r="F81" s="409">
        <f t="shared" si="1"/>
        <v>0.7406</v>
      </c>
    </row>
    <row r="82" spans="1:6" s="387" customFormat="1" ht="12">
      <c r="A82" s="249"/>
      <c r="B82" s="250" t="s">
        <v>54</v>
      </c>
      <c r="C82" s="241" t="s">
        <v>87</v>
      </c>
      <c r="D82" s="125">
        <v>2666</v>
      </c>
      <c r="E82" s="248">
        <v>2666</v>
      </c>
      <c r="F82" s="251">
        <f>SUM(E82/D82)</f>
        <v>1</v>
      </c>
    </row>
    <row r="83" spans="1:6" s="387" customFormat="1" ht="12.75" thickBot="1">
      <c r="A83" s="97"/>
      <c r="B83" s="388" t="s">
        <v>59</v>
      </c>
      <c r="C83" s="344" t="s">
        <v>119</v>
      </c>
      <c r="D83" s="345">
        <v>2500</v>
      </c>
      <c r="E83" s="346">
        <v>1160</v>
      </c>
      <c r="F83" s="247">
        <f t="shared" si="1"/>
        <v>0.464</v>
      </c>
    </row>
    <row r="84" spans="1:6" s="244" customFormat="1" ht="20.25" customHeight="1" thickBot="1">
      <c r="A84" s="403">
        <v>852</v>
      </c>
      <c r="B84" s="404"/>
      <c r="C84" s="405" t="s">
        <v>41</v>
      </c>
      <c r="D84" s="406">
        <f>SUM(D85:D90)</f>
        <v>7177420</v>
      </c>
      <c r="E84" s="407">
        <f>SUM(E85:E90)</f>
        <v>7171714</v>
      </c>
      <c r="F84" s="409">
        <f t="shared" si="1"/>
        <v>0.9992</v>
      </c>
    </row>
    <row r="85" spans="1:6" s="244" customFormat="1" ht="12">
      <c r="A85" s="239"/>
      <c r="B85" s="240" t="s">
        <v>81</v>
      </c>
      <c r="C85" s="370" t="s">
        <v>166</v>
      </c>
      <c r="D85" s="389">
        <v>28000</v>
      </c>
      <c r="E85" s="390">
        <v>30107</v>
      </c>
      <c r="F85" s="245">
        <f t="shared" si="1"/>
        <v>1.0753</v>
      </c>
    </row>
    <row r="86" spans="1:6" s="244" customFormat="1" ht="12">
      <c r="A86" s="97"/>
      <c r="B86" s="274" t="s">
        <v>59</v>
      </c>
      <c r="C86" s="344" t="s">
        <v>119</v>
      </c>
      <c r="D86" s="334">
        <v>1374</v>
      </c>
      <c r="E86" s="335">
        <v>2549</v>
      </c>
      <c r="F86" s="252">
        <f>SUM(E86/D86)</f>
        <v>1.8552</v>
      </c>
    </row>
    <row r="87" spans="1:6" s="244" customFormat="1" ht="36">
      <c r="A87" s="97"/>
      <c r="B87" s="348" t="s">
        <v>62</v>
      </c>
      <c r="C87" s="349" t="s">
        <v>10</v>
      </c>
      <c r="D87" s="338">
        <v>6565357</v>
      </c>
      <c r="E87" s="339">
        <v>6556794</v>
      </c>
      <c r="F87" s="246">
        <f t="shared" si="1"/>
        <v>0.9987</v>
      </c>
    </row>
    <row r="88" spans="1:6" s="244" customFormat="1" ht="24">
      <c r="A88" s="97"/>
      <c r="B88" s="348" t="s">
        <v>145</v>
      </c>
      <c r="C88" s="349" t="s">
        <v>147</v>
      </c>
      <c r="D88" s="338">
        <v>559789</v>
      </c>
      <c r="E88" s="339">
        <v>559789</v>
      </c>
      <c r="F88" s="246">
        <f t="shared" si="1"/>
        <v>1</v>
      </c>
    </row>
    <row r="89" spans="1:6" s="244" customFormat="1" ht="24">
      <c r="A89" s="97"/>
      <c r="B89" s="348" t="s">
        <v>8</v>
      </c>
      <c r="C89" s="332" t="s">
        <v>9</v>
      </c>
      <c r="D89" s="255">
        <v>400</v>
      </c>
      <c r="E89" s="339">
        <v>378</v>
      </c>
      <c r="F89" s="246">
        <f t="shared" si="1"/>
        <v>0.945</v>
      </c>
    </row>
    <row r="90" spans="1:6" s="244" customFormat="1" ht="24.75" thickBot="1">
      <c r="A90" s="342"/>
      <c r="B90" s="353" t="s">
        <v>139</v>
      </c>
      <c r="C90" s="354" t="s">
        <v>140</v>
      </c>
      <c r="D90" s="381">
        <v>22500</v>
      </c>
      <c r="E90" s="356">
        <v>22097</v>
      </c>
      <c r="F90" s="247">
        <f t="shared" si="1"/>
        <v>0.9821</v>
      </c>
    </row>
    <row r="91" spans="1:6" s="244" customFormat="1" ht="12.75" thickBot="1">
      <c r="A91" s="364">
        <v>1</v>
      </c>
      <c r="B91" s="365" t="s">
        <v>90</v>
      </c>
      <c r="C91" s="366">
        <v>3</v>
      </c>
      <c r="D91" s="367">
        <v>4</v>
      </c>
      <c r="E91" s="366">
        <v>5</v>
      </c>
      <c r="F91" s="368">
        <v>6</v>
      </c>
    </row>
    <row r="92" spans="1:6" s="244" customFormat="1" ht="21" customHeight="1" thickBot="1">
      <c r="A92" s="403">
        <v>900</v>
      </c>
      <c r="B92" s="404"/>
      <c r="C92" s="405" t="s">
        <v>115</v>
      </c>
      <c r="D92" s="406">
        <f>SUM(D93:D108)</f>
        <v>21896888</v>
      </c>
      <c r="E92" s="407">
        <f>SUM(E93:E108)</f>
        <v>15673259</v>
      </c>
      <c r="F92" s="409">
        <f t="shared" si="1"/>
        <v>0.7158</v>
      </c>
    </row>
    <row r="93" spans="1:6" s="244" customFormat="1" ht="12">
      <c r="A93" s="97"/>
      <c r="B93" s="274" t="s">
        <v>82</v>
      </c>
      <c r="C93" s="333" t="s">
        <v>167</v>
      </c>
      <c r="D93" s="391">
        <v>84595</v>
      </c>
      <c r="E93" s="392">
        <v>84595</v>
      </c>
      <c r="F93" s="245">
        <f t="shared" si="1"/>
        <v>1</v>
      </c>
    </row>
    <row r="94" spans="1:6" s="244" customFormat="1" ht="12">
      <c r="A94" s="97"/>
      <c r="B94" s="337" t="s">
        <v>56</v>
      </c>
      <c r="C94" s="332" t="s">
        <v>117</v>
      </c>
      <c r="D94" s="373">
        <v>530000</v>
      </c>
      <c r="E94" s="374">
        <v>632476</v>
      </c>
      <c r="F94" s="246">
        <f t="shared" si="1"/>
        <v>1.1934</v>
      </c>
    </row>
    <row r="95" spans="1:6" s="244" customFormat="1" ht="24">
      <c r="A95" s="97"/>
      <c r="B95" s="337" t="s">
        <v>76</v>
      </c>
      <c r="C95" s="332" t="s">
        <v>181</v>
      </c>
      <c r="D95" s="373">
        <v>10000</v>
      </c>
      <c r="E95" s="374">
        <v>197583</v>
      </c>
      <c r="F95" s="246">
        <f t="shared" si="1"/>
        <v>19.7583</v>
      </c>
    </row>
    <row r="96" spans="1:6" s="244" customFormat="1" ht="12">
      <c r="A96" s="97"/>
      <c r="B96" s="337" t="s">
        <v>61</v>
      </c>
      <c r="C96" s="332" t="s">
        <v>121</v>
      </c>
      <c r="D96" s="373">
        <v>1500</v>
      </c>
      <c r="E96" s="374">
        <v>9298</v>
      </c>
      <c r="F96" s="246">
        <f t="shared" si="1"/>
        <v>6.1987</v>
      </c>
    </row>
    <row r="97" spans="1:6" s="244" customFormat="1" ht="36">
      <c r="A97" s="97"/>
      <c r="B97" s="337" t="s">
        <v>83</v>
      </c>
      <c r="C97" s="332" t="s">
        <v>170</v>
      </c>
      <c r="D97" s="373">
        <v>829986</v>
      </c>
      <c r="E97" s="374">
        <v>1038924</v>
      </c>
      <c r="F97" s="246">
        <f t="shared" si="1"/>
        <v>1.2517</v>
      </c>
    </row>
    <row r="98" spans="1:6" s="244" customFormat="1" ht="24">
      <c r="A98" s="97"/>
      <c r="B98" s="337" t="s">
        <v>6</v>
      </c>
      <c r="C98" s="333" t="s">
        <v>7</v>
      </c>
      <c r="D98" s="373">
        <v>15700</v>
      </c>
      <c r="E98" s="374">
        <v>16367</v>
      </c>
      <c r="F98" s="246">
        <f t="shared" si="1"/>
        <v>1.0425</v>
      </c>
    </row>
    <row r="99" spans="1:6" s="244" customFormat="1" ht="12">
      <c r="A99" s="97"/>
      <c r="B99" s="337" t="s">
        <v>57</v>
      </c>
      <c r="C99" s="332" t="s">
        <v>118</v>
      </c>
      <c r="D99" s="373">
        <v>618000</v>
      </c>
      <c r="E99" s="374">
        <v>344866</v>
      </c>
      <c r="F99" s="246">
        <f t="shared" si="1"/>
        <v>0.558</v>
      </c>
    </row>
    <row r="100" spans="1:6" s="244" customFormat="1" ht="12">
      <c r="A100" s="97"/>
      <c r="B100" s="337" t="s">
        <v>81</v>
      </c>
      <c r="C100" s="332" t="s">
        <v>166</v>
      </c>
      <c r="D100" s="373">
        <v>216</v>
      </c>
      <c r="E100" s="374">
        <v>433</v>
      </c>
      <c r="F100" s="246">
        <f t="shared" si="1"/>
        <v>2.0046</v>
      </c>
    </row>
    <row r="101" spans="1:6" s="244" customFormat="1" ht="12">
      <c r="A101" s="97"/>
      <c r="B101" s="337" t="s">
        <v>54</v>
      </c>
      <c r="C101" s="332" t="s">
        <v>87</v>
      </c>
      <c r="D101" s="373">
        <v>278061</v>
      </c>
      <c r="E101" s="374">
        <v>37242</v>
      </c>
      <c r="F101" s="246">
        <f t="shared" si="1"/>
        <v>0.1339</v>
      </c>
    </row>
    <row r="102" spans="1:6" s="244" customFormat="1" ht="12">
      <c r="A102" s="97"/>
      <c r="B102" s="337" t="s">
        <v>58</v>
      </c>
      <c r="C102" s="332" t="s">
        <v>168</v>
      </c>
      <c r="D102" s="373">
        <v>217034</v>
      </c>
      <c r="E102" s="374">
        <v>56386</v>
      </c>
      <c r="F102" s="246">
        <f t="shared" si="1"/>
        <v>0.2598</v>
      </c>
    </row>
    <row r="103" spans="1:6" s="244" customFormat="1" ht="12">
      <c r="A103" s="97"/>
      <c r="B103" s="337" t="s">
        <v>103</v>
      </c>
      <c r="C103" s="332" t="s">
        <v>112</v>
      </c>
      <c r="D103" s="373"/>
      <c r="E103" s="374">
        <v>8910</v>
      </c>
      <c r="F103" s="246"/>
    </row>
    <row r="104" spans="1:6" s="244" customFormat="1" ht="12">
      <c r="A104" s="97"/>
      <c r="B104" s="337" t="s">
        <v>59</v>
      </c>
      <c r="C104" s="332" t="s">
        <v>119</v>
      </c>
      <c r="D104" s="373">
        <v>2296456</v>
      </c>
      <c r="E104" s="374">
        <v>3454395</v>
      </c>
      <c r="F104" s="246">
        <f t="shared" si="1"/>
        <v>1.5042</v>
      </c>
    </row>
    <row r="105" spans="1:6" s="244" customFormat="1" ht="12">
      <c r="A105" s="97"/>
      <c r="B105" s="337" t="s">
        <v>93</v>
      </c>
      <c r="C105" s="349" t="s">
        <v>94</v>
      </c>
      <c r="D105" s="373">
        <v>0</v>
      </c>
      <c r="E105" s="374">
        <v>7938</v>
      </c>
      <c r="F105" s="246"/>
    </row>
    <row r="106" spans="1:6" s="244" customFormat="1" ht="36">
      <c r="A106" s="97"/>
      <c r="B106" s="337" t="s">
        <v>62</v>
      </c>
      <c r="C106" s="349" t="s">
        <v>10</v>
      </c>
      <c r="D106" s="373">
        <v>280340</v>
      </c>
      <c r="E106" s="374">
        <v>280340</v>
      </c>
      <c r="F106" s="246">
        <f t="shared" si="1"/>
        <v>1</v>
      </c>
    </row>
    <row r="107" spans="1:6" s="244" customFormat="1" ht="36">
      <c r="A107" s="97"/>
      <c r="B107" s="348" t="s">
        <v>55</v>
      </c>
      <c r="C107" s="332" t="s">
        <v>88</v>
      </c>
      <c r="D107" s="373">
        <v>7735000</v>
      </c>
      <c r="E107" s="374">
        <v>7030577</v>
      </c>
      <c r="F107" s="246">
        <f t="shared" si="1"/>
        <v>0.9089</v>
      </c>
    </row>
    <row r="108" spans="1:6" s="244" customFormat="1" ht="36.75" thickBot="1">
      <c r="A108" s="342"/>
      <c r="B108" s="353" t="s">
        <v>91</v>
      </c>
      <c r="C108" s="363" t="s">
        <v>92</v>
      </c>
      <c r="D108" s="375">
        <v>9000000</v>
      </c>
      <c r="E108" s="376">
        <v>2472929</v>
      </c>
      <c r="F108" s="269">
        <f t="shared" si="1"/>
        <v>0.2748</v>
      </c>
    </row>
    <row r="109" spans="1:6" s="244" customFormat="1" ht="19.5" customHeight="1" thickBot="1">
      <c r="A109" s="403">
        <v>921</v>
      </c>
      <c r="B109" s="419"/>
      <c r="C109" s="405" t="s">
        <v>127</v>
      </c>
      <c r="D109" s="406">
        <f>SUM(D110:D111)</f>
        <v>13058</v>
      </c>
      <c r="E109" s="407">
        <f>SUM(E110:E111)</f>
        <v>13947</v>
      </c>
      <c r="F109" s="409">
        <f>SUM(E109/D109)</f>
        <v>1.0681</v>
      </c>
    </row>
    <row r="110" spans="1:6" s="244" customFormat="1" ht="12">
      <c r="A110" s="239"/>
      <c r="B110" s="240" t="s">
        <v>59</v>
      </c>
      <c r="C110" s="370" t="s">
        <v>119</v>
      </c>
      <c r="D110" s="389">
        <v>228</v>
      </c>
      <c r="E110" s="390">
        <v>1117</v>
      </c>
      <c r="F110" s="245">
        <f>SUM(E110/D110)</f>
        <v>4.8991</v>
      </c>
    </row>
    <row r="111" spans="1:6" s="244" customFormat="1" ht="24.75" thickBot="1">
      <c r="A111" s="342"/>
      <c r="B111" s="353" t="s">
        <v>104</v>
      </c>
      <c r="C111" s="354" t="s">
        <v>105</v>
      </c>
      <c r="D111" s="355">
        <v>12830</v>
      </c>
      <c r="E111" s="356">
        <v>12830</v>
      </c>
      <c r="F111" s="268">
        <f>SUM(E111/D111)</f>
        <v>1</v>
      </c>
    </row>
    <row r="112" spans="1:6" s="244" customFormat="1" ht="17.25" customHeight="1" thickBot="1">
      <c r="A112" s="403">
        <v>926</v>
      </c>
      <c r="B112" s="404"/>
      <c r="C112" s="405" t="s">
        <v>24</v>
      </c>
      <c r="D112" s="406">
        <f>SUM(D113:D116)</f>
        <v>981141</v>
      </c>
      <c r="E112" s="407">
        <f>SUM(E113:E116)</f>
        <v>963563</v>
      </c>
      <c r="F112" s="409">
        <f t="shared" si="1"/>
        <v>0.9821</v>
      </c>
    </row>
    <row r="113" spans="1:6" s="244" customFormat="1" ht="12">
      <c r="A113" s="97"/>
      <c r="B113" s="253" t="s">
        <v>81</v>
      </c>
      <c r="C113" s="241" t="s">
        <v>166</v>
      </c>
      <c r="D113" s="125">
        <v>1967</v>
      </c>
      <c r="E113" s="242">
        <v>2399</v>
      </c>
      <c r="F113" s="245">
        <f>SUM(E113/D113)</f>
        <v>1.2196</v>
      </c>
    </row>
    <row r="114" spans="1:6" s="244" customFormat="1" ht="36">
      <c r="A114" s="97"/>
      <c r="B114" s="266" t="s">
        <v>100</v>
      </c>
      <c r="C114" s="267" t="s">
        <v>111</v>
      </c>
      <c r="D114" s="116">
        <v>59174</v>
      </c>
      <c r="E114" s="248">
        <v>40981</v>
      </c>
      <c r="F114" s="252">
        <f>SUM(E114/D114)</f>
        <v>0.6926</v>
      </c>
    </row>
    <row r="115" spans="1:6" s="244" customFormat="1" ht="36">
      <c r="A115" s="97"/>
      <c r="B115" s="348" t="s">
        <v>55</v>
      </c>
      <c r="C115" s="332" t="s">
        <v>88</v>
      </c>
      <c r="D115" s="255">
        <v>20000</v>
      </c>
      <c r="E115" s="256">
        <v>19960</v>
      </c>
      <c r="F115" s="268">
        <f>SUM(E115/D115)</f>
        <v>0.998</v>
      </c>
    </row>
    <row r="116" spans="1:6" s="244" customFormat="1" ht="24.75" thickBot="1">
      <c r="A116" s="393"/>
      <c r="B116" s="388" t="s">
        <v>84</v>
      </c>
      <c r="C116" s="394" t="s">
        <v>169</v>
      </c>
      <c r="D116" s="345">
        <v>900000</v>
      </c>
      <c r="E116" s="356">
        <v>900223</v>
      </c>
      <c r="F116" s="247">
        <f t="shared" si="1"/>
        <v>1.0002</v>
      </c>
    </row>
    <row r="117" spans="1:6" s="244" customFormat="1" ht="24" customHeight="1" thickBot="1">
      <c r="A117" s="428" t="s">
        <v>86</v>
      </c>
      <c r="B117" s="429"/>
      <c r="C117" s="395"/>
      <c r="D117" s="396">
        <f>SUM(D13,D18,D21,D24,D32,D36,D44,D47,D53,D71,D73,D77,D81,D84,D92,D109,D112)</f>
        <v>98229343</v>
      </c>
      <c r="E117" s="396">
        <f>SUM(E13,E18,E21,E24,E32,E36,E44,E47,E53,E71,E73,E77,E81,E84,E92,E109,E112)</f>
        <v>92534459</v>
      </c>
      <c r="F117" s="254">
        <f t="shared" si="1"/>
        <v>0.942</v>
      </c>
    </row>
    <row r="118" spans="1:5" s="244" customFormat="1" ht="12">
      <c r="A118" s="397"/>
      <c r="B118" s="398"/>
      <c r="C118" s="399"/>
      <c r="D118" s="400"/>
      <c r="E118" s="400"/>
    </row>
    <row r="119" spans="1:5" s="244" customFormat="1" ht="12">
      <c r="A119" s="397"/>
      <c r="B119" s="398"/>
      <c r="C119" s="399"/>
      <c r="D119" s="400"/>
      <c r="E119" s="400"/>
    </row>
    <row r="120" spans="1:5" s="244" customFormat="1" ht="12">
      <c r="A120" s="397"/>
      <c r="B120" s="398"/>
      <c r="C120" s="399"/>
      <c r="D120" s="400"/>
      <c r="E120" s="400"/>
    </row>
    <row r="121" spans="1:5" s="244" customFormat="1" ht="12">
      <c r="A121" s="397"/>
      <c r="B121" s="398"/>
      <c r="C121" s="399"/>
      <c r="D121" s="400"/>
      <c r="E121" s="400"/>
    </row>
    <row r="122" spans="1:5" s="244" customFormat="1" ht="12">
      <c r="A122" s="397"/>
      <c r="B122" s="398"/>
      <c r="C122" s="399"/>
      <c r="D122" s="400"/>
      <c r="E122" s="400"/>
    </row>
    <row r="123" spans="1:5" s="244" customFormat="1" ht="12">
      <c r="A123" s="397"/>
      <c r="B123" s="398"/>
      <c r="C123" s="399"/>
      <c r="D123" s="400"/>
      <c r="E123" s="400"/>
    </row>
    <row r="124" spans="1:5" s="244" customFormat="1" ht="12">
      <c r="A124" s="397"/>
      <c r="B124" s="398"/>
      <c r="C124" s="399"/>
      <c r="D124" s="400"/>
      <c r="E124" s="400"/>
    </row>
    <row r="125" spans="1:5" s="244" customFormat="1" ht="12">
      <c r="A125" s="397"/>
      <c r="B125" s="398"/>
      <c r="C125" s="399"/>
      <c r="D125" s="400"/>
      <c r="E125" s="400"/>
    </row>
    <row r="126" spans="1:5" s="244" customFormat="1" ht="12">
      <c r="A126" s="397"/>
      <c r="B126" s="398"/>
      <c r="C126" s="399"/>
      <c r="D126" s="400"/>
      <c r="E126" s="400"/>
    </row>
    <row r="127" spans="1:3" s="244" customFormat="1" ht="12">
      <c r="A127" s="377"/>
      <c r="B127" s="401"/>
      <c r="C127" s="402"/>
    </row>
    <row r="128" spans="1:3" s="244" customFormat="1" ht="12">
      <c r="A128" s="377"/>
      <c r="B128" s="401"/>
      <c r="C128" s="402"/>
    </row>
    <row r="129" spans="1:3" s="244" customFormat="1" ht="12">
      <c r="A129" s="377"/>
      <c r="B129" s="401"/>
      <c r="C129" s="402"/>
    </row>
    <row r="130" spans="1:3" s="244" customFormat="1" ht="12">
      <c r="A130" s="377"/>
      <c r="B130" s="401"/>
      <c r="C130" s="402"/>
    </row>
    <row r="131" spans="1:3" s="244" customFormat="1" ht="12">
      <c r="A131" s="377"/>
      <c r="B131" s="401"/>
      <c r="C131" s="402"/>
    </row>
    <row r="132" spans="1:3" s="244" customFormat="1" ht="12">
      <c r="A132" s="377"/>
      <c r="B132" s="401"/>
      <c r="C132" s="402"/>
    </row>
    <row r="133" spans="1:3" s="244" customFormat="1" ht="12">
      <c r="A133" s="377"/>
      <c r="B133" s="401"/>
      <c r="C133" s="402"/>
    </row>
    <row r="134" spans="1:3" s="244" customFormat="1" ht="12">
      <c r="A134" s="377"/>
      <c r="B134" s="401"/>
      <c r="C134" s="402"/>
    </row>
    <row r="135" spans="1:3" s="244" customFormat="1" ht="12">
      <c r="A135" s="377"/>
      <c r="B135" s="401"/>
      <c r="C135" s="402"/>
    </row>
    <row r="136" spans="1:3" s="244" customFormat="1" ht="12">
      <c r="A136" s="377"/>
      <c r="B136" s="401"/>
      <c r="C136" s="402"/>
    </row>
    <row r="137" spans="1:3" s="244" customFormat="1" ht="12">
      <c r="A137" s="377"/>
      <c r="B137" s="401"/>
      <c r="C137" s="402"/>
    </row>
    <row r="138" spans="1:3" s="244" customFormat="1" ht="12">
      <c r="A138" s="377"/>
      <c r="B138" s="401"/>
      <c r="C138" s="402"/>
    </row>
    <row r="139" spans="1:3" s="244" customFormat="1" ht="12">
      <c r="A139" s="377"/>
      <c r="B139" s="401"/>
      <c r="C139" s="402"/>
    </row>
    <row r="140" spans="1:3" s="244" customFormat="1" ht="12">
      <c r="A140" s="377"/>
      <c r="B140" s="401"/>
      <c r="C140" s="402"/>
    </row>
    <row r="141" spans="1:3" s="244" customFormat="1" ht="12">
      <c r="A141" s="377"/>
      <c r="B141" s="401"/>
      <c r="C141" s="402"/>
    </row>
    <row r="142" spans="1:3" s="244" customFormat="1" ht="12">
      <c r="A142" s="377"/>
      <c r="B142" s="401"/>
      <c r="C142" s="402"/>
    </row>
    <row r="143" spans="1:3" s="244" customFormat="1" ht="12">
      <c r="A143" s="377"/>
      <c r="B143" s="401"/>
      <c r="C143" s="402"/>
    </row>
    <row r="144" spans="1:3" s="244" customFormat="1" ht="12">
      <c r="A144" s="377"/>
      <c r="B144" s="401"/>
      <c r="C144" s="402"/>
    </row>
    <row r="145" spans="1:3" s="244" customFormat="1" ht="12">
      <c r="A145" s="377"/>
      <c r="B145" s="401"/>
      <c r="C145" s="402"/>
    </row>
    <row r="146" spans="1:3" s="244" customFormat="1" ht="12">
      <c r="A146" s="377"/>
      <c r="B146" s="401"/>
      <c r="C146" s="402"/>
    </row>
    <row r="147" spans="1:3" s="244" customFormat="1" ht="12">
      <c r="A147" s="377"/>
      <c r="B147" s="401"/>
      <c r="C147" s="402"/>
    </row>
    <row r="148" spans="1:3" s="244" customFormat="1" ht="12">
      <c r="A148" s="377"/>
      <c r="B148" s="401"/>
      <c r="C148" s="402"/>
    </row>
    <row r="149" spans="1:3" s="244" customFormat="1" ht="12">
      <c r="A149" s="377"/>
      <c r="B149" s="401"/>
      <c r="C149" s="402"/>
    </row>
    <row r="150" spans="1:3" s="244" customFormat="1" ht="12">
      <c r="A150" s="377"/>
      <c r="B150" s="401"/>
      <c r="C150" s="402"/>
    </row>
    <row r="151" spans="1:3" s="244" customFormat="1" ht="12">
      <c r="A151" s="377"/>
      <c r="B151" s="401"/>
      <c r="C151" s="402"/>
    </row>
    <row r="152" spans="1:3" s="244" customFormat="1" ht="12">
      <c r="A152" s="377"/>
      <c r="B152" s="401"/>
      <c r="C152" s="402"/>
    </row>
    <row r="153" spans="1:3" s="244" customFormat="1" ht="12">
      <c r="A153" s="377"/>
      <c r="B153" s="401"/>
      <c r="C153" s="402"/>
    </row>
    <row r="154" spans="1:3" s="244" customFormat="1" ht="12">
      <c r="A154" s="377"/>
      <c r="B154" s="401"/>
      <c r="C154" s="402"/>
    </row>
    <row r="155" spans="1:3" s="244" customFormat="1" ht="12">
      <c r="A155" s="377"/>
      <c r="B155" s="401"/>
      <c r="C155" s="402"/>
    </row>
    <row r="156" spans="1:3" s="244" customFormat="1" ht="12">
      <c r="A156" s="377"/>
      <c r="B156" s="401"/>
      <c r="C156" s="402"/>
    </row>
    <row r="157" spans="1:3" s="244" customFormat="1" ht="12">
      <c r="A157" s="377"/>
      <c r="B157" s="401"/>
      <c r="C157" s="402"/>
    </row>
    <row r="158" spans="1:3" s="244" customFormat="1" ht="12">
      <c r="A158" s="377"/>
      <c r="B158" s="401"/>
      <c r="C158" s="402"/>
    </row>
    <row r="159" spans="1:3" s="244" customFormat="1" ht="12">
      <c r="A159" s="377"/>
      <c r="B159" s="401"/>
      <c r="C159" s="402"/>
    </row>
    <row r="160" spans="1:3" s="244" customFormat="1" ht="12">
      <c r="A160" s="377"/>
      <c r="B160" s="401"/>
      <c r="C160" s="402"/>
    </row>
    <row r="161" spans="1:3" s="244" customFormat="1" ht="12">
      <c r="A161" s="377"/>
      <c r="B161" s="401"/>
      <c r="C161" s="402"/>
    </row>
    <row r="162" spans="1:3" s="244" customFormat="1" ht="12">
      <c r="A162" s="377"/>
      <c r="B162" s="401"/>
      <c r="C162" s="402"/>
    </row>
    <row r="163" spans="1:3" s="244" customFormat="1" ht="12">
      <c r="A163" s="377"/>
      <c r="B163" s="401"/>
      <c r="C163" s="402"/>
    </row>
    <row r="164" spans="1:3" s="244" customFormat="1" ht="12">
      <c r="A164" s="377"/>
      <c r="B164" s="401"/>
      <c r="C164" s="402"/>
    </row>
    <row r="165" spans="1:3" s="244" customFormat="1" ht="12">
      <c r="A165" s="377"/>
      <c r="B165" s="401"/>
      <c r="C165" s="402"/>
    </row>
    <row r="166" spans="1:3" s="244" customFormat="1" ht="12">
      <c r="A166" s="377"/>
      <c r="B166" s="401"/>
      <c r="C166" s="402"/>
    </row>
    <row r="167" spans="1:3" s="244" customFormat="1" ht="12">
      <c r="A167" s="377"/>
      <c r="B167" s="401"/>
      <c r="C167" s="402"/>
    </row>
    <row r="168" spans="1:3" s="244" customFormat="1" ht="12">
      <c r="A168" s="377"/>
      <c r="B168" s="401"/>
      <c r="C168" s="402"/>
    </row>
    <row r="169" spans="1:3" s="244" customFormat="1" ht="12">
      <c r="A169" s="377"/>
      <c r="B169" s="401"/>
      <c r="C169" s="402"/>
    </row>
    <row r="170" spans="1:3" s="244" customFormat="1" ht="12">
      <c r="A170" s="377"/>
      <c r="B170" s="401"/>
      <c r="C170" s="402"/>
    </row>
    <row r="171" spans="1:3" s="244" customFormat="1" ht="12">
      <c r="A171" s="377"/>
      <c r="B171" s="401"/>
      <c r="C171" s="402"/>
    </row>
    <row r="172" spans="1:3" s="244" customFormat="1" ht="12">
      <c r="A172" s="377"/>
      <c r="B172" s="401"/>
      <c r="C172" s="402"/>
    </row>
    <row r="173" spans="1:3" s="244" customFormat="1" ht="12">
      <c r="A173" s="377"/>
      <c r="B173" s="401"/>
      <c r="C173" s="402"/>
    </row>
    <row r="174" spans="1:3" s="244" customFormat="1" ht="12">
      <c r="A174" s="377"/>
      <c r="B174" s="401"/>
      <c r="C174" s="402"/>
    </row>
    <row r="175" spans="1:3" s="244" customFormat="1" ht="12">
      <c r="A175" s="377"/>
      <c r="B175" s="401"/>
      <c r="C175" s="402"/>
    </row>
    <row r="176" spans="1:3" s="244" customFormat="1" ht="12">
      <c r="A176" s="377"/>
      <c r="B176" s="401"/>
      <c r="C176" s="402"/>
    </row>
    <row r="177" spans="1:3" s="244" customFormat="1" ht="12">
      <c r="A177" s="377"/>
      <c r="B177" s="401"/>
      <c r="C177" s="402"/>
    </row>
    <row r="178" spans="1:3" s="244" customFormat="1" ht="12">
      <c r="A178" s="377"/>
      <c r="B178" s="401"/>
      <c r="C178" s="402"/>
    </row>
    <row r="179" spans="1:3" s="244" customFormat="1" ht="12">
      <c r="A179" s="377"/>
      <c r="B179" s="401"/>
      <c r="C179" s="402"/>
    </row>
    <row r="180" spans="1:3" s="244" customFormat="1" ht="12">
      <c r="A180" s="377"/>
      <c r="B180" s="401"/>
      <c r="C180" s="402"/>
    </row>
    <row r="181" spans="1:3" s="244" customFormat="1" ht="12">
      <c r="A181" s="377"/>
      <c r="B181" s="401"/>
      <c r="C181" s="402"/>
    </row>
    <row r="182" spans="1:3" s="244" customFormat="1" ht="12">
      <c r="A182" s="377"/>
      <c r="B182" s="401"/>
      <c r="C182" s="402"/>
    </row>
  </sheetData>
  <mergeCells count="7">
    <mergeCell ref="A117:B117"/>
    <mergeCell ref="A1:F1"/>
    <mergeCell ref="A2:F2"/>
    <mergeCell ref="A3:F3"/>
    <mergeCell ref="A5:F5"/>
    <mergeCell ref="A7:F7"/>
    <mergeCell ref="A8:F8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86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"/>
  <sheetViews>
    <sheetView showGridLines="0" view="pageBreakPreview" zoomScaleSheetLayoutView="100" workbookViewId="0" topLeftCell="A1">
      <selection activeCell="A1" sqref="A1:G1"/>
    </sheetView>
  </sheetViews>
  <sheetFormatPr defaultColWidth="9.125" defaultRowHeight="12"/>
  <cols>
    <col min="1" max="1" width="5.625" style="0" customWidth="1"/>
    <col min="2" max="2" width="10.625" style="0" customWidth="1"/>
    <col min="4" max="4" width="54.875" style="0" customWidth="1"/>
    <col min="5" max="6" width="12.75390625" style="0" customWidth="1"/>
    <col min="7" max="7" width="10.625" style="0" bestFit="1" customWidth="1"/>
  </cols>
  <sheetData>
    <row r="1" spans="2:7" ht="18">
      <c r="B1" s="434" t="s">
        <v>151</v>
      </c>
      <c r="C1" s="434"/>
      <c r="D1" s="434"/>
      <c r="E1" s="434"/>
      <c r="F1" s="434"/>
      <c r="G1" s="434"/>
    </row>
    <row r="2" spans="1:7" ht="15">
      <c r="A2" s="8"/>
      <c r="B2" s="5"/>
      <c r="C2" s="5"/>
      <c r="D2" s="5"/>
      <c r="E2" s="5"/>
      <c r="F2" s="5"/>
      <c r="G2" s="5"/>
    </row>
    <row r="3" spans="1:7" ht="18">
      <c r="A3" s="2"/>
      <c r="B3" s="427" t="s">
        <v>152</v>
      </c>
      <c r="C3" s="427"/>
      <c r="D3" s="427"/>
      <c r="E3" s="427"/>
      <c r="F3" s="427"/>
      <c r="G3" s="427"/>
    </row>
    <row r="4" spans="1:7" ht="12.75" thickBot="1">
      <c r="A4" s="2"/>
      <c r="B4" s="2"/>
      <c r="C4" s="2"/>
      <c r="D4" s="2"/>
      <c r="E4" s="2"/>
      <c r="F4" s="2"/>
      <c r="G4" s="99" t="s">
        <v>31</v>
      </c>
    </row>
    <row r="5" spans="1:7" ht="14.25" customHeight="1">
      <c r="A5" s="2"/>
      <c r="B5" s="9" t="s">
        <v>187</v>
      </c>
      <c r="C5" s="435" t="s">
        <v>188</v>
      </c>
      <c r="D5" s="436"/>
      <c r="E5" s="10" t="s">
        <v>186</v>
      </c>
      <c r="F5" s="128" t="s">
        <v>37</v>
      </c>
      <c r="G5" s="424" t="s">
        <v>157</v>
      </c>
    </row>
    <row r="6" spans="1:7" ht="14.25" customHeight="1" thickBot="1">
      <c r="A6" s="2"/>
      <c r="B6" s="98"/>
      <c r="C6" s="21"/>
      <c r="D6" s="11"/>
      <c r="E6" s="18"/>
      <c r="F6" s="83"/>
      <c r="G6" s="133" t="s">
        <v>158</v>
      </c>
    </row>
    <row r="7" spans="1:7" ht="14.25" customHeight="1">
      <c r="A7" s="2"/>
      <c r="B7" s="182">
        <v>1</v>
      </c>
      <c r="C7" s="183">
        <v>2</v>
      </c>
      <c r="D7" s="184"/>
      <c r="E7" s="185">
        <v>3</v>
      </c>
      <c r="F7" s="186">
        <v>4</v>
      </c>
      <c r="G7" s="187">
        <v>5</v>
      </c>
    </row>
    <row r="8" spans="1:7" ht="14.25" customHeight="1">
      <c r="A8" s="2"/>
      <c r="B8" s="16"/>
      <c r="C8" s="24"/>
      <c r="D8" s="25"/>
      <c r="E8" s="24"/>
      <c r="F8" s="146"/>
      <c r="G8" s="94"/>
    </row>
    <row r="9" spans="1:7" ht="14.25" customHeight="1">
      <c r="A9" s="2"/>
      <c r="B9" s="37">
        <v>400</v>
      </c>
      <c r="C9" s="40" t="s">
        <v>38</v>
      </c>
      <c r="D9" s="41"/>
      <c r="E9" s="40"/>
      <c r="F9" s="40"/>
      <c r="G9" s="49"/>
    </row>
    <row r="10" spans="1:7" ht="14.25" customHeight="1">
      <c r="A10" s="2"/>
      <c r="B10" s="42"/>
      <c r="C10" s="43" t="s">
        <v>39</v>
      </c>
      <c r="D10" s="44"/>
      <c r="E10" s="129">
        <f>SUM(E60)</f>
        <v>2999767</v>
      </c>
      <c r="F10" s="129">
        <f>SUM(F60)</f>
        <v>1248967</v>
      </c>
      <c r="G10" s="138">
        <f>SUM(F10/E10)</f>
        <v>0.42</v>
      </c>
    </row>
    <row r="11" spans="1:7" ht="14.25" customHeight="1">
      <c r="A11" s="2"/>
      <c r="B11" s="37"/>
      <c r="C11" s="38"/>
      <c r="D11" s="39"/>
      <c r="E11" s="38"/>
      <c r="F11" s="38"/>
      <c r="G11" s="139"/>
    </row>
    <row r="12" spans="1:7" ht="14.25" customHeight="1">
      <c r="A12" s="2"/>
      <c r="B12" s="42">
        <v>600</v>
      </c>
      <c r="C12" s="45" t="s">
        <v>189</v>
      </c>
      <c r="D12" s="46"/>
      <c r="E12" s="130">
        <f>SUM(E64+E297)</f>
        <v>205112</v>
      </c>
      <c r="F12" s="130">
        <f>SUM(F64+F297)</f>
        <v>205362</v>
      </c>
      <c r="G12" s="138">
        <f>SUM(F12/E12)</f>
        <v>1</v>
      </c>
    </row>
    <row r="13" spans="1:7" ht="14.25" customHeight="1">
      <c r="A13" s="2"/>
      <c r="B13" s="37"/>
      <c r="C13" s="55"/>
      <c r="D13" s="39"/>
      <c r="E13" s="131"/>
      <c r="F13" s="131"/>
      <c r="G13" s="139"/>
    </row>
    <row r="14" spans="1:7" ht="14.25" customHeight="1">
      <c r="A14" s="2"/>
      <c r="B14" s="42">
        <v>630</v>
      </c>
      <c r="C14" s="45" t="s">
        <v>190</v>
      </c>
      <c r="D14" s="46"/>
      <c r="E14" s="130">
        <f>SUM(E68)</f>
        <v>72750</v>
      </c>
      <c r="F14" s="130">
        <f>SUM(F68)</f>
        <v>35997</v>
      </c>
      <c r="G14" s="138">
        <f>SUM(F14/E14)</f>
        <v>0.49</v>
      </c>
    </row>
    <row r="15" spans="1:7" ht="14.25" customHeight="1">
      <c r="A15" s="2"/>
      <c r="B15" s="37"/>
      <c r="C15" s="38"/>
      <c r="D15" s="39"/>
      <c r="E15" s="38"/>
      <c r="F15" s="38"/>
      <c r="G15" s="140"/>
    </row>
    <row r="16" spans="1:7" ht="14.25" customHeight="1">
      <c r="A16" s="2"/>
      <c r="B16" s="42">
        <v>700</v>
      </c>
      <c r="C16" s="45" t="s">
        <v>191</v>
      </c>
      <c r="D16" s="46"/>
      <c r="E16" s="130">
        <f>SUM(E72)</f>
        <v>518610</v>
      </c>
      <c r="F16" s="130">
        <f>SUM(F72)</f>
        <v>783004</v>
      </c>
      <c r="G16" s="138">
        <f>SUM(F16/E16)</f>
        <v>1.51</v>
      </c>
    </row>
    <row r="17" spans="1:7" ht="14.25" customHeight="1">
      <c r="A17" s="2"/>
      <c r="B17" s="37"/>
      <c r="C17" s="38"/>
      <c r="D17" s="39"/>
      <c r="E17" s="38"/>
      <c r="F17" s="38"/>
      <c r="G17" s="139"/>
    </row>
    <row r="18" spans="1:7" ht="14.25" customHeight="1">
      <c r="A18" s="2"/>
      <c r="B18" s="42">
        <v>710</v>
      </c>
      <c r="C18" s="47" t="s">
        <v>192</v>
      </c>
      <c r="D18" s="33"/>
      <c r="E18" s="108">
        <f>SUM(E78)</f>
        <v>378572</v>
      </c>
      <c r="F18" s="108">
        <f>SUM(F78)</f>
        <v>383433</v>
      </c>
      <c r="G18" s="138">
        <f>SUM(F18/E18)</f>
        <v>1.01</v>
      </c>
    </row>
    <row r="19" spans="1:7" ht="14.25" customHeight="1">
      <c r="A19" s="2"/>
      <c r="B19" s="37"/>
      <c r="C19" s="38"/>
      <c r="D19" s="39"/>
      <c r="E19" s="38"/>
      <c r="F19" s="38"/>
      <c r="G19" s="140"/>
    </row>
    <row r="20" spans="1:7" ht="14.25" customHeight="1">
      <c r="A20" s="2"/>
      <c r="B20" s="42">
        <v>750</v>
      </c>
      <c r="C20" s="47" t="s">
        <v>193</v>
      </c>
      <c r="D20" s="33"/>
      <c r="E20" s="108">
        <f>SUM(E84,E190)</f>
        <v>312744</v>
      </c>
      <c r="F20" s="108">
        <f>SUM(F84,F190)</f>
        <v>308953</v>
      </c>
      <c r="G20" s="138">
        <f>SUM(F20/E20)</f>
        <v>0.99</v>
      </c>
    </row>
    <row r="21" spans="1:7" ht="14.25" customHeight="1">
      <c r="A21" s="2"/>
      <c r="B21" s="37"/>
      <c r="C21" s="48"/>
      <c r="D21" s="31"/>
      <c r="E21" s="107"/>
      <c r="F21" s="107"/>
      <c r="G21" s="139"/>
    </row>
    <row r="22" spans="1:7" ht="14.25" customHeight="1">
      <c r="A22" s="2"/>
      <c r="B22" s="37">
        <v>751</v>
      </c>
      <c r="C22" s="48" t="s">
        <v>194</v>
      </c>
      <c r="D22" s="31"/>
      <c r="E22" s="107"/>
      <c r="F22" s="107"/>
      <c r="G22" s="139"/>
    </row>
    <row r="23" spans="1:7" ht="14.25" customHeight="1">
      <c r="A23" s="2"/>
      <c r="B23" s="37"/>
      <c r="C23" s="48" t="s">
        <v>21</v>
      </c>
      <c r="D23" s="31"/>
      <c r="E23" s="107"/>
      <c r="F23" s="107"/>
      <c r="G23" s="139"/>
    </row>
    <row r="24" spans="1:7" ht="14.25" customHeight="1">
      <c r="A24" s="2"/>
      <c r="B24" s="42"/>
      <c r="C24" s="47" t="s">
        <v>22</v>
      </c>
      <c r="D24" s="33"/>
      <c r="E24" s="108">
        <f>SUM(E199)</f>
        <v>58840</v>
      </c>
      <c r="F24" s="108">
        <f>SUM(F199)</f>
        <v>58560</v>
      </c>
      <c r="G24" s="138">
        <f>SUM(F24/E24)</f>
        <v>1</v>
      </c>
    </row>
    <row r="25" spans="1:7" ht="14.25" customHeight="1">
      <c r="A25" s="2"/>
      <c r="B25" s="30"/>
      <c r="C25" s="48"/>
      <c r="D25" s="31"/>
      <c r="E25" s="48"/>
      <c r="F25" s="48"/>
      <c r="G25" s="140"/>
    </row>
    <row r="26" spans="1:7" ht="14.25" customHeight="1">
      <c r="A26" s="2"/>
      <c r="B26" s="37">
        <v>754</v>
      </c>
      <c r="C26" s="48" t="s">
        <v>195</v>
      </c>
      <c r="D26" s="31"/>
      <c r="E26" s="107"/>
      <c r="F26" s="107"/>
      <c r="G26" s="139"/>
    </row>
    <row r="27" spans="1:7" ht="14.25" customHeight="1">
      <c r="A27" s="2"/>
      <c r="B27" s="32"/>
      <c r="C27" s="47" t="s">
        <v>196</v>
      </c>
      <c r="D27" s="33"/>
      <c r="E27" s="108">
        <f>SUM(E91,E215)</f>
        <v>74862</v>
      </c>
      <c r="F27" s="108">
        <f>SUM(F91,F215)</f>
        <v>61065</v>
      </c>
      <c r="G27" s="138">
        <f>SUM(F27/E27)</f>
        <v>0.82</v>
      </c>
    </row>
    <row r="28" spans="1:7" ht="14.25" customHeight="1">
      <c r="A28" s="2"/>
      <c r="B28" s="37"/>
      <c r="C28" s="48"/>
      <c r="D28" s="31"/>
      <c r="E28" s="107"/>
      <c r="F28" s="107"/>
      <c r="G28" s="139"/>
    </row>
    <row r="29" spans="1:7" ht="14.25" customHeight="1">
      <c r="A29" s="2"/>
      <c r="B29" s="37">
        <v>756</v>
      </c>
      <c r="C29" s="48" t="s">
        <v>197</v>
      </c>
      <c r="D29" s="31"/>
      <c r="E29" s="107"/>
      <c r="F29" s="107"/>
      <c r="G29" s="139"/>
    </row>
    <row r="30" spans="1:7" ht="14.25" customHeight="1">
      <c r="A30" s="2"/>
      <c r="B30" s="37"/>
      <c r="C30" s="48" t="s">
        <v>44</v>
      </c>
      <c r="D30" s="31"/>
      <c r="E30" s="107"/>
      <c r="F30" s="107"/>
      <c r="G30" s="139"/>
    </row>
    <row r="31" spans="1:7" ht="14.25" customHeight="1">
      <c r="A31" s="2"/>
      <c r="B31" s="37"/>
      <c r="C31" s="48" t="s">
        <v>46</v>
      </c>
      <c r="D31" s="31"/>
      <c r="E31" s="48"/>
      <c r="F31" s="48"/>
      <c r="G31" s="139"/>
    </row>
    <row r="32" spans="1:7" ht="14.25" customHeight="1">
      <c r="A32" s="2"/>
      <c r="B32" s="42"/>
      <c r="C32" s="47" t="s">
        <v>45</v>
      </c>
      <c r="D32" s="33"/>
      <c r="E32" s="108">
        <f>SUM(E100)</f>
        <v>49851955</v>
      </c>
      <c r="F32" s="108">
        <f>SUM(F100)</f>
        <v>51782464</v>
      </c>
      <c r="G32" s="138">
        <f>SUM(F32/E32)</f>
        <v>1.04</v>
      </c>
    </row>
    <row r="33" spans="1:7" ht="14.25" customHeight="1">
      <c r="A33" s="2"/>
      <c r="B33" s="37"/>
      <c r="C33" s="48"/>
      <c r="D33" s="31"/>
      <c r="E33" s="107"/>
      <c r="F33" s="107"/>
      <c r="G33" s="140"/>
    </row>
    <row r="34" spans="1:7" ht="14.25" customHeight="1">
      <c r="A34" s="2"/>
      <c r="B34" s="42">
        <v>757</v>
      </c>
      <c r="C34" s="47" t="s">
        <v>23</v>
      </c>
      <c r="D34" s="33"/>
      <c r="E34" s="136">
        <f>SUM(E115)</f>
        <v>370</v>
      </c>
      <c r="F34" s="108">
        <f>SUM(F115)</f>
        <v>370</v>
      </c>
      <c r="G34" s="138">
        <f>SUM(F34/E34)</f>
        <v>1</v>
      </c>
    </row>
    <row r="35" spans="1:7" ht="14.25" customHeight="1">
      <c r="A35" s="2"/>
      <c r="B35" s="37"/>
      <c r="C35" s="48"/>
      <c r="D35" s="31"/>
      <c r="E35" s="134"/>
      <c r="F35" s="107"/>
      <c r="G35" s="139"/>
    </row>
    <row r="36" spans="2:7" s="2" customFormat="1" ht="14.25" customHeight="1">
      <c r="B36" s="50">
        <v>758</v>
      </c>
      <c r="C36" s="33" t="s">
        <v>198</v>
      </c>
      <c r="D36" s="33"/>
      <c r="E36" s="136">
        <f>SUM(E120)</f>
        <v>13567788</v>
      </c>
      <c r="F36" s="108">
        <f>SUM(F120)</f>
        <v>13747207</v>
      </c>
      <c r="G36" s="138">
        <f>SUM(F36/E36)</f>
        <v>1.01</v>
      </c>
    </row>
    <row r="37" spans="1:7" ht="14.25" customHeight="1">
      <c r="A37" s="2"/>
      <c r="B37" s="96"/>
      <c r="C37" s="56"/>
      <c r="D37" s="57"/>
      <c r="E37" s="137"/>
      <c r="F37" s="109"/>
      <c r="G37" s="140"/>
    </row>
    <row r="38" spans="1:7" ht="14.25" customHeight="1">
      <c r="A38" s="2"/>
      <c r="B38" s="50">
        <v>801</v>
      </c>
      <c r="C38" s="47" t="s">
        <v>199</v>
      </c>
      <c r="D38" s="33"/>
      <c r="E38" s="136">
        <f>SUM(E130)</f>
        <v>114300</v>
      </c>
      <c r="F38" s="108">
        <f>SUM(F130)</f>
        <v>92768</v>
      </c>
      <c r="G38" s="138">
        <f>SUM(F38/E38)</f>
        <v>0.81</v>
      </c>
    </row>
    <row r="39" spans="1:7" ht="14.25" customHeight="1">
      <c r="A39" s="135"/>
      <c r="B39" s="51"/>
      <c r="C39" s="31"/>
      <c r="D39" s="31"/>
      <c r="E39" s="134"/>
      <c r="F39" s="107"/>
      <c r="G39" s="139"/>
    </row>
    <row r="40" spans="1:7" ht="14.25" customHeight="1">
      <c r="A40" s="135"/>
      <c r="B40" s="50">
        <v>851</v>
      </c>
      <c r="C40" s="33" t="s">
        <v>200</v>
      </c>
      <c r="D40" s="33"/>
      <c r="E40" s="136">
        <f>SUM(E138)</f>
        <v>5166</v>
      </c>
      <c r="F40" s="108">
        <f>SUM(F138)</f>
        <v>3826</v>
      </c>
      <c r="G40" s="138">
        <f>SUM(F40/E40)</f>
        <v>0.74</v>
      </c>
    </row>
    <row r="41" spans="1:7" ht="14.25" customHeight="1">
      <c r="A41" s="135"/>
      <c r="B41" s="51"/>
      <c r="C41" s="31"/>
      <c r="D41" s="31"/>
      <c r="E41" s="134"/>
      <c r="F41" s="107"/>
      <c r="G41" s="140"/>
    </row>
    <row r="42" spans="1:7" ht="14.25" customHeight="1">
      <c r="A42" s="135"/>
      <c r="B42" s="50">
        <v>852</v>
      </c>
      <c r="C42" s="33" t="s">
        <v>41</v>
      </c>
      <c r="D42" s="33"/>
      <c r="E42" s="136">
        <f>SUM(E142,E223)</f>
        <v>7177420</v>
      </c>
      <c r="F42" s="108">
        <f>SUM(F142,F223)</f>
        <v>7171714</v>
      </c>
      <c r="G42" s="138">
        <f>SUM(F42/E42)</f>
        <v>1</v>
      </c>
    </row>
    <row r="43" spans="1:7" ht="14.25" customHeight="1">
      <c r="A43" s="135"/>
      <c r="B43" s="51"/>
      <c r="C43" s="31"/>
      <c r="D43" s="31"/>
      <c r="E43" s="134"/>
      <c r="F43" s="107"/>
      <c r="G43" s="140"/>
    </row>
    <row r="44" spans="1:7" ht="14.25" customHeight="1">
      <c r="A44" s="135"/>
      <c r="B44" s="51">
        <v>900</v>
      </c>
      <c r="C44" s="31" t="s">
        <v>42</v>
      </c>
      <c r="D44" s="31"/>
      <c r="E44" s="100"/>
      <c r="F44" s="48"/>
      <c r="G44" s="139"/>
    </row>
    <row r="45" spans="1:7" ht="14.25" customHeight="1">
      <c r="A45" s="135"/>
      <c r="B45" s="50"/>
      <c r="C45" s="33" t="s">
        <v>43</v>
      </c>
      <c r="D45" s="33"/>
      <c r="E45" s="108">
        <f>SUM(E153+E282)</f>
        <v>21896888</v>
      </c>
      <c r="F45" s="108">
        <f>SUM(F153+F282)</f>
        <v>15673259</v>
      </c>
      <c r="G45" s="138">
        <f>SUM(F45/E45)</f>
        <v>0.72</v>
      </c>
    </row>
    <row r="46" spans="1:7" ht="14.25" customHeight="1">
      <c r="A46" s="4"/>
      <c r="B46" s="37"/>
      <c r="C46" s="56"/>
      <c r="D46" s="31"/>
      <c r="E46" s="107"/>
      <c r="F46" s="107"/>
      <c r="G46" s="139"/>
    </row>
    <row r="47" spans="1:7" ht="14.25" customHeight="1">
      <c r="A47" s="4"/>
      <c r="B47" s="37">
        <v>921</v>
      </c>
      <c r="C47" s="48" t="s">
        <v>130</v>
      </c>
      <c r="D47" s="31"/>
      <c r="E47" s="107"/>
      <c r="F47" s="107"/>
      <c r="G47" s="139"/>
    </row>
    <row r="48" spans="1:7" ht="14.25" customHeight="1">
      <c r="A48" s="4"/>
      <c r="B48" s="42"/>
      <c r="C48" s="47" t="s">
        <v>131</v>
      </c>
      <c r="D48" s="33"/>
      <c r="E48" s="108">
        <f>SUM(E171)</f>
        <v>13058</v>
      </c>
      <c r="F48" s="108">
        <f>SUM(F171)</f>
        <v>13947</v>
      </c>
      <c r="G48" s="138">
        <f>SUM(F48/E48)</f>
        <v>1.07</v>
      </c>
    </row>
    <row r="49" spans="1:7" ht="14.25" customHeight="1">
      <c r="A49" s="2"/>
      <c r="B49" s="37"/>
      <c r="C49" s="48"/>
      <c r="D49" s="31"/>
      <c r="E49" s="107"/>
      <c r="F49" s="107"/>
      <c r="G49" s="140"/>
    </row>
    <row r="50" spans="1:7" ht="14.25" customHeight="1" thickBot="1">
      <c r="A50" s="2"/>
      <c r="B50" s="52">
        <v>926</v>
      </c>
      <c r="C50" s="53" t="s">
        <v>24</v>
      </c>
      <c r="D50" s="35"/>
      <c r="E50" s="132">
        <f>SUM(E177)</f>
        <v>981141</v>
      </c>
      <c r="F50" s="132">
        <f>SUM(F177)</f>
        <v>963563</v>
      </c>
      <c r="G50" s="141">
        <f>SUM(F50/E50)</f>
        <v>0.98</v>
      </c>
    </row>
    <row r="51" spans="1:7" ht="14.25" customHeight="1">
      <c r="A51" s="2"/>
      <c r="B51" s="142"/>
      <c r="C51" s="143"/>
      <c r="D51" s="144"/>
      <c r="E51" s="145"/>
      <c r="F51" s="145"/>
      <c r="G51" s="188"/>
    </row>
    <row r="52" spans="1:7" ht="14.25" customHeight="1" thickBot="1">
      <c r="A52" s="2"/>
      <c r="B52" s="34"/>
      <c r="C52" s="189" t="s">
        <v>202</v>
      </c>
      <c r="D52" s="36"/>
      <c r="E52" s="190">
        <f>SUM(E10:E50)</f>
        <v>98229343</v>
      </c>
      <c r="F52" s="190">
        <f>SUM(F10:F50)</f>
        <v>92534459</v>
      </c>
      <c r="G52" s="191">
        <f>SUM(F52/E52)</f>
        <v>0.94</v>
      </c>
    </row>
    <row r="53" spans="1:7" ht="18">
      <c r="A53" s="106" t="s">
        <v>141</v>
      </c>
      <c r="B53" s="126"/>
      <c r="C53" s="126"/>
      <c r="D53" s="126"/>
      <c r="E53" s="2"/>
      <c r="F53" s="4"/>
      <c r="G53" s="4"/>
    </row>
    <row r="54" spans="1:7" ht="14.25" customHeight="1" thickBot="1">
      <c r="A54" s="126"/>
      <c r="B54" s="126"/>
      <c r="C54" s="126"/>
      <c r="D54" s="126"/>
      <c r="E54" s="2"/>
      <c r="F54" s="11"/>
      <c r="G54" s="99" t="s">
        <v>31</v>
      </c>
    </row>
    <row r="55" spans="1:7" s="8" customFormat="1" ht="14.25" customHeight="1">
      <c r="A55" s="9" t="s">
        <v>187</v>
      </c>
      <c r="B55" s="10" t="s">
        <v>203</v>
      </c>
      <c r="C55" s="153" t="s">
        <v>204</v>
      </c>
      <c r="D55" s="154"/>
      <c r="E55" s="10" t="s">
        <v>186</v>
      </c>
      <c r="F55" s="128" t="s">
        <v>37</v>
      </c>
      <c r="G55" s="424" t="s">
        <v>157</v>
      </c>
    </row>
    <row r="56" spans="1:7" ht="14.25" customHeight="1" thickBot="1">
      <c r="A56" s="98"/>
      <c r="B56" s="21"/>
      <c r="C56" s="21"/>
      <c r="D56" s="11"/>
      <c r="E56" s="18"/>
      <c r="F56" s="83"/>
      <c r="G56" s="133" t="s">
        <v>159</v>
      </c>
    </row>
    <row r="57" spans="1:7" ht="14.25" customHeight="1">
      <c r="A57" s="182">
        <v>1</v>
      </c>
      <c r="B57" s="185">
        <v>2</v>
      </c>
      <c r="C57" s="183">
        <v>3</v>
      </c>
      <c r="D57" s="184"/>
      <c r="E57" s="185">
        <v>4</v>
      </c>
      <c r="F57" s="192">
        <v>5</v>
      </c>
      <c r="G57" s="193">
        <v>6</v>
      </c>
    </row>
    <row r="58" spans="1:7" ht="14.25" customHeight="1">
      <c r="A58" s="16"/>
      <c r="B58" s="19"/>
      <c r="C58" s="24"/>
      <c r="D58" s="25"/>
      <c r="E58" s="19"/>
      <c r="F58" s="155"/>
      <c r="G58" s="135"/>
    </row>
    <row r="59" spans="1:7" ht="14.25" customHeight="1">
      <c r="A59" s="16">
        <v>400</v>
      </c>
      <c r="B59" s="19"/>
      <c r="C59" s="26" t="s">
        <v>38</v>
      </c>
      <c r="D59" s="25"/>
      <c r="E59" s="19"/>
      <c r="F59" s="155"/>
      <c r="G59" s="135"/>
    </row>
    <row r="60" spans="1:7" ht="14.25" customHeight="1">
      <c r="A60" s="151"/>
      <c r="B60" s="67"/>
      <c r="C60" s="65" t="s">
        <v>39</v>
      </c>
      <c r="D60" s="110"/>
      <c r="E60" s="148">
        <f>SUM(E61:E62)</f>
        <v>2999767</v>
      </c>
      <c r="F60" s="156">
        <f>SUM(F61:F62)</f>
        <v>1248967</v>
      </c>
      <c r="G60" s="114">
        <f>SUM(F60/E60)</f>
        <v>0.42</v>
      </c>
    </row>
    <row r="61" spans="1:7" s="54" customFormat="1" ht="14.25" customHeight="1">
      <c r="A61" s="102"/>
      <c r="B61" s="101"/>
      <c r="C61" s="101"/>
      <c r="D61" s="147"/>
      <c r="E61" s="157"/>
      <c r="F61" s="158"/>
      <c r="G61" s="159"/>
    </row>
    <row r="62" spans="1:7" s="54" customFormat="1" ht="14.25" customHeight="1" thickBot="1">
      <c r="A62" s="160"/>
      <c r="B62" s="74">
        <v>40002</v>
      </c>
      <c r="C62" s="161" t="s">
        <v>205</v>
      </c>
      <c r="D62" s="162"/>
      <c r="E62" s="163">
        <v>2999767</v>
      </c>
      <c r="F62" s="164">
        <v>1248967</v>
      </c>
      <c r="G62" s="112">
        <f>SUM(F62/E62)</f>
        <v>0.42</v>
      </c>
    </row>
    <row r="63" spans="1:7" s="54" customFormat="1" ht="14.25" customHeight="1" thickTop="1">
      <c r="A63" s="165"/>
      <c r="B63" s="19"/>
      <c r="C63" s="26"/>
      <c r="D63" s="25"/>
      <c r="E63" s="149"/>
      <c r="F63" s="166"/>
      <c r="G63" s="159"/>
    </row>
    <row r="64" spans="1:7" s="54" customFormat="1" ht="14.25" customHeight="1">
      <c r="A64" s="167">
        <v>600</v>
      </c>
      <c r="B64" s="168"/>
      <c r="C64" s="65" t="s">
        <v>189</v>
      </c>
      <c r="D64" s="110"/>
      <c r="E64" s="169">
        <f>SUM(E65:E66)</f>
        <v>162</v>
      </c>
      <c r="F64" s="169">
        <f>SUM(F65:F66)</f>
        <v>162</v>
      </c>
      <c r="G64" s="114">
        <f>SUM(F64/E64)</f>
        <v>1</v>
      </c>
    </row>
    <row r="65" spans="1:7" s="54" customFormat="1" ht="14.25" customHeight="1">
      <c r="A65" s="167"/>
      <c r="B65" s="3"/>
      <c r="C65" s="26"/>
      <c r="D65" s="25"/>
      <c r="E65" s="166"/>
      <c r="F65" s="166"/>
      <c r="G65" s="159"/>
    </row>
    <row r="66" spans="1:7" s="54" customFormat="1" ht="14.25" customHeight="1" thickBot="1">
      <c r="A66" s="170"/>
      <c r="B66" s="171">
        <v>60095</v>
      </c>
      <c r="C66" s="161" t="s">
        <v>208</v>
      </c>
      <c r="D66" s="162"/>
      <c r="E66" s="164">
        <v>162</v>
      </c>
      <c r="F66" s="164">
        <v>162</v>
      </c>
      <c r="G66" s="112">
        <f>SUM(F66/E66)</f>
        <v>1</v>
      </c>
    </row>
    <row r="67" spans="1:7" s="54" customFormat="1" ht="14.25" customHeight="1" thickTop="1">
      <c r="A67" s="165"/>
      <c r="B67" s="19"/>
      <c r="C67" s="26"/>
      <c r="D67" s="25"/>
      <c r="E67" s="166"/>
      <c r="F67" s="166"/>
      <c r="G67" s="172"/>
    </row>
    <row r="68" spans="1:7" s="54" customFormat="1" ht="14.25" customHeight="1">
      <c r="A68" s="167">
        <v>630</v>
      </c>
      <c r="B68" s="168"/>
      <c r="C68" s="65" t="s">
        <v>190</v>
      </c>
      <c r="D68" s="110"/>
      <c r="E68" s="169">
        <f>SUM(E69:E70)</f>
        <v>72750</v>
      </c>
      <c r="F68" s="169">
        <f>SUM(F69:F70)</f>
        <v>35997</v>
      </c>
      <c r="G68" s="114">
        <f>SUM(F68/E68)</f>
        <v>0.49</v>
      </c>
    </row>
    <row r="69" spans="1:7" s="54" customFormat="1" ht="14.25" customHeight="1">
      <c r="A69" s="167"/>
      <c r="B69" s="3"/>
      <c r="C69" s="26"/>
      <c r="D69" s="25"/>
      <c r="E69" s="166"/>
      <c r="F69" s="166"/>
      <c r="G69" s="159"/>
    </row>
    <row r="70" spans="1:7" s="54" customFormat="1" ht="14.25" customHeight="1" thickBot="1">
      <c r="A70" s="170"/>
      <c r="B70" s="171">
        <v>63003</v>
      </c>
      <c r="C70" s="161" t="s">
        <v>206</v>
      </c>
      <c r="D70" s="162"/>
      <c r="E70" s="164">
        <v>72750</v>
      </c>
      <c r="F70" s="164">
        <v>35997</v>
      </c>
      <c r="G70" s="112">
        <f>SUM(F70/E70)</f>
        <v>0.49</v>
      </c>
    </row>
    <row r="71" spans="1:7" s="54" customFormat="1" ht="14.25" customHeight="1" thickTop="1">
      <c r="A71" s="23"/>
      <c r="B71" s="19"/>
      <c r="C71" s="26"/>
      <c r="D71" s="25"/>
      <c r="E71" s="166"/>
      <c r="F71" s="166"/>
      <c r="G71" s="159"/>
    </row>
    <row r="72" spans="1:7" s="54" customFormat="1" ht="14.25" customHeight="1">
      <c r="A72" s="16">
        <v>700</v>
      </c>
      <c r="B72" s="67"/>
      <c r="C72" s="20" t="s">
        <v>191</v>
      </c>
      <c r="D72" s="60"/>
      <c r="E72" s="66">
        <f>SUM(E74:E76)</f>
        <v>518610</v>
      </c>
      <c r="F72" s="66">
        <f>SUM(F74:F76)</f>
        <v>783004</v>
      </c>
      <c r="G72" s="114">
        <f>SUM(F72/E72)</f>
        <v>1.51</v>
      </c>
    </row>
    <row r="73" spans="1:7" s="54" customFormat="1" ht="14.25" customHeight="1">
      <c r="A73" s="16"/>
      <c r="B73" s="19"/>
      <c r="C73" s="12"/>
      <c r="D73" s="4"/>
      <c r="E73" s="77"/>
      <c r="F73" s="77"/>
      <c r="G73" s="159"/>
    </row>
    <row r="74" spans="1:7" s="54" customFormat="1" ht="14.25" customHeight="1">
      <c r="A74" s="16"/>
      <c r="B74" s="67">
        <v>70005</v>
      </c>
      <c r="C74" s="20" t="s">
        <v>207</v>
      </c>
      <c r="D74" s="60"/>
      <c r="E74" s="66">
        <v>438082</v>
      </c>
      <c r="F74" s="66">
        <v>781072</v>
      </c>
      <c r="G74" s="114">
        <f>SUM(F74/E74)</f>
        <v>1.78</v>
      </c>
    </row>
    <row r="75" spans="1:7" s="54" customFormat="1" ht="14.25" customHeight="1">
      <c r="A75" s="16"/>
      <c r="B75" s="19"/>
      <c r="C75" s="12"/>
      <c r="D75" s="4"/>
      <c r="E75" s="77"/>
      <c r="F75" s="77"/>
      <c r="G75" s="159"/>
    </row>
    <row r="76" spans="1:7" s="54" customFormat="1" ht="14.25" customHeight="1" thickBot="1">
      <c r="A76" s="71"/>
      <c r="B76" s="74">
        <v>70095</v>
      </c>
      <c r="C76" s="72" t="s">
        <v>208</v>
      </c>
      <c r="D76" s="73"/>
      <c r="E76" s="78">
        <v>80528</v>
      </c>
      <c r="F76" s="78">
        <v>1932</v>
      </c>
      <c r="G76" s="112">
        <f>SUM(F76/E76)</f>
        <v>0.02</v>
      </c>
    </row>
    <row r="77" spans="1:7" s="54" customFormat="1" ht="14.25" customHeight="1" thickTop="1">
      <c r="A77" s="16"/>
      <c r="B77" s="19"/>
      <c r="C77" s="12"/>
      <c r="D77" s="4"/>
      <c r="E77" s="77"/>
      <c r="F77" s="77"/>
      <c r="G77" s="159"/>
    </row>
    <row r="78" spans="1:7" s="54" customFormat="1" ht="14.25" customHeight="1">
      <c r="A78" s="16">
        <v>710</v>
      </c>
      <c r="B78" s="67"/>
      <c r="C78" s="20" t="s">
        <v>192</v>
      </c>
      <c r="D78" s="60"/>
      <c r="E78" s="66">
        <f>SUM(E80:E82)</f>
        <v>378572</v>
      </c>
      <c r="F78" s="66">
        <f>SUM(F80:F82)</f>
        <v>383433</v>
      </c>
      <c r="G78" s="114">
        <f>SUM(F78/E78)</f>
        <v>1.01</v>
      </c>
    </row>
    <row r="79" spans="1:7" s="54" customFormat="1" ht="14.25" customHeight="1">
      <c r="A79" s="16"/>
      <c r="B79" s="19"/>
      <c r="C79" s="12"/>
      <c r="D79" s="4"/>
      <c r="E79" s="77"/>
      <c r="F79" s="77"/>
      <c r="G79" s="159"/>
    </row>
    <row r="80" spans="1:7" s="54" customFormat="1" ht="14.25" customHeight="1">
      <c r="A80" s="16"/>
      <c r="B80" s="67">
        <v>71004</v>
      </c>
      <c r="C80" s="20" t="s">
        <v>25</v>
      </c>
      <c r="D80" s="60"/>
      <c r="E80" s="66">
        <v>368852</v>
      </c>
      <c r="F80" s="66">
        <v>371433</v>
      </c>
      <c r="G80" s="114">
        <f>SUM(F80/E80)</f>
        <v>1.01</v>
      </c>
    </row>
    <row r="81" spans="1:7" s="54" customFormat="1" ht="14.25" customHeight="1">
      <c r="A81" s="16"/>
      <c r="B81" s="19"/>
      <c r="C81" s="12"/>
      <c r="D81" s="4"/>
      <c r="E81" s="77"/>
      <c r="F81" s="77"/>
      <c r="G81" s="159"/>
    </row>
    <row r="82" spans="1:7" s="54" customFormat="1" ht="14.25" customHeight="1" thickBot="1">
      <c r="A82" s="71"/>
      <c r="B82" s="74">
        <v>71095</v>
      </c>
      <c r="C82" s="72" t="s">
        <v>208</v>
      </c>
      <c r="D82" s="73"/>
      <c r="E82" s="78">
        <v>9720</v>
      </c>
      <c r="F82" s="78">
        <v>12000</v>
      </c>
      <c r="G82" s="264">
        <f>SUM(F82/E82)</f>
        <v>1.23</v>
      </c>
    </row>
    <row r="83" spans="1:7" s="54" customFormat="1" ht="14.25" customHeight="1" thickTop="1">
      <c r="A83" s="16"/>
      <c r="B83" s="19"/>
      <c r="C83" s="12"/>
      <c r="D83" s="4"/>
      <c r="E83" s="77"/>
      <c r="F83" s="77"/>
      <c r="G83" s="159"/>
    </row>
    <row r="84" spans="1:7" s="54" customFormat="1" ht="14.25" customHeight="1">
      <c r="A84" s="16">
        <v>750</v>
      </c>
      <c r="B84" s="67"/>
      <c r="C84" s="20" t="s">
        <v>193</v>
      </c>
      <c r="D84" s="60"/>
      <c r="E84" s="66">
        <f>SUM(E86:E88)</f>
        <v>29744</v>
      </c>
      <c r="F84" s="66">
        <f>SUM(F86:F88)</f>
        <v>25953</v>
      </c>
      <c r="G84" s="114">
        <f>SUM(F84/E84)</f>
        <v>0.87</v>
      </c>
    </row>
    <row r="85" spans="1:7" s="54" customFormat="1" ht="14.25" customHeight="1">
      <c r="A85" s="16"/>
      <c r="B85" s="19"/>
      <c r="C85" s="12"/>
      <c r="D85" s="4"/>
      <c r="E85" s="77"/>
      <c r="F85" s="77"/>
      <c r="G85" s="159"/>
    </row>
    <row r="86" spans="1:7" s="54" customFormat="1" ht="14.25" customHeight="1">
      <c r="A86" s="16"/>
      <c r="B86" s="67">
        <v>75023</v>
      </c>
      <c r="C86" s="20" t="s">
        <v>132</v>
      </c>
      <c r="D86" s="60"/>
      <c r="E86" s="66">
        <v>17700</v>
      </c>
      <c r="F86" s="66">
        <v>18379</v>
      </c>
      <c r="G86" s="259">
        <f>SUM(F86/E86)</f>
        <v>1.04</v>
      </c>
    </row>
    <row r="87" spans="1:7" s="54" customFormat="1" ht="14.25" customHeight="1">
      <c r="A87" s="16"/>
      <c r="B87" s="19"/>
      <c r="C87" s="12"/>
      <c r="D87" s="4"/>
      <c r="E87" s="77"/>
      <c r="F87" s="77"/>
      <c r="G87" s="159"/>
    </row>
    <row r="88" spans="1:7" s="54" customFormat="1" ht="14.25" customHeight="1" thickBot="1">
      <c r="A88" s="71"/>
      <c r="B88" s="74">
        <v>75095</v>
      </c>
      <c r="C88" s="72" t="s">
        <v>208</v>
      </c>
      <c r="D88" s="73"/>
      <c r="E88" s="78">
        <v>12044</v>
      </c>
      <c r="F88" s="78">
        <v>7574</v>
      </c>
      <c r="G88" s="112">
        <f>SUM(F88/E88)</f>
        <v>0.63</v>
      </c>
    </row>
    <row r="89" spans="1:7" s="54" customFormat="1" ht="14.25" customHeight="1" thickTop="1">
      <c r="A89" s="16"/>
      <c r="B89" s="19"/>
      <c r="C89" s="12"/>
      <c r="D89" s="4"/>
      <c r="E89" s="77"/>
      <c r="F89" s="77"/>
      <c r="G89" s="159"/>
    </row>
    <row r="90" spans="1:7" s="54" customFormat="1" ht="14.25" customHeight="1">
      <c r="A90" s="16">
        <v>754</v>
      </c>
      <c r="B90" s="19"/>
      <c r="C90" s="12" t="s">
        <v>209</v>
      </c>
      <c r="D90" s="4"/>
      <c r="E90" s="77"/>
      <c r="F90" s="77"/>
      <c r="G90" s="159"/>
    </row>
    <row r="91" spans="1:7" s="54" customFormat="1" ht="14.25" customHeight="1">
      <c r="A91" s="16"/>
      <c r="B91" s="67"/>
      <c r="C91" s="20" t="s">
        <v>210</v>
      </c>
      <c r="D91" s="60"/>
      <c r="E91" s="66">
        <f>SUM(E93:E95)</f>
        <v>72862</v>
      </c>
      <c r="F91" s="66">
        <f>SUM(F93:F95)</f>
        <v>59065</v>
      </c>
      <c r="G91" s="114">
        <f>SUM(F91/E91)</f>
        <v>0.81</v>
      </c>
    </row>
    <row r="92" spans="1:7" s="54" customFormat="1" ht="14.25" customHeight="1">
      <c r="A92" s="16"/>
      <c r="B92" s="19"/>
      <c r="C92" s="12"/>
      <c r="D92" s="4"/>
      <c r="E92" s="77"/>
      <c r="F92" s="77"/>
      <c r="G92" s="159"/>
    </row>
    <row r="93" spans="1:7" s="54" customFormat="1" ht="14.25" customHeight="1">
      <c r="A93" s="16"/>
      <c r="B93" s="67">
        <v>75412</v>
      </c>
      <c r="C93" s="20" t="s">
        <v>3</v>
      </c>
      <c r="D93" s="60"/>
      <c r="E93" s="66">
        <v>57862</v>
      </c>
      <c r="F93" s="66">
        <v>47180</v>
      </c>
      <c r="G93" s="114">
        <f>SUM(F93/E93)</f>
        <v>0.82</v>
      </c>
    </row>
    <row r="94" spans="1:7" s="54" customFormat="1" ht="14.25" customHeight="1">
      <c r="A94" s="16"/>
      <c r="B94" s="19"/>
      <c r="C94" s="12"/>
      <c r="D94" s="4"/>
      <c r="E94" s="77"/>
      <c r="F94" s="77"/>
      <c r="G94" s="159"/>
    </row>
    <row r="95" spans="1:7" s="54" customFormat="1" ht="14.25" customHeight="1" thickBot="1">
      <c r="A95" s="71"/>
      <c r="B95" s="74">
        <v>75416</v>
      </c>
      <c r="C95" s="72" t="s">
        <v>211</v>
      </c>
      <c r="D95" s="73"/>
      <c r="E95" s="78">
        <v>15000</v>
      </c>
      <c r="F95" s="78">
        <v>11885</v>
      </c>
      <c r="G95" s="112">
        <f>SUM(F95/E95)</f>
        <v>0.79</v>
      </c>
    </row>
    <row r="96" spans="1:7" s="54" customFormat="1" ht="14.25" customHeight="1" thickTop="1">
      <c r="A96" s="16"/>
      <c r="B96" s="19"/>
      <c r="C96" s="12"/>
      <c r="D96" s="4"/>
      <c r="E96" s="77"/>
      <c r="F96" s="77"/>
      <c r="G96" s="159"/>
    </row>
    <row r="97" spans="1:7" s="54" customFormat="1" ht="14.25" customHeight="1">
      <c r="A97" s="16">
        <v>756</v>
      </c>
      <c r="B97" s="19"/>
      <c r="C97" s="12" t="s">
        <v>197</v>
      </c>
      <c r="D97" s="4"/>
      <c r="E97" s="77"/>
      <c r="F97" s="77"/>
      <c r="G97" s="159"/>
    </row>
    <row r="98" spans="1:7" s="54" customFormat="1" ht="14.25" customHeight="1">
      <c r="A98" s="16"/>
      <c r="B98" s="19"/>
      <c r="C98" s="12" t="s">
        <v>44</v>
      </c>
      <c r="D98" s="4"/>
      <c r="E98" s="77"/>
      <c r="F98" s="77"/>
      <c r="G98" s="159"/>
    </row>
    <row r="99" spans="1:7" s="54" customFormat="1" ht="14.25" customHeight="1">
      <c r="A99" s="16"/>
      <c r="B99" s="19"/>
      <c r="C99" s="12" t="s">
        <v>46</v>
      </c>
      <c r="D99" s="4"/>
      <c r="E99" s="84"/>
      <c r="F99" s="84"/>
      <c r="G99" s="159"/>
    </row>
    <row r="100" spans="1:7" s="54" customFormat="1" ht="14.25" customHeight="1">
      <c r="A100" s="16"/>
      <c r="B100" s="67"/>
      <c r="C100" s="20" t="s">
        <v>45</v>
      </c>
      <c r="D100" s="60"/>
      <c r="E100" s="66">
        <f>SUM(E101:E112)</f>
        <v>49851955</v>
      </c>
      <c r="F100" s="66">
        <f>SUM(F101:F112)</f>
        <v>51782464</v>
      </c>
      <c r="G100" s="114">
        <f>SUM(F100/E100)</f>
        <v>1.04</v>
      </c>
    </row>
    <row r="101" spans="1:7" s="54" customFormat="1" ht="14.25" customHeight="1">
      <c r="A101" s="16"/>
      <c r="B101" s="19"/>
      <c r="C101" s="12"/>
      <c r="D101" s="4"/>
      <c r="E101" s="77"/>
      <c r="F101" s="77"/>
      <c r="G101" s="159"/>
    </row>
    <row r="102" spans="1:7" s="54" customFormat="1" ht="14.25" customHeight="1">
      <c r="A102" s="16"/>
      <c r="B102" s="67">
        <v>75601</v>
      </c>
      <c r="C102" s="20" t="s">
        <v>51</v>
      </c>
      <c r="D102" s="60"/>
      <c r="E102" s="66">
        <v>252456</v>
      </c>
      <c r="F102" s="66">
        <v>169813</v>
      </c>
      <c r="G102" s="114">
        <f>SUM(F102/E102)</f>
        <v>0.67</v>
      </c>
    </row>
    <row r="103" spans="1:7" s="54" customFormat="1" ht="14.25" customHeight="1">
      <c r="A103" s="16"/>
      <c r="B103" s="19"/>
      <c r="C103" s="12"/>
      <c r="D103" s="4"/>
      <c r="E103" s="77"/>
      <c r="F103" s="77"/>
      <c r="G103" s="159"/>
    </row>
    <row r="104" spans="1:7" s="54" customFormat="1" ht="14.25" customHeight="1">
      <c r="A104" s="16"/>
      <c r="B104" s="19">
        <v>75615</v>
      </c>
      <c r="C104" s="12" t="s">
        <v>47</v>
      </c>
      <c r="D104" s="4"/>
      <c r="E104" s="77"/>
      <c r="F104" s="77"/>
      <c r="G104" s="159"/>
    </row>
    <row r="105" spans="1:7" s="54" customFormat="1" ht="14.25" customHeight="1">
      <c r="A105" s="16"/>
      <c r="B105" s="19"/>
      <c r="C105" s="12" t="s">
        <v>48</v>
      </c>
      <c r="D105" s="4"/>
      <c r="E105" s="77"/>
      <c r="F105" s="77"/>
      <c r="G105" s="159"/>
    </row>
    <row r="106" spans="1:7" s="54" customFormat="1" ht="14.25" customHeight="1">
      <c r="A106" s="16"/>
      <c r="B106" s="67"/>
      <c r="C106" s="20" t="s">
        <v>49</v>
      </c>
      <c r="D106" s="60"/>
      <c r="E106" s="66">
        <v>37565499</v>
      </c>
      <c r="F106" s="66">
        <v>37950707</v>
      </c>
      <c r="G106" s="114">
        <f>SUM(F106/E106)</f>
        <v>1.01</v>
      </c>
    </row>
    <row r="107" spans="1:7" s="54" customFormat="1" ht="14.25" customHeight="1">
      <c r="A107" s="151"/>
      <c r="B107" s="173"/>
      <c r="C107" s="4"/>
      <c r="D107" s="4"/>
      <c r="E107" s="77"/>
      <c r="F107" s="77"/>
      <c r="G107" s="159"/>
    </row>
    <row r="108" spans="1:7" s="54" customFormat="1" ht="14.25" customHeight="1">
      <c r="A108" s="151"/>
      <c r="B108" s="173">
        <v>75618</v>
      </c>
      <c r="C108" s="4" t="s">
        <v>212</v>
      </c>
      <c r="D108" s="4"/>
      <c r="E108" s="77"/>
      <c r="F108" s="77"/>
      <c r="G108" s="159"/>
    </row>
    <row r="109" spans="1:7" s="54" customFormat="1" ht="14.25" customHeight="1">
      <c r="A109" s="151"/>
      <c r="B109" s="168"/>
      <c r="C109" s="20" t="s">
        <v>32</v>
      </c>
      <c r="D109" s="60"/>
      <c r="E109" s="66">
        <v>650838</v>
      </c>
      <c r="F109" s="66">
        <v>813952</v>
      </c>
      <c r="G109" s="114">
        <f>SUM(F109/E109)</f>
        <v>1.25</v>
      </c>
    </row>
    <row r="110" spans="1:7" s="54" customFormat="1" ht="14.25" customHeight="1">
      <c r="A110" s="151"/>
      <c r="B110" s="80"/>
      <c r="C110" s="63"/>
      <c r="D110" s="64"/>
      <c r="E110" s="76"/>
      <c r="F110" s="76"/>
      <c r="G110" s="159"/>
    </row>
    <row r="111" spans="1:7" s="54" customFormat="1" ht="14.25" customHeight="1">
      <c r="A111" s="151"/>
      <c r="B111" s="19">
        <v>75621</v>
      </c>
      <c r="C111" s="12" t="s">
        <v>213</v>
      </c>
      <c r="D111" s="4"/>
      <c r="E111" s="77"/>
      <c r="F111" s="77"/>
      <c r="G111" s="159"/>
    </row>
    <row r="112" spans="1:7" s="54" customFormat="1" ht="14.25" customHeight="1" thickBot="1">
      <c r="A112" s="17"/>
      <c r="B112" s="18"/>
      <c r="C112" s="21" t="s">
        <v>214</v>
      </c>
      <c r="D112" s="11"/>
      <c r="E112" s="174">
        <v>11383162</v>
      </c>
      <c r="F112" s="174">
        <v>12847992</v>
      </c>
      <c r="G112" s="152">
        <f>SUM(F112/E112)</f>
        <v>1.13</v>
      </c>
    </row>
    <row r="113" spans="1:7" ht="14.25" customHeight="1" thickBot="1">
      <c r="A113" s="14">
        <v>1</v>
      </c>
      <c r="B113" s="15">
        <v>2</v>
      </c>
      <c r="C113" s="437">
        <v>3</v>
      </c>
      <c r="D113" s="438"/>
      <c r="E113" s="194">
        <v>4</v>
      </c>
      <c r="F113" s="194">
        <v>5</v>
      </c>
      <c r="G113" s="93">
        <v>6</v>
      </c>
    </row>
    <row r="114" spans="1:7" s="54" customFormat="1" ht="14.25" customHeight="1">
      <c r="A114" s="16"/>
      <c r="B114" s="19"/>
      <c r="C114" s="12"/>
      <c r="D114" s="4"/>
      <c r="E114" s="77"/>
      <c r="F114" s="77"/>
      <c r="G114" s="159"/>
    </row>
    <row r="115" spans="1:7" s="54" customFormat="1" ht="14.25" customHeight="1">
      <c r="A115" s="16">
        <v>757</v>
      </c>
      <c r="B115" s="67"/>
      <c r="C115" s="20" t="s">
        <v>23</v>
      </c>
      <c r="D115" s="60"/>
      <c r="E115" s="66">
        <f>SUM(E118)</f>
        <v>370</v>
      </c>
      <c r="F115" s="66">
        <f>SUM(F118)</f>
        <v>370</v>
      </c>
      <c r="G115" s="114">
        <f>SUM(F115/E115)</f>
        <v>1</v>
      </c>
    </row>
    <row r="116" spans="1:7" s="54" customFormat="1" ht="14.25" customHeight="1">
      <c r="A116" s="16"/>
      <c r="B116" s="19"/>
      <c r="C116" s="12"/>
      <c r="D116" s="4"/>
      <c r="E116" s="77"/>
      <c r="F116" s="77"/>
      <c r="G116" s="159"/>
    </row>
    <row r="117" spans="1:7" s="54" customFormat="1" ht="14.25" customHeight="1">
      <c r="A117" s="16"/>
      <c r="B117" s="19">
        <v>75702</v>
      </c>
      <c r="C117" s="12" t="s">
        <v>128</v>
      </c>
      <c r="D117" s="4"/>
      <c r="E117" s="77"/>
      <c r="F117" s="77"/>
      <c r="G117" s="159"/>
    </row>
    <row r="118" spans="1:7" s="54" customFormat="1" ht="14.25" customHeight="1" thickBot="1">
      <c r="A118" s="71"/>
      <c r="B118" s="74"/>
      <c r="C118" s="72" t="s">
        <v>129</v>
      </c>
      <c r="D118" s="73"/>
      <c r="E118" s="78">
        <v>370</v>
      </c>
      <c r="F118" s="78">
        <v>370</v>
      </c>
      <c r="G118" s="112">
        <f>SUM(F118/E118)</f>
        <v>1</v>
      </c>
    </row>
    <row r="119" spans="1:7" s="54" customFormat="1" ht="14.25" customHeight="1" thickTop="1">
      <c r="A119" s="16"/>
      <c r="B119" s="19"/>
      <c r="C119" s="12"/>
      <c r="D119" s="4"/>
      <c r="E119" s="77"/>
      <c r="F119" s="77"/>
      <c r="G119" s="159"/>
    </row>
    <row r="120" spans="1:7" s="54" customFormat="1" ht="14.25" customHeight="1">
      <c r="A120" s="16">
        <v>758</v>
      </c>
      <c r="B120" s="67"/>
      <c r="C120" s="20" t="s">
        <v>198</v>
      </c>
      <c r="D120" s="60"/>
      <c r="E120" s="66">
        <f>SUM(E121:E128)</f>
        <v>13567788</v>
      </c>
      <c r="F120" s="66">
        <f>SUM(F121:F128)</f>
        <v>13747207</v>
      </c>
      <c r="G120" s="114">
        <f>SUM(F120/E120)</f>
        <v>1.01</v>
      </c>
    </row>
    <row r="121" spans="1:7" s="54" customFormat="1" ht="14.25" customHeight="1">
      <c r="A121" s="16"/>
      <c r="B121" s="19"/>
      <c r="C121" s="12"/>
      <c r="D121" s="4"/>
      <c r="E121" s="77"/>
      <c r="F121" s="77"/>
      <c r="G121" s="115"/>
    </row>
    <row r="122" spans="1:7" s="54" customFormat="1" ht="14.25" customHeight="1">
      <c r="A122" s="16"/>
      <c r="B122" s="67">
        <v>75801</v>
      </c>
      <c r="C122" s="20" t="s">
        <v>215</v>
      </c>
      <c r="D122" s="60"/>
      <c r="E122" s="66">
        <v>13323606</v>
      </c>
      <c r="F122" s="66">
        <v>13323606</v>
      </c>
      <c r="G122" s="114">
        <f>SUM(F122/E122)</f>
        <v>1</v>
      </c>
    </row>
    <row r="123" spans="1:7" s="54" customFormat="1" ht="14.25" customHeight="1">
      <c r="A123" s="16"/>
      <c r="B123" s="75"/>
      <c r="C123" s="63"/>
      <c r="D123" s="64"/>
      <c r="E123" s="76"/>
      <c r="F123" s="76"/>
      <c r="G123" s="115"/>
    </row>
    <row r="124" spans="1:7" s="54" customFormat="1" ht="14.25" customHeight="1">
      <c r="A124" s="16"/>
      <c r="B124" s="82">
        <v>75802</v>
      </c>
      <c r="C124" s="65" t="s">
        <v>96</v>
      </c>
      <c r="D124" s="60"/>
      <c r="E124" s="66">
        <v>105833</v>
      </c>
      <c r="F124" s="66">
        <v>105833</v>
      </c>
      <c r="G124" s="114">
        <f>SUM(F124/E124)</f>
        <v>1</v>
      </c>
    </row>
    <row r="125" spans="1:7" s="54" customFormat="1" ht="14.25" customHeight="1">
      <c r="A125" s="16"/>
      <c r="B125" s="19"/>
      <c r="C125" s="12"/>
      <c r="D125" s="4"/>
      <c r="E125" s="77"/>
      <c r="F125" s="77"/>
      <c r="G125" s="113"/>
    </row>
    <row r="126" spans="1:7" s="54" customFormat="1" ht="14.25" customHeight="1">
      <c r="A126" s="16"/>
      <c r="B126" s="67">
        <v>75805</v>
      </c>
      <c r="C126" s="20" t="s">
        <v>40</v>
      </c>
      <c r="D126" s="60"/>
      <c r="E126" s="66">
        <v>58349</v>
      </c>
      <c r="F126" s="66">
        <v>58349</v>
      </c>
      <c r="G126" s="114">
        <f>SUM(F126/E126)</f>
        <v>1</v>
      </c>
    </row>
    <row r="127" spans="1:7" s="54" customFormat="1" ht="14.25" customHeight="1">
      <c r="A127" s="16"/>
      <c r="B127" s="19"/>
      <c r="C127" s="12"/>
      <c r="D127" s="4"/>
      <c r="E127" s="77"/>
      <c r="F127" s="77"/>
      <c r="G127" s="159"/>
    </row>
    <row r="128" spans="1:7" s="54" customFormat="1" ht="14.25" customHeight="1" thickBot="1">
      <c r="A128" s="71"/>
      <c r="B128" s="74">
        <v>75814</v>
      </c>
      <c r="C128" s="72" t="s">
        <v>216</v>
      </c>
      <c r="D128" s="73"/>
      <c r="E128" s="78">
        <v>80000</v>
      </c>
      <c r="F128" s="78">
        <v>259419</v>
      </c>
      <c r="G128" s="112">
        <f>SUM(F128/E128)</f>
        <v>3.24</v>
      </c>
    </row>
    <row r="129" spans="1:7" s="54" customFormat="1" ht="14.25" customHeight="1" thickTop="1">
      <c r="A129" s="16"/>
      <c r="B129" s="19"/>
      <c r="C129" s="12"/>
      <c r="D129" s="4"/>
      <c r="E129" s="77"/>
      <c r="F129" s="77"/>
      <c r="G129" s="159"/>
    </row>
    <row r="130" spans="1:7" s="54" customFormat="1" ht="14.25" customHeight="1">
      <c r="A130" s="16">
        <v>801</v>
      </c>
      <c r="B130" s="67"/>
      <c r="C130" s="20" t="s">
        <v>199</v>
      </c>
      <c r="D130" s="60"/>
      <c r="E130" s="66">
        <f>SUM(E131:E136)</f>
        <v>114300</v>
      </c>
      <c r="F130" s="66">
        <f>SUM(F131:F136)</f>
        <v>92768</v>
      </c>
      <c r="G130" s="114">
        <f>SUM(F130/E130)</f>
        <v>0.81</v>
      </c>
    </row>
    <row r="131" spans="1:7" s="54" customFormat="1" ht="14.25" customHeight="1">
      <c r="A131" s="16"/>
      <c r="B131" s="19"/>
      <c r="C131" s="12"/>
      <c r="D131" s="4"/>
      <c r="E131" s="77"/>
      <c r="F131" s="77"/>
      <c r="G131" s="159"/>
    </row>
    <row r="132" spans="1:7" s="54" customFormat="1" ht="14.25" customHeight="1">
      <c r="A132" s="16"/>
      <c r="B132" s="67">
        <v>80101</v>
      </c>
      <c r="C132" s="20" t="s">
        <v>217</v>
      </c>
      <c r="D132" s="60"/>
      <c r="E132" s="66">
        <v>8990</v>
      </c>
      <c r="F132" s="66">
        <v>8990</v>
      </c>
      <c r="G132" s="114">
        <f>SUM(F132/E132)</f>
        <v>1</v>
      </c>
    </row>
    <row r="133" spans="1:7" s="54" customFormat="1" ht="14.25" customHeight="1">
      <c r="A133" s="16"/>
      <c r="B133" s="19"/>
      <c r="C133" s="12"/>
      <c r="D133" s="4"/>
      <c r="E133" s="77"/>
      <c r="F133" s="77"/>
      <c r="G133" s="159"/>
    </row>
    <row r="134" spans="1:7" s="54" customFormat="1" ht="14.25" customHeight="1">
      <c r="A134" s="16"/>
      <c r="B134" s="82">
        <v>80113</v>
      </c>
      <c r="C134" s="20" t="s">
        <v>97</v>
      </c>
      <c r="D134" s="265" t="s">
        <v>98</v>
      </c>
      <c r="E134" s="66">
        <v>3360</v>
      </c>
      <c r="F134" s="66">
        <v>3360</v>
      </c>
      <c r="G134" s="114">
        <f>SUM(F134/E134)</f>
        <v>1</v>
      </c>
    </row>
    <row r="135" spans="1:7" s="54" customFormat="1" ht="14.25" customHeight="1">
      <c r="A135" s="16"/>
      <c r="B135" s="19"/>
      <c r="C135" s="12"/>
      <c r="D135" s="4"/>
      <c r="E135" s="77"/>
      <c r="F135" s="77"/>
      <c r="G135" s="159"/>
    </row>
    <row r="136" spans="1:7" s="54" customFormat="1" ht="14.25" customHeight="1" thickBot="1">
      <c r="A136" s="71"/>
      <c r="B136" s="74">
        <v>80195</v>
      </c>
      <c r="C136" s="72" t="s">
        <v>208</v>
      </c>
      <c r="D136" s="73"/>
      <c r="E136" s="78">
        <v>101950</v>
      </c>
      <c r="F136" s="78">
        <v>80418</v>
      </c>
      <c r="G136" s="112">
        <f>SUM(F136/E136)</f>
        <v>0.79</v>
      </c>
    </row>
    <row r="137" spans="1:7" s="54" customFormat="1" ht="14.25" customHeight="1" thickTop="1">
      <c r="A137" s="16"/>
      <c r="B137" s="19"/>
      <c r="C137" s="12"/>
      <c r="D137" s="4"/>
      <c r="E137" s="77"/>
      <c r="F137" s="77"/>
      <c r="G137" s="159"/>
    </row>
    <row r="138" spans="1:7" s="54" customFormat="1" ht="14.25" customHeight="1">
      <c r="A138" s="16">
        <v>851</v>
      </c>
      <c r="B138" s="67"/>
      <c r="C138" s="20" t="s">
        <v>200</v>
      </c>
      <c r="D138" s="60"/>
      <c r="E138" s="66">
        <f>SUM(E140)</f>
        <v>5166</v>
      </c>
      <c r="F138" s="66">
        <f>SUM(F140)</f>
        <v>3826</v>
      </c>
      <c r="G138" s="114">
        <f>SUM(F138/E138)</f>
        <v>0.74</v>
      </c>
    </row>
    <row r="139" spans="1:7" s="54" customFormat="1" ht="14.25" customHeight="1">
      <c r="A139" s="16"/>
      <c r="B139" s="19"/>
      <c r="C139" s="12"/>
      <c r="D139" s="4"/>
      <c r="E139" s="77"/>
      <c r="F139" s="77"/>
      <c r="G139" s="159"/>
    </row>
    <row r="140" spans="1:7" s="54" customFormat="1" ht="14.25" customHeight="1" thickBot="1">
      <c r="A140" s="71"/>
      <c r="B140" s="74">
        <v>85121</v>
      </c>
      <c r="C140" s="72" t="s">
        <v>218</v>
      </c>
      <c r="D140" s="73"/>
      <c r="E140" s="78">
        <v>5166</v>
      </c>
      <c r="F140" s="78">
        <v>3826</v>
      </c>
      <c r="G140" s="112">
        <f>SUM(F140/E140)</f>
        <v>0.74</v>
      </c>
    </row>
    <row r="141" spans="1:7" s="54" customFormat="1" ht="14.25" customHeight="1" thickTop="1">
      <c r="A141" s="16"/>
      <c r="B141" s="19"/>
      <c r="C141" s="12"/>
      <c r="D141" s="4"/>
      <c r="E141" s="77"/>
      <c r="F141" s="77"/>
      <c r="G141" s="159"/>
    </row>
    <row r="142" spans="1:7" s="54" customFormat="1" ht="14.25" customHeight="1">
      <c r="A142" s="16">
        <v>852</v>
      </c>
      <c r="B142" s="67"/>
      <c r="C142" s="20" t="s">
        <v>41</v>
      </c>
      <c r="D142" s="60"/>
      <c r="E142" s="66">
        <f>SUM(E144:E150)</f>
        <v>589563</v>
      </c>
      <c r="F142" s="66">
        <f>SUM(F144:F150)</f>
        <v>592823</v>
      </c>
      <c r="G142" s="114">
        <f>SUM(F142/E142)</f>
        <v>1.01</v>
      </c>
    </row>
    <row r="143" spans="1:7" s="54" customFormat="1" ht="14.25" customHeight="1">
      <c r="A143" s="16"/>
      <c r="B143" s="19"/>
      <c r="C143" s="12"/>
      <c r="D143" s="4"/>
      <c r="E143" s="77"/>
      <c r="F143" s="77"/>
      <c r="G143" s="113"/>
    </row>
    <row r="144" spans="1:7" s="54" customFormat="1" ht="14.25" customHeight="1">
      <c r="A144" s="16"/>
      <c r="B144" s="67">
        <v>85214</v>
      </c>
      <c r="C144" s="20" t="s">
        <v>15</v>
      </c>
      <c r="D144" s="60"/>
      <c r="E144" s="66">
        <v>114821</v>
      </c>
      <c r="F144" s="66">
        <v>115997</v>
      </c>
      <c r="G144" s="114">
        <f>SUM(F144/E144)</f>
        <v>1.01</v>
      </c>
    </row>
    <row r="145" spans="1:7" s="54" customFormat="1" ht="14.25" customHeight="1">
      <c r="A145" s="16"/>
      <c r="B145" s="19"/>
      <c r="C145" s="12"/>
      <c r="D145" s="4"/>
      <c r="E145" s="77"/>
      <c r="F145" s="77"/>
      <c r="G145" s="113"/>
    </row>
    <row r="146" spans="1:7" s="54" customFormat="1" ht="14.25" customHeight="1">
      <c r="A146" s="16"/>
      <c r="B146" s="82">
        <v>85219</v>
      </c>
      <c r="C146" s="20" t="s">
        <v>99</v>
      </c>
      <c r="D146" s="265"/>
      <c r="E146" s="66">
        <v>377770</v>
      </c>
      <c r="F146" s="66">
        <v>377770</v>
      </c>
      <c r="G146" s="114">
        <f>SUM(F146/E146)</f>
        <v>1</v>
      </c>
    </row>
    <row r="147" spans="1:7" s="54" customFormat="1" ht="14.25" customHeight="1">
      <c r="A147" s="16"/>
      <c r="B147" s="81"/>
      <c r="C147" s="4"/>
      <c r="D147" s="4"/>
      <c r="E147" s="77"/>
      <c r="F147" s="77"/>
      <c r="G147" s="113"/>
    </row>
    <row r="148" spans="1:7" s="54" customFormat="1" ht="14.25" customHeight="1">
      <c r="A148" s="16"/>
      <c r="B148" s="67">
        <v>85228</v>
      </c>
      <c r="C148" s="20" t="s">
        <v>50</v>
      </c>
      <c r="D148" s="60"/>
      <c r="E148" s="66">
        <v>28400</v>
      </c>
      <c r="F148" s="66">
        <v>30485</v>
      </c>
      <c r="G148" s="114">
        <f>SUM(F148/E148)</f>
        <v>1.07</v>
      </c>
    </row>
    <row r="149" spans="1:7" s="31" customFormat="1" ht="14.25" customHeight="1">
      <c r="A149" s="16"/>
      <c r="B149" s="19"/>
      <c r="C149" s="12"/>
      <c r="D149" s="4"/>
      <c r="E149" s="77"/>
      <c r="F149" s="77"/>
      <c r="G149" s="159"/>
    </row>
    <row r="150" spans="1:7" s="31" customFormat="1" ht="14.25" customHeight="1" thickBot="1">
      <c r="A150" s="71"/>
      <c r="B150" s="74">
        <v>85295</v>
      </c>
      <c r="C150" s="72" t="s">
        <v>208</v>
      </c>
      <c r="D150" s="73"/>
      <c r="E150" s="78">
        <v>68572</v>
      </c>
      <c r="F150" s="78">
        <v>68571</v>
      </c>
      <c r="G150" s="112">
        <f>SUM(F150/E150)</f>
        <v>1</v>
      </c>
    </row>
    <row r="151" spans="1:7" s="54" customFormat="1" ht="14.25" customHeight="1" thickTop="1">
      <c r="A151" s="16"/>
      <c r="B151" s="19"/>
      <c r="C151" s="12"/>
      <c r="D151" s="4"/>
      <c r="E151" s="77"/>
      <c r="F151" s="77"/>
      <c r="G151" s="159"/>
    </row>
    <row r="152" spans="1:7" s="54" customFormat="1" ht="14.25" customHeight="1">
      <c r="A152" s="16">
        <v>900</v>
      </c>
      <c r="B152" s="12"/>
      <c r="C152" s="12" t="s">
        <v>201</v>
      </c>
      <c r="D152" s="4"/>
      <c r="E152" s="84"/>
      <c r="F152" s="84"/>
      <c r="G152" s="159"/>
    </row>
    <row r="153" spans="1:7" s="54" customFormat="1" ht="14.25" customHeight="1">
      <c r="A153" s="16"/>
      <c r="B153" s="67"/>
      <c r="C153" s="20" t="s">
        <v>43</v>
      </c>
      <c r="D153" s="60"/>
      <c r="E153" s="66">
        <f>SUM(E155:E168)</f>
        <v>21616548</v>
      </c>
      <c r="F153" s="66">
        <f>SUM(F155:F168)</f>
        <v>15392919</v>
      </c>
      <c r="G153" s="114">
        <f>SUM(F153/E153)</f>
        <v>0.71</v>
      </c>
    </row>
    <row r="154" spans="1:7" s="54" customFormat="1" ht="14.25" customHeight="1">
      <c r="A154" s="16"/>
      <c r="B154" s="19"/>
      <c r="C154" s="12"/>
      <c r="D154" s="4"/>
      <c r="E154" s="77"/>
      <c r="F154" s="77"/>
      <c r="G154" s="159"/>
    </row>
    <row r="155" spans="1:7" s="54" customFormat="1" ht="14.25" customHeight="1">
      <c r="A155" s="16"/>
      <c r="B155" s="67">
        <v>90001</v>
      </c>
      <c r="C155" s="20" t="s">
        <v>26</v>
      </c>
      <c r="D155" s="60"/>
      <c r="E155" s="66">
        <v>16996506</v>
      </c>
      <c r="F155" s="66">
        <v>9552355</v>
      </c>
      <c r="G155" s="114">
        <f>SUM(F155/E155)</f>
        <v>0.56</v>
      </c>
    </row>
    <row r="156" spans="1:7" s="54" customFormat="1" ht="14.25" customHeight="1">
      <c r="A156" s="16"/>
      <c r="B156" s="75"/>
      <c r="C156" s="63"/>
      <c r="D156" s="64"/>
      <c r="E156" s="76"/>
      <c r="F156" s="76"/>
      <c r="G156" s="115"/>
    </row>
    <row r="157" spans="1:7" s="54" customFormat="1" ht="14.25" customHeight="1">
      <c r="A157" s="16"/>
      <c r="B157" s="67">
        <v>90002</v>
      </c>
      <c r="C157" s="20" t="s">
        <v>219</v>
      </c>
      <c r="D157" s="60"/>
      <c r="E157" s="66">
        <v>2000000</v>
      </c>
      <c r="F157" s="66">
        <v>3150000</v>
      </c>
      <c r="G157" s="114">
        <f>SUM(F157/E157)</f>
        <v>1.58</v>
      </c>
    </row>
    <row r="158" spans="1:7" s="54" customFormat="1" ht="14.25" customHeight="1">
      <c r="A158" s="16"/>
      <c r="B158" s="19"/>
      <c r="C158" s="12"/>
      <c r="D158" s="4"/>
      <c r="E158" s="77"/>
      <c r="F158" s="77"/>
      <c r="G158" s="113"/>
    </row>
    <row r="159" spans="1:7" s="54" customFormat="1" ht="14.25" customHeight="1">
      <c r="A159" s="16"/>
      <c r="B159" s="67">
        <v>90003</v>
      </c>
      <c r="C159" s="20" t="s">
        <v>27</v>
      </c>
      <c r="D159" s="60"/>
      <c r="E159" s="66">
        <v>2363</v>
      </c>
      <c r="F159" s="66">
        <v>2363</v>
      </c>
      <c r="G159" s="114">
        <f>SUM(F159/E159)</f>
        <v>1</v>
      </c>
    </row>
    <row r="160" spans="1:7" s="54" customFormat="1" ht="14.25" customHeight="1">
      <c r="A160" s="16"/>
      <c r="B160" s="19"/>
      <c r="C160" s="12"/>
      <c r="D160" s="4"/>
      <c r="E160" s="77"/>
      <c r="F160" s="77"/>
      <c r="G160" s="113"/>
    </row>
    <row r="161" spans="1:7" s="54" customFormat="1" ht="14.25" customHeight="1">
      <c r="A161" s="16"/>
      <c r="B161" s="67">
        <v>90004</v>
      </c>
      <c r="C161" s="20" t="s">
        <v>95</v>
      </c>
      <c r="D161" s="60"/>
      <c r="E161" s="66">
        <v>110</v>
      </c>
      <c r="F161" s="66">
        <v>110</v>
      </c>
      <c r="G161" s="114">
        <f>SUM(F161/E161)</f>
        <v>1</v>
      </c>
    </row>
    <row r="162" spans="1:7" s="54" customFormat="1" ht="14.25" customHeight="1">
      <c r="A162" s="16"/>
      <c r="B162" s="19"/>
      <c r="C162" s="12"/>
      <c r="D162" s="4"/>
      <c r="E162" s="77"/>
      <c r="F162" s="77"/>
      <c r="G162" s="113"/>
    </row>
    <row r="163" spans="1:7" s="54" customFormat="1" ht="14.25" customHeight="1">
      <c r="A163" s="16"/>
      <c r="B163" s="257">
        <v>90015</v>
      </c>
      <c r="C163" s="217" t="s">
        <v>19</v>
      </c>
      <c r="D163" s="216"/>
      <c r="E163" s="258">
        <v>3983</v>
      </c>
      <c r="F163" s="258">
        <v>3983</v>
      </c>
      <c r="G163" s="228">
        <f>SUM(F163/E163)</f>
        <v>1</v>
      </c>
    </row>
    <row r="164" spans="1:7" s="54" customFormat="1" ht="14.25" customHeight="1">
      <c r="A164" s="16"/>
      <c r="B164" s="19"/>
      <c r="C164" s="12"/>
      <c r="D164" s="4"/>
      <c r="E164" s="77"/>
      <c r="F164" s="77"/>
      <c r="G164" s="113"/>
    </row>
    <row r="165" spans="1:7" s="54" customFormat="1" ht="14.25" customHeight="1">
      <c r="A165" s="16"/>
      <c r="B165" s="19">
        <v>90020</v>
      </c>
      <c r="C165" s="12" t="s">
        <v>4</v>
      </c>
      <c r="D165" s="4"/>
      <c r="E165" s="29"/>
      <c r="F165" s="77"/>
      <c r="G165" s="159"/>
    </row>
    <row r="166" spans="1:7" s="54" customFormat="1" ht="14.25" customHeight="1">
      <c r="A166" s="16"/>
      <c r="B166" s="175"/>
      <c r="C166" s="20" t="s">
        <v>5</v>
      </c>
      <c r="D166" s="60"/>
      <c r="E166" s="61">
        <v>84595</v>
      </c>
      <c r="F166" s="66">
        <v>84595</v>
      </c>
      <c r="G166" s="259">
        <f>SUM(F166/E166)</f>
        <v>1</v>
      </c>
    </row>
    <row r="167" spans="1:7" s="54" customFormat="1" ht="14.25" customHeight="1">
      <c r="A167" s="151"/>
      <c r="B167" s="80"/>
      <c r="C167" s="12"/>
      <c r="D167" s="4"/>
      <c r="E167" s="77"/>
      <c r="F167" s="77"/>
      <c r="G167" s="159"/>
    </row>
    <row r="168" spans="1:7" s="54" customFormat="1" ht="14.25" customHeight="1" thickBot="1">
      <c r="A168" s="79"/>
      <c r="B168" s="178">
        <v>90095</v>
      </c>
      <c r="C168" s="72" t="s">
        <v>208</v>
      </c>
      <c r="D168" s="73"/>
      <c r="E168" s="78">
        <v>2528991</v>
      </c>
      <c r="F168" s="78">
        <v>2599513</v>
      </c>
      <c r="G168" s="112">
        <f>SUM(F168/E168)</f>
        <v>1.03</v>
      </c>
    </row>
    <row r="169" spans="1:7" s="54" customFormat="1" ht="12.75" customHeight="1" thickTop="1">
      <c r="A169" s="151"/>
      <c r="B169" s="81"/>
      <c r="C169" s="12"/>
      <c r="D169" s="4"/>
      <c r="E169" s="77"/>
      <c r="F169" s="77"/>
      <c r="G169" s="159"/>
    </row>
    <row r="170" spans="1:7" s="54" customFormat="1" ht="14.25" customHeight="1">
      <c r="A170" s="151">
        <v>921</v>
      </c>
      <c r="B170" s="81"/>
      <c r="C170" s="12" t="s">
        <v>130</v>
      </c>
      <c r="D170" s="4"/>
      <c r="E170" s="77"/>
      <c r="F170" s="77"/>
      <c r="G170" s="159"/>
    </row>
    <row r="171" spans="1:7" s="54" customFormat="1" ht="14.25" customHeight="1">
      <c r="A171" s="151"/>
      <c r="B171" s="81"/>
      <c r="C171" s="20" t="s">
        <v>131</v>
      </c>
      <c r="D171" s="60"/>
      <c r="E171" s="66">
        <f>SUM(E173:E175)</f>
        <v>13058</v>
      </c>
      <c r="F171" s="66">
        <f>SUM(F173:F175)</f>
        <v>13947</v>
      </c>
      <c r="G171" s="114">
        <f>SUM(F171/E171)</f>
        <v>1.07</v>
      </c>
    </row>
    <row r="172" spans="1:7" s="54" customFormat="1" ht="14.25" customHeight="1">
      <c r="A172" s="151"/>
      <c r="B172" s="80"/>
      <c r="C172" s="12"/>
      <c r="D172" s="4"/>
      <c r="E172" s="77"/>
      <c r="F172" s="77"/>
      <c r="G172" s="159"/>
    </row>
    <row r="173" spans="1:7" s="54" customFormat="1" ht="14.25" customHeight="1">
      <c r="A173" s="151"/>
      <c r="B173" s="82">
        <v>92109</v>
      </c>
      <c r="C173" s="20" t="s">
        <v>28</v>
      </c>
      <c r="D173" s="60"/>
      <c r="E173" s="66">
        <v>228</v>
      </c>
      <c r="F173" s="66">
        <v>1117</v>
      </c>
      <c r="G173" s="114">
        <f>SUM(F173/E173)</f>
        <v>4.9</v>
      </c>
    </row>
    <row r="174" spans="1:7" s="54" customFormat="1" ht="14.25" customHeight="1">
      <c r="A174" s="151"/>
      <c r="B174" s="81"/>
      <c r="C174" s="12"/>
      <c r="D174" s="4"/>
      <c r="E174" s="77"/>
      <c r="F174" s="77"/>
      <c r="G174" s="159"/>
    </row>
    <row r="175" spans="1:7" s="54" customFormat="1" ht="14.25" customHeight="1" thickBot="1">
      <c r="A175" s="79"/>
      <c r="B175" s="178">
        <v>92116</v>
      </c>
      <c r="C175" s="72" t="s">
        <v>36</v>
      </c>
      <c r="D175" s="73"/>
      <c r="E175" s="78">
        <v>12830</v>
      </c>
      <c r="F175" s="78">
        <v>12830</v>
      </c>
      <c r="G175" s="264">
        <f>SUM(F175/E175)</f>
        <v>1</v>
      </c>
    </row>
    <row r="176" spans="1:7" s="54" customFormat="1" ht="9" customHeight="1" thickTop="1">
      <c r="A176" s="151"/>
      <c r="B176" s="81"/>
      <c r="C176" s="12"/>
      <c r="D176" s="4"/>
      <c r="E176" s="77"/>
      <c r="F176" s="77"/>
      <c r="G176" s="159"/>
    </row>
    <row r="177" spans="1:7" s="54" customFormat="1" ht="14.25" customHeight="1">
      <c r="A177" s="151">
        <v>926</v>
      </c>
      <c r="B177" s="81"/>
      <c r="C177" s="20" t="s">
        <v>24</v>
      </c>
      <c r="D177" s="60"/>
      <c r="E177" s="66">
        <f>SUM(E179:E181)</f>
        <v>981141</v>
      </c>
      <c r="F177" s="66">
        <f>SUM(F179:F181)</f>
        <v>963563</v>
      </c>
      <c r="G177" s="114">
        <f>SUM(F177/E177)</f>
        <v>0.98</v>
      </c>
    </row>
    <row r="178" spans="1:7" s="54" customFormat="1" ht="9.75" customHeight="1">
      <c r="A178" s="151"/>
      <c r="B178" s="80"/>
      <c r="C178" s="12"/>
      <c r="D178" s="4"/>
      <c r="E178" s="77"/>
      <c r="F178" s="77"/>
      <c r="G178" s="159"/>
    </row>
    <row r="179" spans="1:7" s="54" customFormat="1" ht="14.25" customHeight="1">
      <c r="A179" s="151"/>
      <c r="B179" s="82">
        <v>92601</v>
      </c>
      <c r="C179" s="20" t="s">
        <v>29</v>
      </c>
      <c r="D179" s="60"/>
      <c r="E179" s="66">
        <v>901967</v>
      </c>
      <c r="F179" s="66">
        <v>902622</v>
      </c>
      <c r="G179" s="114">
        <f>SUM(F179/E179)</f>
        <v>1</v>
      </c>
    </row>
    <row r="180" spans="1:7" s="54" customFormat="1" ht="14.25" customHeight="1">
      <c r="A180" s="151"/>
      <c r="B180" s="81"/>
      <c r="C180" s="12"/>
      <c r="D180" s="4"/>
      <c r="E180" s="77"/>
      <c r="F180" s="77"/>
      <c r="G180" s="159"/>
    </row>
    <row r="181" spans="1:7" s="54" customFormat="1" ht="14.25" customHeight="1" thickBot="1">
      <c r="A181" s="234"/>
      <c r="B181" s="83">
        <v>92604</v>
      </c>
      <c r="C181" s="21" t="s">
        <v>154</v>
      </c>
      <c r="D181" s="11"/>
      <c r="E181" s="174">
        <v>79174</v>
      </c>
      <c r="F181" s="174">
        <v>60941</v>
      </c>
      <c r="G181" s="233">
        <f>SUM(F181/E181)</f>
        <v>0.77</v>
      </c>
    </row>
    <row r="182" spans="1:7" ht="14.25" customHeight="1">
      <c r="A182" s="81"/>
      <c r="B182" s="81"/>
      <c r="C182" s="12"/>
      <c r="D182" s="4"/>
      <c r="E182" s="77"/>
      <c r="F182" s="77"/>
      <c r="G182" s="425"/>
    </row>
    <row r="183" spans="1:7" s="8" customFormat="1" ht="14.25" customHeight="1">
      <c r="A183" s="67"/>
      <c r="B183" s="67"/>
      <c r="C183" s="328" t="s">
        <v>202</v>
      </c>
      <c r="D183" s="33"/>
      <c r="E183" s="329">
        <f>SUM(E60,E64,E68,E72,E78,E84,E91,E100,E115,E120,E130,E138,E142,E153,E171,E177)</f>
        <v>90812356</v>
      </c>
      <c r="F183" s="329">
        <f>SUM(F60,F64,F68,F72,F78,F84,F91,F100,F115,F120,F130,F138,F142,F153,F171,F177)</f>
        <v>85126468</v>
      </c>
      <c r="G183" s="330">
        <f>SUM(F183/E183)</f>
        <v>0.94</v>
      </c>
    </row>
    <row r="184" spans="1:7" s="1" customFormat="1" ht="42.75" customHeight="1">
      <c r="A184" s="431" t="s">
        <v>142</v>
      </c>
      <c r="B184" s="431"/>
      <c r="C184" s="431"/>
      <c r="D184" s="431"/>
      <c r="E184" s="431"/>
      <c r="F184" s="431"/>
      <c r="G184" s="431"/>
    </row>
    <row r="185" spans="1:7" ht="14.25" customHeight="1" thickBot="1">
      <c r="A185" s="127"/>
      <c r="B185" s="22"/>
      <c r="C185" s="22"/>
      <c r="D185" s="22"/>
      <c r="E185" s="2"/>
      <c r="F185" s="103"/>
      <c r="G185" s="99" t="s">
        <v>31</v>
      </c>
    </row>
    <row r="186" spans="1:7" s="8" customFormat="1" ht="14.25" customHeight="1">
      <c r="A186" s="9" t="s">
        <v>187</v>
      </c>
      <c r="B186" s="10" t="s">
        <v>203</v>
      </c>
      <c r="C186" s="176" t="s">
        <v>220</v>
      </c>
      <c r="D186" s="10" t="s">
        <v>204</v>
      </c>
      <c r="E186" s="10" t="s">
        <v>186</v>
      </c>
      <c r="F186" s="128" t="s">
        <v>37</v>
      </c>
      <c r="G186" s="424" t="s">
        <v>157</v>
      </c>
    </row>
    <row r="187" spans="1:7" ht="14.25" customHeight="1" thickBot="1">
      <c r="A187" s="98"/>
      <c r="B187" s="21"/>
      <c r="C187" s="177"/>
      <c r="D187" s="11"/>
      <c r="E187" s="18"/>
      <c r="F187" s="83"/>
      <c r="G187" s="133" t="s">
        <v>160</v>
      </c>
    </row>
    <row r="188" spans="1:7" ht="14.25" customHeight="1">
      <c r="A188" s="195">
        <v>1</v>
      </c>
      <c r="B188" s="6">
        <v>2</v>
      </c>
      <c r="C188" s="192">
        <v>3</v>
      </c>
      <c r="D188" s="7">
        <v>4</v>
      </c>
      <c r="E188" s="13">
        <v>5</v>
      </c>
      <c r="F188" s="192">
        <v>6</v>
      </c>
      <c r="G188" s="193">
        <v>7</v>
      </c>
    </row>
    <row r="189" spans="1:7" s="54" customFormat="1" ht="9" customHeight="1">
      <c r="A189" s="23"/>
      <c r="B189" s="24"/>
      <c r="C189" s="155"/>
      <c r="D189" s="25"/>
      <c r="E189" s="24"/>
      <c r="F189" s="146"/>
      <c r="G189" s="94"/>
    </row>
    <row r="190" spans="1:7" s="54" customFormat="1" ht="14.25" customHeight="1">
      <c r="A190" s="16">
        <v>750</v>
      </c>
      <c r="B190" s="67"/>
      <c r="C190" s="111"/>
      <c r="D190" s="60" t="s">
        <v>193</v>
      </c>
      <c r="E190" s="61">
        <f>SUM(E192)</f>
        <v>283000</v>
      </c>
      <c r="F190" s="61">
        <f>SUM(F192)</f>
        <v>283000</v>
      </c>
      <c r="G190" s="114">
        <f>SUM(F190/E190)</f>
        <v>1</v>
      </c>
    </row>
    <row r="191" spans="1:7" s="54" customFormat="1" ht="9" customHeight="1">
      <c r="A191" s="16"/>
      <c r="B191" s="19"/>
      <c r="C191" s="84"/>
      <c r="D191" s="4"/>
      <c r="E191" s="29"/>
      <c r="F191" s="29"/>
      <c r="G191" s="95"/>
    </row>
    <row r="192" spans="1:7" s="54" customFormat="1" ht="14.25" customHeight="1">
      <c r="A192" s="151"/>
      <c r="B192" s="19">
        <v>75011</v>
      </c>
      <c r="C192" s="111"/>
      <c r="D192" s="60" t="s">
        <v>30</v>
      </c>
      <c r="E192" s="61">
        <f>SUM(E196)</f>
        <v>283000</v>
      </c>
      <c r="F192" s="61">
        <f>SUM(F196)</f>
        <v>283000</v>
      </c>
      <c r="G192" s="114">
        <f>SUM(F192/E192)</f>
        <v>1</v>
      </c>
    </row>
    <row r="193" spans="1:7" s="54" customFormat="1" ht="9" customHeight="1">
      <c r="A193" s="16"/>
      <c r="B193" s="19"/>
      <c r="C193" s="84"/>
      <c r="D193" s="4"/>
      <c r="E193" s="29"/>
      <c r="F193" s="29"/>
      <c r="G193" s="95"/>
    </row>
    <row r="194" spans="1:7" s="54" customFormat="1" ht="14.25" customHeight="1">
      <c r="A194" s="16"/>
      <c r="B194" s="19"/>
      <c r="C194" s="81">
        <v>2010</v>
      </c>
      <c r="D194" s="4" t="s">
        <v>12</v>
      </c>
      <c r="E194" s="29"/>
      <c r="F194" s="29"/>
      <c r="G194" s="95"/>
    </row>
    <row r="195" spans="1:7" s="54" customFormat="1" ht="14.25" customHeight="1">
      <c r="A195" s="16"/>
      <c r="B195" s="19"/>
      <c r="C195" s="81"/>
      <c r="D195" s="4" t="s">
        <v>13</v>
      </c>
      <c r="E195" s="29"/>
      <c r="F195" s="29"/>
      <c r="G195" s="95"/>
    </row>
    <row r="196" spans="1:7" s="54" customFormat="1" ht="14.25" customHeight="1" thickBot="1">
      <c r="A196" s="71"/>
      <c r="B196" s="74"/>
      <c r="C196" s="178"/>
      <c r="D196" s="73" t="s">
        <v>14</v>
      </c>
      <c r="E196" s="28">
        <v>283000</v>
      </c>
      <c r="F196" s="28">
        <v>283000</v>
      </c>
      <c r="G196" s="112">
        <f>SUM(F196/E196)</f>
        <v>1</v>
      </c>
    </row>
    <row r="197" spans="1:7" s="54" customFormat="1" ht="9" customHeight="1" thickTop="1">
      <c r="A197" s="16"/>
      <c r="B197" s="19"/>
      <c r="C197" s="84"/>
      <c r="D197" s="4"/>
      <c r="E197" s="29"/>
      <c r="F197" s="29"/>
      <c r="G197" s="95"/>
    </row>
    <row r="198" spans="1:7" s="54" customFormat="1" ht="14.25" customHeight="1">
      <c r="A198" s="16">
        <v>751</v>
      </c>
      <c r="B198" s="19"/>
      <c r="C198" s="84"/>
      <c r="D198" s="4" t="s">
        <v>16</v>
      </c>
      <c r="E198" s="29"/>
      <c r="F198" s="29"/>
      <c r="G198" s="95"/>
    </row>
    <row r="199" spans="1:7" s="54" customFormat="1" ht="14.25" customHeight="1">
      <c r="A199" s="16"/>
      <c r="B199" s="67"/>
      <c r="C199" s="111"/>
      <c r="D199" s="60" t="s">
        <v>17</v>
      </c>
      <c r="E199" s="61">
        <f>SUM(E202+E208)</f>
        <v>58840</v>
      </c>
      <c r="F199" s="61">
        <f>SUM(F202+F208)</f>
        <v>58560</v>
      </c>
      <c r="G199" s="114">
        <f>SUM(F199/E199)</f>
        <v>1</v>
      </c>
    </row>
    <row r="200" spans="1:7" s="54" customFormat="1" ht="9" customHeight="1">
      <c r="A200" s="16"/>
      <c r="B200" s="19"/>
      <c r="C200" s="84"/>
      <c r="D200" s="4"/>
      <c r="E200" s="29"/>
      <c r="F200" s="29"/>
      <c r="G200" s="95"/>
    </row>
    <row r="201" spans="1:7" s="54" customFormat="1" ht="14.25" customHeight="1">
      <c r="A201" s="16"/>
      <c r="B201" s="19">
        <v>75101</v>
      </c>
      <c r="C201" s="84"/>
      <c r="D201" s="4" t="s">
        <v>0</v>
      </c>
      <c r="E201" s="29"/>
      <c r="F201" s="29"/>
      <c r="G201" s="95"/>
    </row>
    <row r="202" spans="1:7" s="54" customFormat="1" ht="14.25" customHeight="1">
      <c r="A202" s="16"/>
      <c r="B202" s="19"/>
      <c r="C202" s="111"/>
      <c r="D202" s="60" t="s">
        <v>1</v>
      </c>
      <c r="E202" s="61">
        <f>SUM(E206)</f>
        <v>6460</v>
      </c>
      <c r="F202" s="61">
        <f>SUM(F206)</f>
        <v>6460</v>
      </c>
      <c r="G202" s="114">
        <f>SUM(F202/E202)</f>
        <v>1</v>
      </c>
    </row>
    <row r="203" spans="1:7" s="54" customFormat="1" ht="9" customHeight="1">
      <c r="A203" s="16"/>
      <c r="B203" s="19"/>
      <c r="C203" s="84"/>
      <c r="D203" s="4"/>
      <c r="E203" s="29"/>
      <c r="F203" s="29"/>
      <c r="G203" s="95"/>
    </row>
    <row r="204" spans="1:7" s="54" customFormat="1" ht="14.25" customHeight="1">
      <c r="A204" s="16"/>
      <c r="B204" s="19"/>
      <c r="C204" s="81">
        <v>2010</v>
      </c>
      <c r="D204" s="4" t="s">
        <v>12</v>
      </c>
      <c r="E204" s="29"/>
      <c r="F204" s="29"/>
      <c r="G204" s="95"/>
    </row>
    <row r="205" spans="1:7" s="54" customFormat="1" ht="14.25" customHeight="1">
      <c r="A205" s="16"/>
      <c r="B205" s="19"/>
      <c r="C205" s="81"/>
      <c r="D205" s="4" t="s">
        <v>13</v>
      </c>
      <c r="E205" s="29"/>
      <c r="F205" s="29"/>
      <c r="G205" s="95"/>
    </row>
    <row r="206" spans="1:7" s="54" customFormat="1" ht="14.25" customHeight="1">
      <c r="A206" s="16"/>
      <c r="B206" s="67"/>
      <c r="C206" s="82"/>
      <c r="D206" s="60" t="s">
        <v>14</v>
      </c>
      <c r="E206" s="61">
        <v>6460</v>
      </c>
      <c r="F206" s="61">
        <v>6460</v>
      </c>
      <c r="G206" s="114">
        <f>SUM(F206/E206)</f>
        <v>1</v>
      </c>
    </row>
    <row r="207" spans="1:7" s="54" customFormat="1" ht="14.25" customHeight="1">
      <c r="A207" s="16"/>
      <c r="B207" s="19"/>
      <c r="C207" s="81"/>
      <c r="D207" s="4"/>
      <c r="E207" s="29"/>
      <c r="F207" s="29"/>
      <c r="G207" s="113"/>
    </row>
    <row r="208" spans="1:7" s="54" customFormat="1" ht="14.25" customHeight="1">
      <c r="A208" s="16"/>
      <c r="B208" s="19">
        <v>75113</v>
      </c>
      <c r="C208" s="82"/>
      <c r="D208" s="216" t="s">
        <v>134</v>
      </c>
      <c r="E208" s="61">
        <f>SUM(E212)</f>
        <v>52380</v>
      </c>
      <c r="F208" s="61">
        <f>SUM(F212)</f>
        <v>52100</v>
      </c>
      <c r="G208" s="114">
        <f>SUM(F208/E208)</f>
        <v>0.99</v>
      </c>
    </row>
    <row r="209" spans="1:7" s="54" customFormat="1" ht="14.25" customHeight="1">
      <c r="A209" s="16"/>
      <c r="B209" s="19"/>
      <c r="C209" s="81"/>
      <c r="D209" s="4"/>
      <c r="E209" s="29"/>
      <c r="F209" s="29"/>
      <c r="G209" s="113"/>
    </row>
    <row r="210" spans="1:7" s="54" customFormat="1" ht="14.25" customHeight="1">
      <c r="A210" s="16"/>
      <c r="B210" s="19"/>
      <c r="C210" s="81">
        <v>2010</v>
      </c>
      <c r="D210" s="4" t="s">
        <v>12</v>
      </c>
      <c r="E210" s="29"/>
      <c r="F210" s="29"/>
      <c r="G210" s="95"/>
    </row>
    <row r="211" spans="1:7" s="54" customFormat="1" ht="14.25" customHeight="1">
      <c r="A211" s="16"/>
      <c r="B211" s="19"/>
      <c r="C211" s="81"/>
      <c r="D211" s="4" t="s">
        <v>13</v>
      </c>
      <c r="E211" s="29"/>
      <c r="F211" s="29"/>
      <c r="G211" s="95"/>
    </row>
    <row r="212" spans="1:7" s="54" customFormat="1" ht="14.25" customHeight="1" thickBot="1">
      <c r="A212" s="71"/>
      <c r="B212" s="74"/>
      <c r="C212" s="178"/>
      <c r="D212" s="73" t="s">
        <v>14</v>
      </c>
      <c r="E212" s="28">
        <v>52380</v>
      </c>
      <c r="F212" s="28">
        <v>52100</v>
      </c>
      <c r="G212" s="112">
        <f>SUM(F212/E212)</f>
        <v>0.99</v>
      </c>
    </row>
    <row r="213" spans="1:7" s="54" customFormat="1" ht="14.25" customHeight="1" thickTop="1">
      <c r="A213" s="16"/>
      <c r="B213" s="19"/>
      <c r="C213" s="81"/>
      <c r="D213" s="4"/>
      <c r="E213" s="29"/>
      <c r="F213" s="29"/>
      <c r="G213" s="113"/>
    </row>
    <row r="214" spans="1:7" s="54" customFormat="1" ht="14.25" customHeight="1">
      <c r="A214" s="16">
        <v>754</v>
      </c>
      <c r="B214" s="19"/>
      <c r="C214" s="84"/>
      <c r="D214" s="4" t="s">
        <v>209</v>
      </c>
      <c r="E214" s="29"/>
      <c r="F214" s="29"/>
      <c r="G214" s="95"/>
    </row>
    <row r="215" spans="1:7" s="54" customFormat="1" ht="14.25" customHeight="1">
      <c r="A215" s="16"/>
      <c r="B215" s="67"/>
      <c r="C215" s="111"/>
      <c r="D215" s="60" t="s">
        <v>210</v>
      </c>
      <c r="E215" s="61">
        <f>SUM(E217)</f>
        <v>2000</v>
      </c>
      <c r="F215" s="61">
        <f>SUM(F217)</f>
        <v>2000</v>
      </c>
      <c r="G215" s="114">
        <f>SUM(F215/E215)</f>
        <v>1</v>
      </c>
    </row>
    <row r="216" spans="1:7" s="54" customFormat="1" ht="9" customHeight="1">
      <c r="A216" s="16"/>
      <c r="B216" s="19"/>
      <c r="C216" s="84"/>
      <c r="D216" s="4"/>
      <c r="E216" s="29"/>
      <c r="F216" s="29"/>
      <c r="G216" s="94"/>
    </row>
    <row r="217" spans="1:7" s="54" customFormat="1" ht="14.25" customHeight="1">
      <c r="A217" s="16"/>
      <c r="B217" s="19">
        <v>75414</v>
      </c>
      <c r="C217" s="111"/>
      <c r="D217" s="60" t="s">
        <v>2</v>
      </c>
      <c r="E217" s="61">
        <f>SUM(E221)</f>
        <v>2000</v>
      </c>
      <c r="F217" s="61">
        <f>SUM(F221)</f>
        <v>2000</v>
      </c>
      <c r="G217" s="114">
        <f>SUM(F217/E217)</f>
        <v>1</v>
      </c>
    </row>
    <row r="218" spans="1:7" s="54" customFormat="1" ht="9" customHeight="1">
      <c r="A218" s="16"/>
      <c r="B218" s="19"/>
      <c r="C218" s="84"/>
      <c r="D218" s="4"/>
      <c r="E218" s="29"/>
      <c r="F218" s="29"/>
      <c r="G218" s="95"/>
    </row>
    <row r="219" spans="1:7" s="54" customFormat="1" ht="14.25" customHeight="1">
      <c r="A219" s="16"/>
      <c r="B219" s="19"/>
      <c r="C219" s="81">
        <v>2010</v>
      </c>
      <c r="D219" s="4" t="s">
        <v>12</v>
      </c>
      <c r="E219" s="29"/>
      <c r="F219" s="29"/>
      <c r="G219" s="95"/>
    </row>
    <row r="220" spans="1:7" s="54" customFormat="1" ht="14.25" customHeight="1">
      <c r="A220" s="16"/>
      <c r="B220" s="19"/>
      <c r="C220" s="81"/>
      <c r="D220" s="4" t="s">
        <v>13</v>
      </c>
      <c r="E220" s="29"/>
      <c r="F220" s="29"/>
      <c r="G220" s="95"/>
    </row>
    <row r="221" spans="1:7" s="54" customFormat="1" ht="14.25" customHeight="1" thickBot="1">
      <c r="A221" s="71"/>
      <c r="B221" s="74"/>
      <c r="C221" s="178"/>
      <c r="D221" s="73" t="s">
        <v>14</v>
      </c>
      <c r="E221" s="28">
        <v>2000</v>
      </c>
      <c r="F221" s="28">
        <v>2000</v>
      </c>
      <c r="G221" s="112">
        <f>SUM(F221/E221)</f>
        <v>1</v>
      </c>
    </row>
    <row r="222" spans="1:7" s="54" customFormat="1" ht="9" customHeight="1" thickTop="1">
      <c r="A222" s="16"/>
      <c r="B222" s="19"/>
      <c r="C222" s="84"/>
      <c r="D222" s="4"/>
      <c r="E222" s="29"/>
      <c r="F222" s="29"/>
      <c r="G222" s="95"/>
    </row>
    <row r="223" spans="1:7" s="54" customFormat="1" ht="14.25" customHeight="1">
      <c r="A223" s="179">
        <v>852</v>
      </c>
      <c r="B223" s="67"/>
      <c r="C223" s="111"/>
      <c r="D223" s="60" t="s">
        <v>41</v>
      </c>
      <c r="E223" s="61">
        <f>SUM(E225,E232,E244,E250,E257,E263,E269,E275)</f>
        <v>6587857</v>
      </c>
      <c r="F223" s="61">
        <f>SUM(F225,F232,F244,F250,F257,F263,F269,F275)</f>
        <v>6578891</v>
      </c>
      <c r="G223" s="114">
        <f>SUM(F223/E223)</f>
        <v>1</v>
      </c>
    </row>
    <row r="224" spans="1:7" s="54" customFormat="1" ht="9" customHeight="1">
      <c r="A224" s="179"/>
      <c r="B224" s="19"/>
      <c r="C224" s="84"/>
      <c r="D224" s="4"/>
      <c r="E224" s="29"/>
      <c r="F224" s="29"/>
      <c r="G224" s="94"/>
    </row>
    <row r="225" spans="1:7" s="54" customFormat="1" ht="14.25" customHeight="1">
      <c r="A225" s="179"/>
      <c r="B225" s="19">
        <v>85203</v>
      </c>
      <c r="C225" s="111"/>
      <c r="D225" s="60" t="s">
        <v>52</v>
      </c>
      <c r="E225" s="61">
        <f>SUM(E229)</f>
        <v>99147</v>
      </c>
      <c r="F225" s="61">
        <f>SUM(F229)</f>
        <v>99147</v>
      </c>
      <c r="G225" s="114">
        <f>SUM(F225/E225)</f>
        <v>1</v>
      </c>
    </row>
    <row r="226" spans="1:7" s="54" customFormat="1" ht="9" customHeight="1">
      <c r="A226" s="179"/>
      <c r="B226" s="81"/>
      <c r="C226" s="84"/>
      <c r="D226" s="4"/>
      <c r="E226" s="29"/>
      <c r="F226" s="29"/>
      <c r="G226" s="95"/>
    </row>
    <row r="227" spans="1:7" s="54" customFormat="1" ht="14.25" customHeight="1">
      <c r="A227" s="179"/>
      <c r="B227" s="81"/>
      <c r="C227" s="81">
        <v>2010</v>
      </c>
      <c r="D227" s="4" t="s">
        <v>12</v>
      </c>
      <c r="E227" s="29"/>
      <c r="F227" s="29"/>
      <c r="G227" s="95"/>
    </row>
    <row r="228" spans="1:7" s="54" customFormat="1" ht="14.25" customHeight="1">
      <c r="A228" s="179"/>
      <c r="B228" s="81"/>
      <c r="C228" s="81"/>
      <c r="D228" s="4" t="s">
        <v>13</v>
      </c>
      <c r="E228" s="29"/>
      <c r="F228" s="29"/>
      <c r="G228" s="95"/>
    </row>
    <row r="229" spans="1:7" s="54" customFormat="1" ht="14.25" customHeight="1">
      <c r="A229" s="179"/>
      <c r="B229" s="82"/>
      <c r="C229" s="82"/>
      <c r="D229" s="60" t="s">
        <v>14</v>
      </c>
      <c r="E229" s="61">
        <v>99147</v>
      </c>
      <c r="F229" s="66">
        <v>99147</v>
      </c>
      <c r="G229" s="114">
        <f>SUM(F229/E229)</f>
        <v>1</v>
      </c>
    </row>
    <row r="230" spans="1:7" s="54" customFormat="1" ht="14.25" customHeight="1">
      <c r="A230" s="179"/>
      <c r="B230" s="81"/>
      <c r="C230" s="81"/>
      <c r="D230" s="4"/>
      <c r="E230" s="29"/>
      <c r="F230" s="29"/>
      <c r="G230" s="113"/>
    </row>
    <row r="231" spans="1:7" s="54" customFormat="1" ht="14.25" customHeight="1">
      <c r="A231" s="179"/>
      <c r="B231" s="81">
        <v>85212</v>
      </c>
      <c r="C231" s="81"/>
      <c r="D231" s="69" t="s">
        <v>135</v>
      </c>
      <c r="E231" s="29"/>
      <c r="F231" s="29"/>
      <c r="G231" s="113"/>
    </row>
    <row r="232" spans="1:7" s="54" customFormat="1" ht="14.25" customHeight="1">
      <c r="A232" s="179"/>
      <c r="B232" s="81"/>
      <c r="C232" s="82"/>
      <c r="D232" s="216" t="s">
        <v>136</v>
      </c>
      <c r="E232" s="61">
        <f>SUM(E236:E240)</f>
        <v>5207876</v>
      </c>
      <c r="F232" s="61">
        <f>SUM(F236:F240)</f>
        <v>5203521</v>
      </c>
      <c r="G232" s="114">
        <f>SUM(F232/E232)</f>
        <v>1</v>
      </c>
    </row>
    <row r="233" spans="1:7" s="54" customFormat="1" ht="8.25" customHeight="1">
      <c r="A233" s="179"/>
      <c r="B233" s="81"/>
      <c r="C233" s="81"/>
      <c r="D233" s="4"/>
      <c r="E233" s="29"/>
      <c r="F233" s="29"/>
      <c r="G233" s="113"/>
    </row>
    <row r="234" spans="1:7" s="54" customFormat="1" ht="14.25" customHeight="1">
      <c r="A234" s="179"/>
      <c r="B234" s="81"/>
      <c r="C234" s="81">
        <v>2010</v>
      </c>
      <c r="D234" s="4" t="s">
        <v>12</v>
      </c>
      <c r="E234" s="29"/>
      <c r="F234" s="29"/>
      <c r="G234" s="95"/>
    </row>
    <row r="235" spans="1:7" s="54" customFormat="1" ht="14.25" customHeight="1">
      <c r="A235" s="179"/>
      <c r="B235" s="81"/>
      <c r="C235" s="81"/>
      <c r="D235" s="4" t="s">
        <v>13</v>
      </c>
      <c r="E235" s="29"/>
      <c r="F235" s="29"/>
      <c r="G235" s="95"/>
    </row>
    <row r="236" spans="1:7" s="54" customFormat="1" ht="14.25" customHeight="1">
      <c r="A236" s="179"/>
      <c r="B236" s="81"/>
      <c r="C236" s="82"/>
      <c r="D236" s="60" t="s">
        <v>14</v>
      </c>
      <c r="E236" s="61">
        <v>5185376</v>
      </c>
      <c r="F236" s="66">
        <v>5181424</v>
      </c>
      <c r="G236" s="114">
        <f>SUM(F236/E236)</f>
        <v>1</v>
      </c>
    </row>
    <row r="237" spans="1:7" s="54" customFormat="1" ht="7.5" customHeight="1">
      <c r="A237" s="179"/>
      <c r="B237" s="81"/>
      <c r="C237" s="81"/>
      <c r="D237" s="4"/>
      <c r="E237" s="29"/>
      <c r="F237" s="29"/>
      <c r="G237" s="113"/>
    </row>
    <row r="238" spans="1:7" s="54" customFormat="1" ht="14.25" customHeight="1">
      <c r="A238" s="179"/>
      <c r="B238" s="81"/>
      <c r="C238" s="81">
        <v>6310</v>
      </c>
      <c r="D238" s="235" t="s">
        <v>137</v>
      </c>
      <c r="E238" s="29"/>
      <c r="F238" s="29"/>
      <c r="G238" s="113"/>
    </row>
    <row r="239" spans="1:7" s="54" customFormat="1" ht="14.25" customHeight="1">
      <c r="A239" s="179"/>
      <c r="B239" s="81"/>
      <c r="C239" s="81"/>
      <c r="D239" s="4" t="s">
        <v>138</v>
      </c>
      <c r="E239" s="29"/>
      <c r="F239" s="29"/>
      <c r="G239" s="113"/>
    </row>
    <row r="240" spans="1:7" s="54" customFormat="1" ht="14.25" customHeight="1">
      <c r="A240" s="179"/>
      <c r="B240" s="82"/>
      <c r="C240" s="82"/>
      <c r="D240" s="60" t="s">
        <v>148</v>
      </c>
      <c r="E240" s="61">
        <v>22500</v>
      </c>
      <c r="F240" s="61">
        <v>22097</v>
      </c>
      <c r="G240" s="114">
        <f>SUM(F240/E240)</f>
        <v>0.98</v>
      </c>
    </row>
    <row r="241" spans="1:7" s="54" customFormat="1" ht="14.25" customHeight="1">
      <c r="A241" s="179"/>
      <c r="B241" s="81"/>
      <c r="C241" s="81"/>
      <c r="D241" s="4"/>
      <c r="E241" s="29"/>
      <c r="F241" s="29"/>
      <c r="G241" s="113"/>
    </row>
    <row r="242" spans="1:7" s="54" customFormat="1" ht="14.25" customHeight="1">
      <c r="A242" s="179"/>
      <c r="B242" s="81">
        <v>85213</v>
      </c>
      <c r="C242" s="84"/>
      <c r="D242" s="4" t="s">
        <v>162</v>
      </c>
      <c r="E242" s="29"/>
      <c r="F242" s="29"/>
      <c r="G242" s="95"/>
    </row>
    <row r="243" spans="1:7" s="54" customFormat="1" ht="14.25" customHeight="1">
      <c r="A243" s="179"/>
      <c r="B243" s="81"/>
      <c r="C243" s="84"/>
      <c r="D243" s="12" t="s">
        <v>163</v>
      </c>
      <c r="E243" s="29"/>
      <c r="F243" s="29"/>
      <c r="G243" s="95"/>
    </row>
    <row r="244" spans="1:7" s="54" customFormat="1" ht="14.25" customHeight="1">
      <c r="A244" s="16"/>
      <c r="B244" s="81"/>
      <c r="C244" s="111"/>
      <c r="D244" s="60" t="s">
        <v>161</v>
      </c>
      <c r="E244" s="61">
        <f>SUM(E248)</f>
        <v>78300</v>
      </c>
      <c r="F244" s="61">
        <f>SUM(F248)</f>
        <v>75491</v>
      </c>
      <c r="G244" s="114">
        <f>SUM(F244/E244)</f>
        <v>0.96</v>
      </c>
    </row>
    <row r="245" spans="1:7" s="54" customFormat="1" ht="9" customHeight="1">
      <c r="A245" s="16"/>
      <c r="B245" s="81"/>
      <c r="C245" s="84"/>
      <c r="D245" s="4"/>
      <c r="E245" s="29"/>
      <c r="F245" s="29"/>
      <c r="G245" s="95"/>
    </row>
    <row r="246" spans="1:7" s="54" customFormat="1" ht="14.25" customHeight="1">
      <c r="A246" s="16"/>
      <c r="B246" s="81"/>
      <c r="C246" s="81">
        <v>2010</v>
      </c>
      <c r="D246" s="4" t="s">
        <v>12</v>
      </c>
      <c r="E246" s="29"/>
      <c r="F246" s="29"/>
      <c r="G246" s="95"/>
    </row>
    <row r="247" spans="1:7" s="54" customFormat="1" ht="14.25" customHeight="1">
      <c r="A247" s="16"/>
      <c r="B247" s="81"/>
      <c r="C247" s="81"/>
      <c r="D247" s="4" t="s">
        <v>13</v>
      </c>
      <c r="E247" s="29"/>
      <c r="F247" s="29"/>
      <c r="G247" s="95"/>
    </row>
    <row r="248" spans="1:7" s="54" customFormat="1" ht="14.25" customHeight="1">
      <c r="A248" s="151"/>
      <c r="B248" s="82"/>
      <c r="C248" s="82"/>
      <c r="D248" s="60" t="s">
        <v>14</v>
      </c>
      <c r="E248" s="61">
        <v>78300</v>
      </c>
      <c r="F248" s="61">
        <v>75491</v>
      </c>
      <c r="G248" s="114">
        <f>SUM(F248/E248)</f>
        <v>0.96</v>
      </c>
    </row>
    <row r="249" spans="1:7" s="54" customFormat="1" ht="9" customHeight="1">
      <c r="A249" s="16"/>
      <c r="B249" s="81"/>
      <c r="C249" s="84"/>
      <c r="D249" s="4"/>
      <c r="E249" s="29"/>
      <c r="F249" s="29"/>
      <c r="G249" s="95"/>
    </row>
    <row r="250" spans="1:7" s="54" customFormat="1" ht="14.25" customHeight="1">
      <c r="A250" s="16"/>
      <c r="B250" s="81">
        <v>85214</v>
      </c>
      <c r="C250" s="111"/>
      <c r="D250" s="60" t="s">
        <v>15</v>
      </c>
      <c r="E250" s="61">
        <f>SUM(E254)</f>
        <v>855047</v>
      </c>
      <c r="F250" s="61">
        <f>SUM(F254)</f>
        <v>853245</v>
      </c>
      <c r="G250" s="114">
        <f>SUM(F250/E250)</f>
        <v>1</v>
      </c>
    </row>
    <row r="251" spans="1:7" s="54" customFormat="1" ht="9" customHeight="1">
      <c r="A251" s="16"/>
      <c r="B251" s="81"/>
      <c r="C251" s="84"/>
      <c r="D251" s="4"/>
      <c r="E251" s="29"/>
      <c r="F251" s="29"/>
      <c r="G251" s="95"/>
    </row>
    <row r="252" spans="1:7" s="54" customFormat="1" ht="14.25" customHeight="1">
      <c r="A252" s="16"/>
      <c r="B252" s="81"/>
      <c r="C252" s="81">
        <v>2010</v>
      </c>
      <c r="D252" s="4" t="s">
        <v>12</v>
      </c>
      <c r="E252" s="29"/>
      <c r="F252" s="29"/>
      <c r="G252" s="95"/>
    </row>
    <row r="253" spans="1:7" s="54" customFormat="1" ht="14.25" customHeight="1">
      <c r="A253" s="16"/>
      <c r="B253" s="81"/>
      <c r="C253" s="81"/>
      <c r="D253" s="4" t="s">
        <v>13</v>
      </c>
      <c r="E253" s="29"/>
      <c r="F253" s="29"/>
      <c r="G253" s="95"/>
    </row>
    <row r="254" spans="1:7" s="54" customFormat="1" ht="14.25" customHeight="1" thickBot="1">
      <c r="A254" s="234"/>
      <c r="B254" s="83"/>
      <c r="C254" s="83"/>
      <c r="D254" s="11" t="s">
        <v>14</v>
      </c>
      <c r="E254" s="62">
        <v>855047</v>
      </c>
      <c r="F254" s="62">
        <v>853245</v>
      </c>
      <c r="G254" s="152">
        <f>SUM(F254/E254)</f>
        <v>1</v>
      </c>
    </row>
    <row r="255" spans="1:7" ht="14.25" customHeight="1">
      <c r="A255" s="195">
        <v>1</v>
      </c>
      <c r="B255" s="6">
        <v>2</v>
      </c>
      <c r="C255" s="192">
        <v>3</v>
      </c>
      <c r="D255" s="7">
        <v>4</v>
      </c>
      <c r="E255" s="13">
        <v>5</v>
      </c>
      <c r="F255" s="192">
        <v>6</v>
      </c>
      <c r="G255" s="193">
        <v>7</v>
      </c>
    </row>
    <row r="256" spans="1:7" s="54" customFormat="1" ht="9" customHeight="1">
      <c r="A256" s="16"/>
      <c r="B256" s="81"/>
      <c r="C256" s="84"/>
      <c r="D256" s="4"/>
      <c r="E256" s="29"/>
      <c r="F256" s="29"/>
      <c r="G256" s="95"/>
    </row>
    <row r="257" spans="1:7" s="54" customFormat="1" ht="14.25" customHeight="1">
      <c r="A257" s="16">
        <v>852</v>
      </c>
      <c r="B257" s="81">
        <v>85216</v>
      </c>
      <c r="C257" s="111"/>
      <c r="D257" s="60" t="s">
        <v>18</v>
      </c>
      <c r="E257" s="61">
        <f>SUM(E261)</f>
        <v>50102</v>
      </c>
      <c r="F257" s="61">
        <f>SUM(F261)</f>
        <v>50102</v>
      </c>
      <c r="G257" s="114">
        <f>SUM(F257/E257)</f>
        <v>1</v>
      </c>
    </row>
    <row r="258" spans="1:7" s="54" customFormat="1" ht="9" customHeight="1">
      <c r="A258" s="16"/>
      <c r="B258" s="81"/>
      <c r="C258" s="84"/>
      <c r="D258" s="4"/>
      <c r="E258" s="29"/>
      <c r="F258" s="29"/>
      <c r="G258" s="95"/>
    </row>
    <row r="259" spans="1:7" s="54" customFormat="1" ht="14.25" customHeight="1">
      <c r="A259" s="16"/>
      <c r="B259" s="81"/>
      <c r="C259" s="81">
        <v>2010</v>
      </c>
      <c r="D259" s="4" t="s">
        <v>12</v>
      </c>
      <c r="E259" s="29"/>
      <c r="F259" s="29"/>
      <c r="G259" s="95"/>
    </row>
    <row r="260" spans="1:7" s="54" customFormat="1" ht="14.25" customHeight="1">
      <c r="A260" s="16"/>
      <c r="B260" s="81"/>
      <c r="C260" s="81"/>
      <c r="D260" s="4" t="s">
        <v>13</v>
      </c>
      <c r="E260" s="29"/>
      <c r="F260" s="29"/>
      <c r="G260" s="95"/>
    </row>
    <row r="261" spans="1:7" s="54" customFormat="1" ht="14.25" customHeight="1">
      <c r="A261" s="16"/>
      <c r="B261" s="82"/>
      <c r="C261" s="82"/>
      <c r="D261" s="60" t="s">
        <v>14</v>
      </c>
      <c r="E261" s="61">
        <v>50102</v>
      </c>
      <c r="F261" s="66">
        <v>50102</v>
      </c>
      <c r="G261" s="114">
        <f>SUM(F261/E261)</f>
        <v>1</v>
      </c>
    </row>
    <row r="262" spans="1:7" s="54" customFormat="1" ht="9" customHeight="1">
      <c r="A262" s="16"/>
      <c r="B262" s="81"/>
      <c r="C262" s="84"/>
      <c r="D262" s="4"/>
      <c r="E262" s="29"/>
      <c r="F262" s="29"/>
      <c r="G262" s="95"/>
    </row>
    <row r="263" spans="1:7" s="54" customFormat="1" ht="14.25" customHeight="1">
      <c r="A263" s="16"/>
      <c r="B263" s="81">
        <v>85219</v>
      </c>
      <c r="C263" s="111"/>
      <c r="D263" s="60" t="s">
        <v>153</v>
      </c>
      <c r="E263" s="61">
        <f>SUM(E267)</f>
        <v>173332</v>
      </c>
      <c r="F263" s="61">
        <f>SUM(F267)</f>
        <v>173332</v>
      </c>
      <c r="G263" s="114">
        <f>SUM(F263/E263)</f>
        <v>1</v>
      </c>
    </row>
    <row r="264" spans="1:7" s="54" customFormat="1" ht="9" customHeight="1">
      <c r="A264" s="16"/>
      <c r="B264" s="19"/>
      <c r="C264" s="84"/>
      <c r="D264" s="4"/>
      <c r="E264" s="29"/>
      <c r="F264" s="29"/>
      <c r="G264" s="95"/>
    </row>
    <row r="265" spans="1:7" s="54" customFormat="1" ht="14.25" customHeight="1">
      <c r="A265" s="16"/>
      <c r="B265" s="19"/>
      <c r="C265" s="81">
        <v>2010</v>
      </c>
      <c r="D265" s="4" t="s">
        <v>12</v>
      </c>
      <c r="E265" s="29"/>
      <c r="F265" s="29"/>
      <c r="G265" s="95"/>
    </row>
    <row r="266" spans="1:7" s="54" customFormat="1" ht="14.25" customHeight="1">
      <c r="A266" s="16"/>
      <c r="B266" s="19"/>
      <c r="C266" s="81"/>
      <c r="D266" s="4" t="s">
        <v>13</v>
      </c>
      <c r="E266" s="29"/>
      <c r="F266" s="29"/>
      <c r="G266" s="95"/>
    </row>
    <row r="267" spans="1:7" s="54" customFormat="1" ht="14.25" customHeight="1">
      <c r="A267" s="16"/>
      <c r="B267" s="82"/>
      <c r="C267" s="82"/>
      <c r="D267" s="60" t="s">
        <v>14</v>
      </c>
      <c r="E267" s="61">
        <v>173332</v>
      </c>
      <c r="F267" s="29">
        <v>173332</v>
      </c>
      <c r="G267" s="114">
        <f>SUM(F267/E267)</f>
        <v>1</v>
      </c>
    </row>
    <row r="268" spans="1:7" s="54" customFormat="1" ht="9" customHeight="1">
      <c r="A268" s="16"/>
      <c r="B268" s="19"/>
      <c r="C268" s="84"/>
      <c r="D268" s="4"/>
      <c r="E268" s="29"/>
      <c r="F268" s="150"/>
      <c r="G268" s="94"/>
    </row>
    <row r="269" spans="1:7" s="54" customFormat="1" ht="14.25" customHeight="1">
      <c r="A269" s="16"/>
      <c r="B269" s="19">
        <v>85228</v>
      </c>
      <c r="C269" s="111"/>
      <c r="D269" s="60" t="s">
        <v>50</v>
      </c>
      <c r="E269" s="61">
        <f>SUM(E273)</f>
        <v>124000</v>
      </c>
      <c r="F269" s="61">
        <f>SUM(F273)</f>
        <v>124000</v>
      </c>
      <c r="G269" s="114">
        <f>SUM(F269/E269)</f>
        <v>1</v>
      </c>
    </row>
    <row r="270" spans="1:7" s="54" customFormat="1" ht="9" customHeight="1">
      <c r="A270" s="16"/>
      <c r="B270" s="19"/>
      <c r="C270" s="84"/>
      <c r="D270" s="4"/>
      <c r="E270" s="29"/>
      <c r="F270" s="29"/>
      <c r="G270" s="95"/>
    </row>
    <row r="271" spans="1:7" s="54" customFormat="1" ht="14.25" customHeight="1">
      <c r="A271" s="16"/>
      <c r="B271" s="19"/>
      <c r="C271" s="81">
        <v>2010</v>
      </c>
      <c r="D271" s="4" t="s">
        <v>12</v>
      </c>
      <c r="E271" s="29"/>
      <c r="F271" s="29"/>
      <c r="G271" s="95"/>
    </row>
    <row r="272" spans="1:7" s="54" customFormat="1" ht="14.25" customHeight="1">
      <c r="A272" s="16"/>
      <c r="B272" s="19"/>
      <c r="C272" s="81"/>
      <c r="D272" s="4" t="s">
        <v>13</v>
      </c>
      <c r="E272" s="29"/>
      <c r="F272" s="29"/>
      <c r="G272" s="95"/>
    </row>
    <row r="273" spans="1:7" s="54" customFormat="1" ht="14.25" customHeight="1">
      <c r="A273" s="151"/>
      <c r="B273" s="67"/>
      <c r="C273" s="82"/>
      <c r="D273" s="60" t="s">
        <v>14</v>
      </c>
      <c r="E273" s="61">
        <v>124000</v>
      </c>
      <c r="F273" s="61">
        <v>124000</v>
      </c>
      <c r="G273" s="114">
        <f>SUM(F273/E273)</f>
        <v>1</v>
      </c>
    </row>
    <row r="274" spans="1:7" s="54" customFormat="1" ht="14.25" customHeight="1">
      <c r="A274" s="16"/>
      <c r="B274" s="19"/>
      <c r="C274" s="81"/>
      <c r="D274" s="4"/>
      <c r="E274" s="29"/>
      <c r="F274" s="29"/>
      <c r="G274" s="113"/>
    </row>
    <row r="275" spans="1:7" s="54" customFormat="1" ht="14.25" customHeight="1">
      <c r="A275" s="16"/>
      <c r="B275" s="19">
        <v>85278</v>
      </c>
      <c r="C275" s="111"/>
      <c r="D275" s="60" t="s">
        <v>144</v>
      </c>
      <c r="E275" s="61">
        <f>SUM(E279)</f>
        <v>53</v>
      </c>
      <c r="F275" s="61">
        <f>SUM(F279)</f>
        <v>53</v>
      </c>
      <c r="G275" s="114">
        <f>SUM(F275/E275)</f>
        <v>1</v>
      </c>
    </row>
    <row r="276" spans="1:7" s="54" customFormat="1" ht="9" customHeight="1">
      <c r="A276" s="16"/>
      <c r="B276" s="19"/>
      <c r="C276" s="84"/>
      <c r="D276" s="4"/>
      <c r="E276" s="29"/>
      <c r="F276" s="29"/>
      <c r="G276" s="95"/>
    </row>
    <row r="277" spans="1:7" s="54" customFormat="1" ht="14.25" customHeight="1">
      <c r="A277" s="16"/>
      <c r="B277" s="19"/>
      <c r="C277" s="81">
        <v>2010</v>
      </c>
      <c r="D277" s="4" t="s">
        <v>12</v>
      </c>
      <c r="E277" s="29"/>
      <c r="F277" s="29"/>
      <c r="G277" s="95"/>
    </row>
    <row r="278" spans="1:7" s="54" customFormat="1" ht="14.25" customHeight="1">
      <c r="A278" s="16"/>
      <c r="B278" s="19"/>
      <c r="C278" s="81"/>
      <c r="D278" s="4" t="s">
        <v>13</v>
      </c>
      <c r="E278" s="29"/>
      <c r="F278" s="29"/>
      <c r="G278" s="95"/>
    </row>
    <row r="279" spans="1:7" s="54" customFormat="1" ht="14.25" customHeight="1" thickBot="1">
      <c r="A279" s="71"/>
      <c r="B279" s="74"/>
      <c r="C279" s="178"/>
      <c r="D279" s="73" t="s">
        <v>14</v>
      </c>
      <c r="E279" s="28">
        <v>53</v>
      </c>
      <c r="F279" s="28">
        <v>53</v>
      </c>
      <c r="G279" s="112">
        <f>SUM(F279/E279)</f>
        <v>1</v>
      </c>
    </row>
    <row r="280" spans="1:7" s="54" customFormat="1" ht="14.25" customHeight="1" thickTop="1">
      <c r="A280" s="16"/>
      <c r="B280" s="19"/>
      <c r="C280" s="81"/>
      <c r="D280" s="4"/>
      <c r="E280" s="29"/>
      <c r="F280" s="29"/>
      <c r="G280" s="113"/>
    </row>
    <row r="281" spans="1:7" s="54" customFormat="1" ht="14.25" customHeight="1">
      <c r="A281" s="16">
        <v>900</v>
      </c>
      <c r="B281" s="19"/>
      <c r="C281" s="81"/>
      <c r="D281" s="12" t="s">
        <v>201</v>
      </c>
      <c r="E281" s="29"/>
      <c r="F281" s="29"/>
      <c r="G281" s="113"/>
    </row>
    <row r="282" spans="1:7" s="54" customFormat="1" ht="14.25" customHeight="1">
      <c r="A282" s="16"/>
      <c r="B282" s="67"/>
      <c r="C282" s="82"/>
      <c r="D282" s="20" t="s">
        <v>43</v>
      </c>
      <c r="E282" s="61">
        <f>SUM(E284)</f>
        <v>280340</v>
      </c>
      <c r="F282" s="61">
        <f>SUM(F284)</f>
        <v>280340</v>
      </c>
      <c r="G282" s="114">
        <f>SUM(F282/E282)</f>
        <v>1</v>
      </c>
    </row>
    <row r="283" spans="1:7" s="54" customFormat="1" ht="14.25" customHeight="1">
      <c r="A283" s="16"/>
      <c r="B283" s="19"/>
      <c r="C283" s="81"/>
      <c r="D283" s="4"/>
      <c r="E283" s="29"/>
      <c r="F283" s="29"/>
      <c r="G283" s="113"/>
    </row>
    <row r="284" spans="1:7" s="54" customFormat="1" ht="14.25" customHeight="1">
      <c r="A284" s="16"/>
      <c r="B284" s="19">
        <v>90015</v>
      </c>
      <c r="C284" s="82"/>
      <c r="D284" s="216" t="s">
        <v>19</v>
      </c>
      <c r="E284" s="61">
        <f>SUM(E288)</f>
        <v>280340</v>
      </c>
      <c r="F284" s="61">
        <f>SUM(F288)</f>
        <v>280340</v>
      </c>
      <c r="G284" s="114">
        <f>SUM(F284/E284)</f>
        <v>1</v>
      </c>
    </row>
    <row r="285" spans="1:7" s="54" customFormat="1" ht="14.25" customHeight="1">
      <c r="A285" s="16"/>
      <c r="B285" s="19"/>
      <c r="C285" s="81"/>
      <c r="D285" s="4"/>
      <c r="E285" s="29"/>
      <c r="F285" s="29"/>
      <c r="G285" s="113"/>
    </row>
    <row r="286" spans="1:7" s="54" customFormat="1" ht="14.25" customHeight="1">
      <c r="A286" s="16"/>
      <c r="B286" s="19"/>
      <c r="C286" s="81">
        <v>2010</v>
      </c>
      <c r="D286" s="4" t="s">
        <v>12</v>
      </c>
      <c r="E286" s="29"/>
      <c r="F286" s="29"/>
      <c r="G286" s="113"/>
    </row>
    <row r="287" spans="1:7" s="54" customFormat="1" ht="14.25" customHeight="1">
      <c r="A287" s="16"/>
      <c r="B287" s="19"/>
      <c r="C287" s="81"/>
      <c r="D287" s="4" t="s">
        <v>13</v>
      </c>
      <c r="E287" s="29"/>
      <c r="F287" s="29"/>
      <c r="G287" s="113"/>
    </row>
    <row r="288" spans="1:7" s="54" customFormat="1" ht="14.25" customHeight="1" thickBot="1">
      <c r="A288" s="16"/>
      <c r="B288" s="19"/>
      <c r="C288" s="81"/>
      <c r="D288" s="11" t="s">
        <v>14</v>
      </c>
      <c r="E288" s="29">
        <v>280340</v>
      </c>
      <c r="F288" s="29">
        <v>280340</v>
      </c>
      <c r="G288" s="113">
        <f>SUM(F288/E288)</f>
        <v>1</v>
      </c>
    </row>
    <row r="289" spans="1:7" s="54" customFormat="1" ht="10.5" customHeight="1">
      <c r="A289" s="58"/>
      <c r="B289" s="196"/>
      <c r="C289" s="197"/>
      <c r="D289" s="59"/>
      <c r="E289" s="85"/>
      <c r="F289" s="85"/>
      <c r="G289" s="181"/>
    </row>
    <row r="290" spans="1:7" s="8" customFormat="1" ht="14.25" customHeight="1" thickBot="1">
      <c r="A290" s="17"/>
      <c r="B290" s="18"/>
      <c r="C290" s="180"/>
      <c r="D290" s="36" t="s">
        <v>202</v>
      </c>
      <c r="E290" s="190">
        <f>SUM(E190,E199,E215,E223,E282)</f>
        <v>7212037</v>
      </c>
      <c r="F290" s="190">
        <f>SUM(F190,F199,F215,F223,F282)</f>
        <v>7202791</v>
      </c>
      <c r="G290" s="232">
        <f>SUM(F290/E290)</f>
        <v>1</v>
      </c>
    </row>
    <row r="291" spans="1:8" s="260" customFormat="1" ht="38.25" customHeight="1">
      <c r="A291" s="431" t="s">
        <v>143</v>
      </c>
      <c r="B291" s="431"/>
      <c r="C291" s="431"/>
      <c r="D291" s="431"/>
      <c r="E291" s="431"/>
      <c r="F291" s="431"/>
      <c r="G291" s="431"/>
      <c r="H291" s="431"/>
    </row>
    <row r="292" spans="1:7" ht="14.25" customHeight="1" thickBot="1">
      <c r="A292" s="27"/>
      <c r="B292" s="103"/>
      <c r="C292" s="103"/>
      <c r="D292" s="103"/>
      <c r="F292" s="103"/>
      <c r="G292" s="99" t="s">
        <v>31</v>
      </c>
    </row>
    <row r="293" spans="1:7" s="8" customFormat="1" ht="14.25" customHeight="1">
      <c r="A293" s="198" t="s">
        <v>187</v>
      </c>
      <c r="B293" s="199" t="s">
        <v>203</v>
      </c>
      <c r="C293" s="432" t="s">
        <v>204</v>
      </c>
      <c r="D293" s="433"/>
      <c r="E293" s="199" t="s">
        <v>186</v>
      </c>
      <c r="F293" s="200" t="s">
        <v>37</v>
      </c>
      <c r="G293" s="423" t="s">
        <v>157</v>
      </c>
    </row>
    <row r="294" spans="1:7" ht="14.25" customHeight="1" thickBot="1">
      <c r="A294" s="201"/>
      <c r="B294" s="202"/>
      <c r="C294" s="202"/>
      <c r="D294" s="203"/>
      <c r="E294" s="204"/>
      <c r="F294" s="205"/>
      <c r="G294" s="206" t="s">
        <v>159</v>
      </c>
    </row>
    <row r="295" spans="1:7" ht="14.25" customHeight="1">
      <c r="A295" s="207">
        <v>1</v>
      </c>
      <c r="B295" s="208">
        <v>2</v>
      </c>
      <c r="C295" s="208">
        <v>3</v>
      </c>
      <c r="D295" s="209"/>
      <c r="E295" s="210">
        <v>4</v>
      </c>
      <c r="F295" s="211">
        <v>5</v>
      </c>
      <c r="G295" s="212">
        <v>6</v>
      </c>
    </row>
    <row r="296" spans="1:7" ht="14.25" customHeight="1">
      <c r="A296" s="213"/>
      <c r="B296" s="69"/>
      <c r="C296" s="68"/>
      <c r="D296" s="69"/>
      <c r="E296" s="68"/>
      <c r="F296" s="214"/>
      <c r="G296" s="227"/>
    </row>
    <row r="297" spans="1:7" ht="14.25" customHeight="1">
      <c r="A297" s="215">
        <v>600</v>
      </c>
      <c r="B297" s="216"/>
      <c r="C297" s="217" t="s">
        <v>189</v>
      </c>
      <c r="D297" s="216"/>
      <c r="E297" s="218">
        <f>SUM(E299)</f>
        <v>204950</v>
      </c>
      <c r="F297" s="218">
        <f>SUM(F299)</f>
        <v>205200</v>
      </c>
      <c r="G297" s="228">
        <f>SUM(F297/E297)</f>
        <v>1</v>
      </c>
    </row>
    <row r="298" spans="1:7" ht="14.25" customHeight="1">
      <c r="A298" s="215"/>
      <c r="B298" s="69"/>
      <c r="C298" s="68"/>
      <c r="D298" s="69"/>
      <c r="E298" s="68"/>
      <c r="F298" s="68"/>
      <c r="G298" s="229"/>
    </row>
    <row r="299" spans="1:7" ht="14.25" customHeight="1" thickBot="1">
      <c r="A299" s="215"/>
      <c r="B299" s="219">
        <v>60014</v>
      </c>
      <c r="C299" s="68" t="s">
        <v>20</v>
      </c>
      <c r="D299" s="69"/>
      <c r="E299" s="70">
        <v>204950</v>
      </c>
      <c r="F299" s="236">
        <v>205200</v>
      </c>
      <c r="G299" s="230">
        <f>SUM(F299/E299)</f>
        <v>1</v>
      </c>
    </row>
    <row r="300" spans="1:7" ht="14.25" customHeight="1">
      <c r="A300" s="220"/>
      <c r="B300" s="221"/>
      <c r="C300" s="222"/>
      <c r="D300" s="222"/>
      <c r="E300" s="223"/>
      <c r="F300" s="68"/>
      <c r="G300" s="229"/>
    </row>
    <row r="301" spans="1:7" ht="14.25" customHeight="1" thickBot="1">
      <c r="A301" s="201"/>
      <c r="B301" s="224"/>
      <c r="C301" s="225" t="s">
        <v>202</v>
      </c>
      <c r="D301" s="225"/>
      <c r="E301" s="226">
        <f>SUM(E297)</f>
        <v>204950</v>
      </c>
      <c r="F301" s="226">
        <f>SUM(F297)</f>
        <v>205200</v>
      </c>
      <c r="G301" s="231">
        <f>SUM(F301/E301)</f>
        <v>1</v>
      </c>
    </row>
    <row r="304" spans="1:6" s="272" customFormat="1" ht="18">
      <c r="A304" s="275" t="s">
        <v>33</v>
      </c>
      <c r="F304" s="276"/>
    </row>
    <row r="305" spans="6:7" s="272" customFormat="1" ht="12.75" thickBot="1">
      <c r="F305" s="276"/>
      <c r="G305" s="277" t="s">
        <v>31</v>
      </c>
    </row>
    <row r="306" spans="1:7" s="276" customFormat="1" ht="12">
      <c r="A306" s="278" t="s">
        <v>187</v>
      </c>
      <c r="B306" s="279" t="s">
        <v>203</v>
      </c>
      <c r="C306" s="279" t="s">
        <v>220</v>
      </c>
      <c r="D306" s="280" t="s">
        <v>204</v>
      </c>
      <c r="E306" s="279" t="s">
        <v>186</v>
      </c>
      <c r="F306" s="279" t="s">
        <v>37</v>
      </c>
      <c r="G306" s="281" t="s">
        <v>157</v>
      </c>
    </row>
    <row r="307" spans="1:7" s="276" customFormat="1" ht="12.75" thickBot="1">
      <c r="A307" s="282"/>
      <c r="B307" s="283"/>
      <c r="C307" s="283"/>
      <c r="D307" s="284"/>
      <c r="E307" s="81"/>
      <c r="F307" s="81"/>
      <c r="G307" s="273" t="s">
        <v>160</v>
      </c>
    </row>
    <row r="308" spans="1:7" s="271" customFormat="1" ht="11.25">
      <c r="A308" s="285">
        <v>1</v>
      </c>
      <c r="B308" s="286">
        <v>2</v>
      </c>
      <c r="C308" s="286">
        <v>3</v>
      </c>
      <c r="D308" s="287">
        <v>4</v>
      </c>
      <c r="E308" s="286">
        <v>5</v>
      </c>
      <c r="F308" s="286">
        <v>6</v>
      </c>
      <c r="G308" s="288">
        <v>7</v>
      </c>
    </row>
    <row r="309" spans="1:7" s="276" customFormat="1" ht="12">
      <c r="A309" s="289"/>
      <c r="B309" s="290"/>
      <c r="C309" s="290"/>
      <c r="D309" s="291"/>
      <c r="E309" s="292"/>
      <c r="F309" s="292"/>
      <c r="G309" s="293"/>
    </row>
    <row r="310" spans="1:7" s="276" customFormat="1" ht="12">
      <c r="A310" s="294">
        <v>750</v>
      </c>
      <c r="B310" s="295"/>
      <c r="C310" s="296"/>
      <c r="D310" s="297" t="s">
        <v>193</v>
      </c>
      <c r="E310" s="298">
        <f>E312</f>
        <v>90000</v>
      </c>
      <c r="F310" s="298">
        <f>F312</f>
        <v>147205</v>
      </c>
      <c r="G310" s="299">
        <f>F310/E310</f>
        <v>1.64</v>
      </c>
    </row>
    <row r="311" spans="1:7" s="276" customFormat="1" ht="12">
      <c r="A311" s="294"/>
      <c r="B311" s="290"/>
      <c r="C311" s="290"/>
      <c r="D311" s="291"/>
      <c r="E311" s="292"/>
      <c r="F311" s="292"/>
      <c r="G311" s="300"/>
    </row>
    <row r="312" spans="1:7" s="276" customFormat="1" ht="12">
      <c r="A312" s="294"/>
      <c r="B312" s="296">
        <v>75011</v>
      </c>
      <c r="C312" s="295"/>
      <c r="D312" s="301" t="s">
        <v>30</v>
      </c>
      <c r="E312" s="302">
        <f>SUM(E314:E317)</f>
        <v>90000</v>
      </c>
      <c r="F312" s="302">
        <f>SUM(F314:F317)</f>
        <v>147205</v>
      </c>
      <c r="G312" s="303">
        <f>F312/E312</f>
        <v>1.64</v>
      </c>
    </row>
    <row r="313" spans="1:7" s="276" customFormat="1" ht="12">
      <c r="A313" s="294"/>
      <c r="B313" s="296"/>
      <c r="C313" s="290"/>
      <c r="D313" s="291"/>
      <c r="E313" s="292"/>
      <c r="F313" s="292"/>
      <c r="G313" s="300"/>
    </row>
    <row r="314" spans="1:7" s="276" customFormat="1" ht="12">
      <c r="A314" s="294"/>
      <c r="B314" s="296"/>
      <c r="C314" s="304" t="s">
        <v>61</v>
      </c>
      <c r="D314" s="301" t="s">
        <v>121</v>
      </c>
      <c r="E314" s="305">
        <v>0</v>
      </c>
      <c r="F314" s="306">
        <v>1765</v>
      </c>
      <c r="G314" s="303"/>
    </row>
    <row r="315" spans="1:7" s="276" customFormat="1" ht="12">
      <c r="A315" s="294"/>
      <c r="B315" s="296"/>
      <c r="C315" s="307"/>
      <c r="D315" s="297"/>
      <c r="E315" s="308"/>
      <c r="F315" s="309"/>
      <c r="G315" s="310"/>
    </row>
    <row r="316" spans="1:7" s="276" customFormat="1" ht="12">
      <c r="A316" s="294"/>
      <c r="B316" s="296"/>
      <c r="C316" s="296">
        <v>2350</v>
      </c>
      <c r="D316" s="297" t="s">
        <v>34</v>
      </c>
      <c r="E316" s="308"/>
      <c r="F316" s="308"/>
      <c r="G316" s="299"/>
    </row>
    <row r="317" spans="1:7" s="276" customFormat="1" ht="12.75" thickBot="1">
      <c r="A317" s="311"/>
      <c r="B317" s="312"/>
      <c r="C317" s="312"/>
      <c r="D317" s="313" t="s">
        <v>35</v>
      </c>
      <c r="E317" s="314">
        <v>90000</v>
      </c>
      <c r="F317" s="314">
        <v>145440</v>
      </c>
      <c r="G317" s="315">
        <f>F317/E317</f>
        <v>1.62</v>
      </c>
    </row>
    <row r="318" spans="1:7" s="276" customFormat="1" ht="12.75" thickTop="1">
      <c r="A318" s="294"/>
      <c r="B318" s="296"/>
      <c r="C318" s="296"/>
      <c r="D318" s="297"/>
      <c r="E318" s="308"/>
      <c r="F318" s="308"/>
      <c r="G318" s="316"/>
    </row>
    <row r="319" spans="1:7" s="276" customFormat="1" ht="12">
      <c r="A319" s="294">
        <v>852</v>
      </c>
      <c r="B319" s="296"/>
      <c r="C319" s="296"/>
      <c r="D319" s="297" t="s">
        <v>41</v>
      </c>
      <c r="E319" s="298">
        <f>E321</f>
        <v>8000</v>
      </c>
      <c r="F319" s="298">
        <f>F321</f>
        <v>7555</v>
      </c>
      <c r="G319" s="299">
        <f>F319/E319</f>
        <v>0.94</v>
      </c>
    </row>
    <row r="320" spans="1:7" s="276" customFormat="1" ht="12">
      <c r="A320" s="317"/>
      <c r="B320" s="290"/>
      <c r="C320" s="290"/>
      <c r="D320" s="291"/>
      <c r="E320" s="292"/>
      <c r="F320" s="292"/>
      <c r="G320" s="300"/>
    </row>
    <row r="321" spans="1:7" s="276" customFormat="1" ht="12">
      <c r="A321" s="317"/>
      <c r="B321" s="296">
        <v>85228</v>
      </c>
      <c r="C321" s="295"/>
      <c r="D321" s="301" t="s">
        <v>50</v>
      </c>
      <c r="E321" s="302">
        <f>E324</f>
        <v>8000</v>
      </c>
      <c r="F321" s="302">
        <f>SUM(F324)</f>
        <v>7555</v>
      </c>
      <c r="G321" s="303">
        <f>F321/E321</f>
        <v>0.94</v>
      </c>
    </row>
    <row r="322" spans="1:7" s="276" customFormat="1" ht="12">
      <c r="A322" s="317"/>
      <c r="B322" s="296"/>
      <c r="C322" s="290"/>
      <c r="D322" s="291"/>
      <c r="E322" s="292"/>
      <c r="F322" s="292"/>
      <c r="G322" s="293"/>
    </row>
    <row r="323" spans="1:7" s="276" customFormat="1" ht="12">
      <c r="A323" s="317"/>
      <c r="B323" s="296"/>
      <c r="C323" s="296">
        <v>2350</v>
      </c>
      <c r="D323" s="297" t="s">
        <v>34</v>
      </c>
      <c r="E323" s="298"/>
      <c r="F323" s="308"/>
      <c r="G323" s="299"/>
    </row>
    <row r="324" spans="1:7" s="276" customFormat="1" ht="12.75" thickBot="1">
      <c r="A324" s="294"/>
      <c r="B324" s="296"/>
      <c r="C324" s="296"/>
      <c r="D324" s="297" t="s">
        <v>35</v>
      </c>
      <c r="E324" s="298">
        <v>8000</v>
      </c>
      <c r="F324" s="298">
        <v>7555</v>
      </c>
      <c r="G324" s="299">
        <f>F324/E324</f>
        <v>0.94</v>
      </c>
    </row>
    <row r="325" spans="1:7" s="276" customFormat="1" ht="14.25">
      <c r="A325" s="318"/>
      <c r="B325" s="319"/>
      <c r="C325" s="319"/>
      <c r="D325" s="320"/>
      <c r="E325" s="321"/>
      <c r="F325" s="322"/>
      <c r="G325" s="323"/>
    </row>
    <row r="326" spans="1:7" s="276" customFormat="1" ht="15.75" thickBot="1">
      <c r="A326" s="324"/>
      <c r="B326" s="325"/>
      <c r="C326" s="325"/>
      <c r="D326" s="325" t="s">
        <v>202</v>
      </c>
      <c r="E326" s="326">
        <f>SUM(E310,E319)</f>
        <v>98000</v>
      </c>
      <c r="F326" s="326">
        <f>SUM(F310,F319)</f>
        <v>154760</v>
      </c>
      <c r="G326" s="327">
        <f>F326/E326</f>
        <v>1.58</v>
      </c>
    </row>
  </sheetData>
  <mergeCells count="7">
    <mergeCell ref="A291:H291"/>
    <mergeCell ref="C293:D293"/>
    <mergeCell ref="B1:G1"/>
    <mergeCell ref="B3:G3"/>
    <mergeCell ref="C5:D5"/>
    <mergeCell ref="C113:D113"/>
    <mergeCell ref="A184:G184"/>
  </mergeCells>
  <printOptions horizontalCentered="1"/>
  <pageMargins left="0.5905511811023623" right="0.3937007874015748" top="0.5905511811023623" bottom="0.3937007874015748" header="0.5118110236220472" footer="0.5118110236220472"/>
  <pageSetup fitToHeight="0" fitToWidth="5" horizontalDpi="300" verticalDpi="300" orientation="portrait" paperSize="9" scale="83" r:id="rId1"/>
  <rowBreaks count="5" manualBreakCount="5">
    <brk id="52" max="6" man="1"/>
    <brk id="112" max="6" man="1"/>
    <brk id="183" max="6" man="1"/>
    <brk id="254" max="6" man="1"/>
    <brk id="2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2005-04-26T07:48:05Z</dcterms:modified>
  <cp:category/>
  <cp:version/>
  <cp:contentType/>
  <cp:contentStatus/>
</cp:coreProperties>
</file>