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1 - dochody" sheetId="1" r:id="rId1"/>
  </sheets>
  <definedNames>
    <definedName name="_xlnm.Print_Area" localSheetId="0">'1 - dochody'!$A$1:$H$294</definedName>
  </definedNames>
  <calcPr fullCalcOnLoad="1" fullPrecision="0"/>
</workbook>
</file>

<file path=xl/sharedStrings.xml><?xml version="1.0" encoding="utf-8"?>
<sst xmlns="http://schemas.openxmlformats.org/spreadsheetml/2006/main" count="233" uniqueCount="165">
  <si>
    <t>Sprawozdanie</t>
  </si>
  <si>
    <t>z wykonania budżetu Gminy Police</t>
  </si>
  <si>
    <t>I. CZĘŚĆ TABELARYCZNA</t>
  </si>
  <si>
    <t>A.1. Zestawienie wykonania dochodów budżetu Gminy Police.</t>
  </si>
  <si>
    <t>A.1.1. Zestawienie według ważniejszych źródeł.</t>
  </si>
  <si>
    <t>(w zł)</t>
  </si>
  <si>
    <t>Wyszczególnienie</t>
  </si>
  <si>
    <t>Plan</t>
  </si>
  <si>
    <t>Wykonanie</t>
  </si>
  <si>
    <t>Realizacja</t>
  </si>
  <si>
    <t>3:2</t>
  </si>
  <si>
    <t xml:space="preserve">             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</si>
  <si>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</si>
  <si>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</si>
  <si>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</si>
  <si>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</si>
  <si>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</si>
  <si>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</si>
  <si>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</si>
  <si>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</si>
  <si>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</si>
  <si>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i) udziały w podatkach stanowiących</t>
  </si>
  <si>
    <t xml:space="preserve">         dochód budżetu państwa: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</si>
  <si>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</si>
  <si>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</si>
  <si>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</si>
  <si>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l) opłata za zezwolenia na sprzedaż napojów </t>
  </si>
  <si>
    <t xml:space="preserve">         alkoholowych</t>
  </si>
  <si>
    <t xml:space="preserve">     ł) opłata skarbowa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</si>
  <si>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</si>
  <si>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</si>
  <si>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</si>
  <si>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    dzierżawa na targowisku</t>
  </si>
  <si>
    <t xml:space="preserve">     c) sprzedaż mienia</t>
  </si>
  <si>
    <t xml:space="preserve">     d) pozostałe</t>
  </si>
  <si>
    <t xml:space="preserve">  3. Subwencje:</t>
  </si>
  <si>
    <t xml:space="preserve">     a) część oświatowa</t>
  </si>
  <si>
    <t xml:space="preserve">     b) część rekompensująca</t>
  </si>
  <si>
    <t xml:space="preserve">     c) część podstawowa</t>
  </si>
  <si>
    <t xml:space="preserve">  4. Dotacje:</t>
  </si>
  <si>
    <t xml:space="preserve">     a) na zadania własne, w tym:</t>
  </si>
  <si>
    <t xml:space="preserve">         - z funduszów celowych</t>
  </si>
  <si>
    <t xml:space="preserve">     b) na zadania zlecone, z tego:</t>
  </si>
  <si>
    <t xml:space="preserve">         - na zadania z zakresu administracji rządowej</t>
  </si>
  <si>
    <t xml:space="preserve">           zlecone gminie oraz inne zlecone ustawami</t>
  </si>
  <si>
    <t xml:space="preserve">     c) na zadania realizowane przez gminę na </t>
  </si>
  <si>
    <t xml:space="preserve">         podstawie porozumień</t>
  </si>
  <si>
    <t xml:space="preserve">  5. Pozostałe dochody</t>
  </si>
  <si>
    <t>A.1.2. Zestawienie według klasyfikacji budżetowej.</t>
  </si>
  <si>
    <t>Ogółem według działów.</t>
  </si>
  <si>
    <t>Dział</t>
  </si>
  <si>
    <t xml:space="preserve">              Treść</t>
  </si>
  <si>
    <t>WYTWARZANIE I ZAOPATRYWANIE W</t>
  </si>
  <si>
    <t>ENERGIĘ ELEKTRYCZNĄ, GAZ I WODĘ</t>
  </si>
  <si>
    <t>TRANSPORT I ŁĄCZNOŚĆ</t>
  </si>
  <si>
    <t>GOSPODARKA MIESZKANIOWA</t>
  </si>
  <si>
    <t>DZIAŁALNOŚĆ USŁUGOWA</t>
  </si>
  <si>
    <t>ADMINISTRACJA PUBLICZNA</t>
  </si>
  <si>
    <t>URZĘDY NACZELNYCH ORGANÓW WŁADZY</t>
  </si>
  <si>
    <t>PAŃSTWOWEJ, KONTROLI I OCHRONY PRAWA</t>
  </si>
  <si>
    <t>ORAZ SĄDOWNICTWA</t>
  </si>
  <si>
    <t>BEZPIECZEŃSTWO PUBLICZNE</t>
  </si>
  <si>
    <t>I OCHRONA PRZECIWPOŻAROWA</t>
  </si>
  <si>
    <t>DOCHODY OD OSÓB PRAWNYCH, OD OSÓB</t>
  </si>
  <si>
    <t>FIZYCZNYCH I OD INNYCH JEDNOSTEK NIE</t>
  </si>
  <si>
    <t>POSIADAJĄCYCH OSOBOWOŚCI PRAWNEJ</t>
  </si>
  <si>
    <t>RÓŻNE ROZLICZENIA</t>
  </si>
  <si>
    <t>OŚWIATA I WYCHOWANIE</t>
  </si>
  <si>
    <t>OCHRONA ZDROWIA</t>
  </si>
  <si>
    <t>OPIEKA SPOŁECZNA</t>
  </si>
  <si>
    <t>EDUKACYJNA OPIEKA WYCHOWAWCZA</t>
  </si>
  <si>
    <t>GOSPODARKA KOMUNALNA</t>
  </si>
  <si>
    <t>I OCHRONA ŚRODOWISKA</t>
  </si>
  <si>
    <t>KULTURA I OCHRONA DZIEDZICTWA</t>
  </si>
  <si>
    <t>NARODOWEGO</t>
  </si>
  <si>
    <t>RAZEM</t>
  </si>
  <si>
    <t>Rozdział</t>
  </si>
  <si>
    <t>Treść</t>
  </si>
  <si>
    <t>WYTWARZANIE I ZAOPATRYWANIE W ENERGIĘ</t>
  </si>
  <si>
    <t>ELEKTRYCZNĄ, GAZ I WODĘ</t>
  </si>
  <si>
    <t>Dostarczanie wody</t>
  </si>
  <si>
    <t>Pozostała działalność</t>
  </si>
  <si>
    <t>Gospodarka gruntami i nieruchomościami</t>
  </si>
  <si>
    <t>BEZPIECZEŃSTWO PUBLICZNE I OCHRONA</t>
  </si>
  <si>
    <t>PRZECIWPOŻAROWA</t>
  </si>
  <si>
    <t>Straż Miejska</t>
  </si>
  <si>
    <t xml:space="preserve">Wpływy z podatku rolnego, leśnego, podatku od </t>
  </si>
  <si>
    <t>czynności cywilnoprawnych oraz podatków i opłat</t>
  </si>
  <si>
    <t>lokalnych od osób prawnych i in. jednostek organ.</t>
  </si>
  <si>
    <t>spadków i darowizn, podatku od czynności</t>
  </si>
  <si>
    <t>cywilnoprawnych oraz podatków i opłat lokalnych</t>
  </si>
  <si>
    <t>od osób fizycznych</t>
  </si>
  <si>
    <t>Wpływy z innych opłat stanowiących dochody</t>
  </si>
  <si>
    <t xml:space="preserve">Udziały gminy w podatkach stanowiących </t>
  </si>
  <si>
    <t>dochód budżetu państwa</t>
  </si>
  <si>
    <t>Część oświatowa subwencji ogólnej</t>
  </si>
  <si>
    <t>dla jednostek samorządu terytorialnego</t>
  </si>
  <si>
    <t>Część podstawowa subwencji ogólnej dla gminy</t>
  </si>
  <si>
    <t>Część rekompensująca subwencji ogólnej dla gminy</t>
  </si>
  <si>
    <t>Różne rozliczenia finansowe - odsetki</t>
  </si>
  <si>
    <t>Szkoły podstawowe</t>
  </si>
  <si>
    <t>Gimnazja</t>
  </si>
  <si>
    <t>Lecznictwo ambulatoryjne</t>
  </si>
  <si>
    <t>Dodatki mieszkaniowe</t>
  </si>
  <si>
    <t>Usługi opiekuńcze i specjalistyczne usługi opiek.</t>
  </si>
  <si>
    <t>GOSPODARKA KOMUNALNA i OCHRONA</t>
  </si>
  <si>
    <t>ŚRODOWISKA</t>
  </si>
  <si>
    <t>Gospodarka odpadami</t>
  </si>
  <si>
    <t xml:space="preserve">KULTURA I OCHRONA DZIEDZICTWA </t>
  </si>
  <si>
    <t>Paragraf</t>
  </si>
  <si>
    <t>Urzędy naczelnych organów władzy państwowej,</t>
  </si>
  <si>
    <t>kontroli i ochrony prawa</t>
  </si>
  <si>
    <t>Obrona cywilna</t>
  </si>
  <si>
    <t>Zasiłki i pomoc w naturze oraz składki na ubezp.</t>
  </si>
  <si>
    <t>społeczne</t>
  </si>
  <si>
    <t>Zasiłki rodzinne, pielęgnacyjne i wychowawcze</t>
  </si>
  <si>
    <t>GOSPODARKA KOMUNALNA I OCHRONA</t>
  </si>
  <si>
    <t>Oświetlenie ulic, placów i dróg</t>
  </si>
  <si>
    <t>5:4</t>
  </si>
  <si>
    <t xml:space="preserve">                 </t>
  </si>
  <si>
    <t>Drogi publiczne powiatowe</t>
  </si>
  <si>
    <t>Część IV - Dochody podlegające przekazaniu do budżetu państwa</t>
  </si>
  <si>
    <t>Dochody budżetu państwa związane z realizacją</t>
  </si>
  <si>
    <t>zadań zleconych</t>
  </si>
  <si>
    <t>4:3</t>
  </si>
  <si>
    <t>TURYSTYKA</t>
  </si>
  <si>
    <t>KULTURA FIZYCZNA I SPORT</t>
  </si>
  <si>
    <t>Zadania w zakresie upowszechniania turystyki</t>
  </si>
  <si>
    <t>Plany zagospodarowania przestrzennego</t>
  </si>
  <si>
    <t>Komenda Powiatowa Policji</t>
  </si>
  <si>
    <t>Pomoc dla repatriantów</t>
  </si>
  <si>
    <t>Przedszkola</t>
  </si>
  <si>
    <t>Gospodarka ściekowa i ochrona wód</t>
  </si>
  <si>
    <t>Domy i ośrodki kultury, świetlice i kluby</t>
  </si>
  <si>
    <t>Obiekty sportowe</t>
  </si>
  <si>
    <t>Zadania w zakresie kultury fizycznej i sportu</t>
  </si>
  <si>
    <t>Urzędy wojewódzkie</t>
  </si>
  <si>
    <t>6:5</t>
  </si>
  <si>
    <t xml:space="preserve">         - w podatku doch. od osób fizycznych</t>
  </si>
  <si>
    <t xml:space="preserve">     m) odsetki</t>
  </si>
  <si>
    <t xml:space="preserve">     n) pozostałe</t>
  </si>
  <si>
    <t>URZĘDY NACZELNYCH ORGANÓW WŁADZY PAŃSTWOWEJ,</t>
  </si>
  <si>
    <t>KONTROLI I OCHRONY PRAWA ORAZ SĄDOWNICTWA</t>
  </si>
  <si>
    <t>Wpływy z podatku dochodowego od osób fizycznych</t>
  </si>
  <si>
    <t>jednostek samorządu terytorialnego na podstawie ustaw</t>
  </si>
  <si>
    <t>Składki na ubezpieczenia zdrowotne opłacane za</t>
  </si>
  <si>
    <t>osoby pobierające niektóre świadczenia</t>
  </si>
  <si>
    <t>Usługi opiekuńcze i specjalist. usługi opiekuńcze</t>
  </si>
  <si>
    <t>Dowożenie uczniów</t>
  </si>
  <si>
    <t>Ochrona gleby i wód podziemnych</t>
  </si>
  <si>
    <t>069</t>
  </si>
  <si>
    <t>Wpływy z różnych opłat</t>
  </si>
  <si>
    <t>za rok 2003</t>
  </si>
  <si>
    <t>Referenda krajowe i konstytucyjne</t>
  </si>
  <si>
    <t>Ośrodki wsparcia</t>
  </si>
  <si>
    <t>Rady gmin</t>
  </si>
  <si>
    <t>Urzędy gmin</t>
  </si>
  <si>
    <t>Usuwanie skutków klęsk żywiołowych</t>
  </si>
  <si>
    <t>Część II - Dochody związane z realizacją zadań z zakresu administracji rządowej i innych zadań zleconych
                 ustawami.</t>
  </si>
  <si>
    <t>Część III - Dochody związane z realizacją zadań z zakresu właściwości powiatu przejęte na podstawie
                 porozumień.</t>
  </si>
  <si>
    <t>Wpływy i wydatki z opłat produktowych</t>
  </si>
  <si>
    <t>Zasiłki i pomoc w naturze oraz składki na ubezp. społeczne</t>
  </si>
  <si>
    <t>Usługi opiekuńcze i specjalistyczne usługi opiekuńcze</t>
  </si>
  <si>
    <t>Ośrodki pomocy społecznej</t>
  </si>
  <si>
    <t>Część I - Dochody własne.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</si>
</sst>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#,##0\ &quot;zł&quot;"/>
    <numFmt numFmtId="170" formatCode="#,##0.0"/>
  </numFmts>
  <fonts count="1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color indexed="18"/>
      <name val="Arial CE"/>
      <family val="2"/>
    </font>
    <font>
      <b/>
      <sz val="16"/>
      <color indexed="18"/>
      <name val="Arial CE"/>
      <family val="2"/>
    </font>
    <font>
      <b/>
      <sz val="20"/>
      <color indexed="18"/>
      <name val="Times New Roman"/>
      <family val="1"/>
    </font>
    <font>
      <b/>
      <sz val="18"/>
      <color indexed="16"/>
      <name val="Times New Roman"/>
      <family val="1"/>
    </font>
    <font>
      <b/>
      <sz val="16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9" fillId="0" borderId="19" xfId="0" applyFont="1" applyBorder="1" applyAlignment="1">
      <alignment/>
    </xf>
    <xf numFmtId="49" fontId="9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9" fillId="0" borderId="22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25" xfId="0" applyFont="1" applyBorder="1" applyAlignment="1">
      <alignment horizontal="centerContinuous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 horizontal="centerContinuous"/>
    </xf>
    <xf numFmtId="0" fontId="7" fillId="0" borderId="21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26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7" fillId="0" borderId="21" xfId="0" applyNumberFormat="1" applyFont="1" applyBorder="1" applyAlignment="1">
      <alignment horizontal="centerContinuous"/>
    </xf>
    <xf numFmtId="3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19" xfId="0" applyFont="1" applyBorder="1" applyAlignment="1">
      <alignment horizontal="center"/>
    </xf>
    <xf numFmtId="9" fontId="0" fillId="0" borderId="25" xfId="19" applyFont="1" applyBorder="1" applyAlignment="1">
      <alignment/>
    </xf>
    <xf numFmtId="9" fontId="7" fillId="0" borderId="30" xfId="19" applyFont="1" applyBorder="1" applyAlignment="1">
      <alignment horizontal="right"/>
    </xf>
    <xf numFmtId="9" fontId="7" fillId="0" borderId="30" xfId="19" applyFont="1" applyBorder="1" applyAlignment="1">
      <alignment/>
    </xf>
    <xf numFmtId="9" fontId="7" fillId="0" borderId="25" xfId="19" applyFont="1" applyBorder="1" applyAlignment="1">
      <alignment/>
    </xf>
    <xf numFmtId="9" fontId="7" fillId="0" borderId="20" xfId="19" applyFont="1" applyBorder="1" applyAlignment="1">
      <alignment/>
    </xf>
    <xf numFmtId="9" fontId="0" fillId="0" borderId="25" xfId="19" applyBorder="1" applyAlignment="1">
      <alignment/>
    </xf>
    <xf numFmtId="9" fontId="10" fillId="0" borderId="20" xfId="19" applyFont="1" applyBorder="1" applyAlignment="1">
      <alignment/>
    </xf>
    <xf numFmtId="9" fontId="7" fillId="0" borderId="31" xfId="19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49" fontId="9" fillId="0" borderId="2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7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9" fontId="7" fillId="0" borderId="39" xfId="19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2" xfId="0" applyFont="1" applyBorder="1" applyAlignment="1">
      <alignment horizontal="centerContinuous"/>
    </xf>
    <xf numFmtId="0" fontId="7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centerContinuous"/>
    </xf>
    <xf numFmtId="0" fontId="7" fillId="0" borderId="41" xfId="0" applyFont="1" applyBorder="1" applyAlignment="1">
      <alignment/>
    </xf>
    <xf numFmtId="9" fontId="0" fillId="0" borderId="19" xfId="19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3" fontId="7" fillId="0" borderId="21" xfId="0" applyNumberFormat="1" applyFont="1" applyBorder="1" applyAlignment="1">
      <alignment horizontal="right"/>
    </xf>
    <xf numFmtId="0" fontId="7" fillId="2" borderId="38" xfId="0" applyFont="1" applyFill="1" applyBorder="1" applyAlignment="1">
      <alignment horizontal="center"/>
    </xf>
    <xf numFmtId="0" fontId="7" fillId="2" borderId="34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3" fontId="7" fillId="2" borderId="32" xfId="0" applyNumberFormat="1" applyFont="1" applyFill="1" applyBorder="1" applyAlignment="1">
      <alignment/>
    </xf>
    <xf numFmtId="0" fontId="7" fillId="2" borderId="33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3" fontId="7" fillId="2" borderId="22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centerContinuous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Continuous"/>
    </xf>
    <xf numFmtId="3" fontId="7" fillId="0" borderId="28" xfId="0" applyNumberFormat="1" applyFont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3" fontId="7" fillId="2" borderId="43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7" fillId="2" borderId="28" xfId="0" applyNumberFormat="1" applyFont="1" applyFill="1" applyBorder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9" fillId="2" borderId="4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Continuous"/>
    </xf>
    <xf numFmtId="0" fontId="9" fillId="2" borderId="23" xfId="0" applyFont="1" applyFill="1" applyBorder="1" applyAlignment="1">
      <alignment horizontal="centerContinuous"/>
    </xf>
    <xf numFmtId="0" fontId="9" fillId="2" borderId="19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Continuous"/>
    </xf>
    <xf numFmtId="0" fontId="9" fillId="2" borderId="40" xfId="0" applyFont="1" applyFill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7" fillId="2" borderId="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0" fillId="2" borderId="3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9" xfId="0" applyFill="1" applyBorder="1" applyAlignment="1">
      <alignment/>
    </xf>
    <xf numFmtId="0" fontId="7" fillId="2" borderId="4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40" xfId="0" applyFont="1" applyFill="1" applyBorder="1" applyAlignment="1">
      <alignment/>
    </xf>
    <xf numFmtId="9" fontId="7" fillId="2" borderId="25" xfId="19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/>
    </xf>
    <xf numFmtId="9" fontId="7" fillId="2" borderId="39" xfId="19" applyFont="1" applyFill="1" applyBorder="1" applyAlignment="1">
      <alignment/>
    </xf>
    <xf numFmtId="9" fontId="7" fillId="2" borderId="30" xfId="19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4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41" xfId="0" applyFont="1" applyFill="1" applyBorder="1" applyAlignment="1">
      <alignment/>
    </xf>
    <xf numFmtId="9" fontId="7" fillId="2" borderId="31" xfId="19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0" fontId="6" fillId="2" borderId="23" xfId="0" applyFont="1" applyFill="1" applyBorder="1" applyAlignment="1">
      <alignment/>
    </xf>
    <xf numFmtId="9" fontId="6" fillId="2" borderId="19" xfId="19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0" fillId="2" borderId="29" xfId="0" applyNumberFormat="1" applyFont="1" applyFill="1" applyBorder="1" applyAlignment="1">
      <alignment/>
    </xf>
    <xf numFmtId="9" fontId="10" fillId="2" borderId="20" xfId="19" applyFont="1" applyFill="1" applyBorder="1" applyAlignment="1">
      <alignment/>
    </xf>
    <xf numFmtId="9" fontId="7" fillId="0" borderId="25" xfId="19" applyFont="1" applyBorder="1" applyAlignment="1">
      <alignment horizontal="right"/>
    </xf>
    <xf numFmtId="9" fontId="7" fillId="0" borderId="39" xfId="19" applyFont="1" applyBorder="1" applyAlignment="1">
      <alignment horizontal="right"/>
    </xf>
    <xf numFmtId="9" fontId="7" fillId="2" borderId="39" xfId="19" applyFont="1" applyFill="1" applyBorder="1" applyAlignment="1">
      <alignment horizontal="right"/>
    </xf>
    <xf numFmtId="9" fontId="7" fillId="2" borderId="25" xfId="19" applyFont="1" applyFill="1" applyBorder="1" applyAlignment="1">
      <alignment horizontal="right"/>
    </xf>
    <xf numFmtId="9" fontId="7" fillId="2" borderId="30" xfId="19" applyFont="1" applyFill="1" applyBorder="1" applyAlignment="1">
      <alignment horizontal="right"/>
    </xf>
    <xf numFmtId="9" fontId="10" fillId="0" borderId="20" xfId="19" applyFont="1" applyBorder="1" applyAlignment="1">
      <alignment horizontal="right"/>
    </xf>
    <xf numFmtId="168" fontId="9" fillId="0" borderId="25" xfId="0" applyNumberFormat="1" applyFont="1" applyBorder="1" applyAlignment="1">
      <alignment horizontal="center"/>
    </xf>
    <xf numFmtId="9" fontId="7" fillId="0" borderId="31" xfId="19" applyFont="1" applyBorder="1" applyAlignment="1">
      <alignment horizontal="right"/>
    </xf>
    <xf numFmtId="0" fontId="7" fillId="2" borderId="47" xfId="19" applyNumberFormat="1" applyFont="1" applyFill="1" applyBorder="1" applyAlignment="1">
      <alignment horizontal="center"/>
    </xf>
    <xf numFmtId="0" fontId="7" fillId="2" borderId="30" xfId="19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3" fontId="1" fillId="0" borderId="2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29" xfId="0" applyFont="1" applyBorder="1" applyAlignment="1">
      <alignment horizontal="centerContinuous"/>
    </xf>
    <xf numFmtId="0" fontId="0" fillId="0" borderId="23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32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9" fontId="7" fillId="2" borderId="20" xfId="19" applyFont="1" applyFill="1" applyBorder="1" applyAlignment="1">
      <alignment/>
    </xf>
    <xf numFmtId="0" fontId="7" fillId="2" borderId="22" xfId="0" applyFont="1" applyFill="1" applyBorder="1" applyAlignment="1">
      <alignment/>
    </xf>
    <xf numFmtId="49" fontId="7" fillId="2" borderId="22" xfId="0" applyNumberFormat="1" applyFont="1" applyFill="1" applyBorder="1" applyAlignment="1">
      <alignment horizontal="center"/>
    </xf>
    <xf numFmtId="10" fontId="1" fillId="0" borderId="31" xfId="19" applyNumberFormat="1" applyFont="1" applyBorder="1" applyAlignment="1">
      <alignment/>
    </xf>
    <xf numFmtId="10" fontId="0" fillId="0" borderId="25" xfId="19" applyNumberFormat="1" applyFont="1" applyBorder="1" applyAlignment="1">
      <alignment/>
    </xf>
    <xf numFmtId="10" fontId="9" fillId="0" borderId="30" xfId="19" applyNumberFormat="1" applyFont="1" applyBorder="1" applyAlignment="1">
      <alignment/>
    </xf>
    <xf numFmtId="10" fontId="0" fillId="0" borderId="30" xfId="19" applyNumberFormat="1" applyFont="1" applyBorder="1" applyAlignment="1">
      <alignment/>
    </xf>
    <xf numFmtId="10" fontId="9" fillId="0" borderId="20" xfId="19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3" fontId="6" fillId="0" borderId="23" xfId="0" applyNumberFormat="1" applyFont="1" applyBorder="1" applyAlignment="1">
      <alignment/>
    </xf>
    <xf numFmtId="9" fontId="6" fillId="0" borderId="19" xfId="19" applyFont="1" applyBorder="1" applyAlignment="1">
      <alignment horizontal="right"/>
    </xf>
    <xf numFmtId="3" fontId="7" fillId="2" borderId="8" xfId="0" applyNumberFormat="1" applyFont="1" applyFill="1" applyBorder="1" applyAlignment="1">
      <alignment/>
    </xf>
    <xf numFmtId="9" fontId="7" fillId="2" borderId="20" xfId="19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9" fontId="10" fillId="0" borderId="0" xfId="19" applyFont="1" applyBorder="1" applyAlignment="1">
      <alignment/>
    </xf>
    <xf numFmtId="0" fontId="9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3" fontId="9" fillId="0" borderId="29" xfId="0" applyNumberFormat="1" applyFont="1" applyBorder="1" applyAlignment="1">
      <alignment/>
    </xf>
    <xf numFmtId="167" fontId="7" fillId="2" borderId="22" xfId="15" applyNumberFormat="1" applyFont="1" applyFill="1" applyBorder="1" applyAlignment="1">
      <alignment horizontal="right" wrapText="1"/>
    </xf>
    <xf numFmtId="0" fontId="9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2" borderId="43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showGridLines="0" tabSelected="1" view="pageBreakPreview" zoomScaleSheetLayoutView="100" workbookViewId="0" topLeftCell="A1">
      <selection activeCell="K10" sqref="K10"/>
    </sheetView>
  </sheetViews>
  <sheetFormatPr defaultColWidth="9.00390625" defaultRowHeight="12"/>
  <cols>
    <col min="1" max="1" width="5.625" style="0" customWidth="1"/>
    <col min="2" max="2" width="7.625" style="0" customWidth="1"/>
    <col min="5" max="5" width="29.125" style="0" customWidth="1"/>
    <col min="6" max="6" width="12.625" style="20" customWidth="1"/>
    <col min="7" max="7" width="12.625" style="0" customWidth="1"/>
    <col min="8" max="8" width="9.625" style="0" customWidth="1"/>
  </cols>
  <sheetData>
    <row r="1" spans="1:8" ht="25.5">
      <c r="A1" s="307" t="s">
        <v>0</v>
      </c>
      <c r="B1" s="307"/>
      <c r="C1" s="307"/>
      <c r="D1" s="307"/>
      <c r="E1" s="307"/>
      <c r="F1" s="307"/>
      <c r="G1" s="307"/>
      <c r="H1" s="307"/>
    </row>
    <row r="2" spans="1:8" ht="25.5">
      <c r="A2" s="307" t="s">
        <v>1</v>
      </c>
      <c r="B2" s="307"/>
      <c r="C2" s="307"/>
      <c r="D2" s="307"/>
      <c r="E2" s="307"/>
      <c r="F2" s="307"/>
      <c r="G2" s="307"/>
      <c r="H2" s="307"/>
    </row>
    <row r="3" spans="1:8" ht="25.5">
      <c r="A3" s="307" t="s">
        <v>152</v>
      </c>
      <c r="B3" s="307"/>
      <c r="C3" s="307"/>
      <c r="D3" s="307"/>
      <c r="E3" s="307"/>
      <c r="F3" s="307"/>
      <c r="G3" s="307"/>
      <c r="H3" s="307"/>
    </row>
    <row r="4" spans="1:8" ht="13.5" customHeight="1">
      <c r="A4" s="140"/>
      <c r="B4" s="141"/>
      <c r="C4" s="141"/>
      <c r="D4" s="141"/>
      <c r="E4" s="141"/>
      <c r="F4" s="263"/>
      <c r="G4" s="141"/>
      <c r="H4" s="141"/>
    </row>
    <row r="5" spans="2:8" ht="18">
      <c r="B5" s="135"/>
      <c r="C5" s="135"/>
      <c r="D5" s="135"/>
      <c r="E5" s="135"/>
      <c r="F5" s="135"/>
      <c r="G5" s="135"/>
      <c r="H5" s="136"/>
    </row>
    <row r="6" spans="1:8" ht="22.5">
      <c r="A6" s="308" t="s">
        <v>2</v>
      </c>
      <c r="B6" s="308"/>
      <c r="C6" s="308"/>
      <c r="D6" s="308"/>
      <c r="E6" s="308"/>
      <c r="F6" s="308"/>
      <c r="G6" s="308"/>
      <c r="H6" s="308"/>
    </row>
    <row r="7" spans="2:8" ht="18">
      <c r="B7" s="131"/>
      <c r="C7" s="131"/>
      <c r="D7" s="131"/>
      <c r="E7" s="131"/>
      <c r="F7" s="131"/>
      <c r="G7" s="131"/>
      <c r="H7" s="24"/>
    </row>
    <row r="8" spans="1:8" ht="18">
      <c r="A8" s="137" t="s">
        <v>3</v>
      </c>
      <c r="B8" s="131"/>
      <c r="C8" s="131"/>
      <c r="D8" s="131"/>
      <c r="E8" s="131"/>
      <c r="F8" s="131"/>
      <c r="G8" s="24"/>
      <c r="H8" s="29"/>
    </row>
    <row r="9" spans="1:8" ht="18">
      <c r="A9" s="134" t="s">
        <v>4</v>
      </c>
      <c r="B9" s="137"/>
      <c r="C9" s="134"/>
      <c r="D9" s="134"/>
      <c r="E9" s="134"/>
      <c r="F9" s="134"/>
      <c r="G9" s="31"/>
      <c r="H9" s="28"/>
    </row>
    <row r="10" spans="1:8" ht="15.75" thickBot="1">
      <c r="A10" s="1"/>
      <c r="B10" s="28"/>
      <c r="C10" s="35"/>
      <c r="D10" s="28"/>
      <c r="E10" s="28"/>
      <c r="F10" s="28"/>
      <c r="G10" s="28"/>
      <c r="H10" s="138" t="s">
        <v>5</v>
      </c>
    </row>
    <row r="11" spans="1:8" ht="15">
      <c r="A11" s="1"/>
      <c r="B11" s="74" t="s">
        <v>6</v>
      </c>
      <c r="C11" s="75"/>
      <c r="D11" s="75"/>
      <c r="E11" s="87"/>
      <c r="F11" s="86" t="s">
        <v>7</v>
      </c>
      <c r="G11" s="37" t="s">
        <v>8</v>
      </c>
      <c r="H11" s="80" t="s">
        <v>9</v>
      </c>
    </row>
    <row r="12" spans="1:8" ht="12.75" thickBot="1">
      <c r="A12" s="4"/>
      <c r="B12" s="3"/>
      <c r="C12" s="2"/>
      <c r="D12" s="2"/>
      <c r="E12" s="2"/>
      <c r="F12" s="264"/>
      <c r="G12" s="11"/>
      <c r="H12" s="81" t="s">
        <v>10</v>
      </c>
    </row>
    <row r="13" spans="1:8" ht="12">
      <c r="A13" s="4"/>
      <c r="B13" s="291">
        <v>1</v>
      </c>
      <c r="C13" s="290"/>
      <c r="D13" s="290"/>
      <c r="E13" s="290"/>
      <c r="F13" s="139">
        <v>2</v>
      </c>
      <c r="G13" s="8">
        <v>3</v>
      </c>
      <c r="H13" s="7">
        <v>4</v>
      </c>
    </row>
    <row r="14" spans="1:8" ht="12">
      <c r="A14" s="4"/>
      <c r="B14" s="64"/>
      <c r="C14" s="21"/>
      <c r="D14" s="21"/>
      <c r="E14" s="21"/>
      <c r="F14" s="84"/>
      <c r="G14" s="76"/>
      <c r="H14" s="113"/>
    </row>
    <row r="15" spans="1:8" ht="13.5" thickBot="1">
      <c r="A15" s="4"/>
      <c r="B15" s="88" t="s">
        <v>11</v>
      </c>
      <c r="C15" s="89"/>
      <c r="D15" s="89"/>
      <c r="E15" s="89"/>
      <c r="F15" s="260">
        <f>SUM(F17+F37+F43+F47+F55)</f>
        <v>79979076</v>
      </c>
      <c r="G15" s="261">
        <f>SUM(G17+G37+G43+G47+G55)</f>
        <v>74910311</v>
      </c>
      <c r="H15" s="272">
        <f>SUM(G15/F15)</f>
        <v>0.9366</v>
      </c>
    </row>
    <row r="16" spans="1:8" ht="12.75" thickTop="1">
      <c r="A16" s="4"/>
      <c r="B16" s="64"/>
      <c r="C16" s="21"/>
      <c r="D16" s="21"/>
      <c r="E16" s="21"/>
      <c r="F16" s="82"/>
      <c r="G16" s="77"/>
      <c r="H16" s="273"/>
    </row>
    <row r="17" spans="1:8" ht="12">
      <c r="A17" s="4"/>
      <c r="B17" s="67" t="s">
        <v>12</v>
      </c>
      <c r="C17" s="68"/>
      <c r="D17" s="68"/>
      <c r="E17" s="68"/>
      <c r="F17" s="78">
        <f>SUM(F18+F19+F20+F21+F22+F23+F24+F25+F26+F30+F31+F33+F34+F35+F36)</f>
        <v>46335480</v>
      </c>
      <c r="G17" s="78">
        <f>SUM(G18+G19+G20+G21+G22+G23+G24+G25+G26+G30+G31+G33+G34+G35+G36)</f>
        <v>45864189</v>
      </c>
      <c r="H17" s="274">
        <f aca="true" t="shared" si="0" ref="H17:H26">SUM(G17/F17)</f>
        <v>0.9898</v>
      </c>
    </row>
    <row r="18" spans="1:8" ht="12">
      <c r="A18" s="4"/>
      <c r="B18" s="64" t="s">
        <v>13</v>
      </c>
      <c r="C18" s="21"/>
      <c r="D18" s="21"/>
      <c r="E18" s="21"/>
      <c r="F18" s="82">
        <v>35024000</v>
      </c>
      <c r="G18" s="77">
        <v>34052681</v>
      </c>
      <c r="H18" s="273">
        <f t="shared" si="0"/>
        <v>0.9723</v>
      </c>
    </row>
    <row r="19" spans="1:8" ht="12">
      <c r="A19" s="4"/>
      <c r="B19" s="64" t="s">
        <v>14</v>
      </c>
      <c r="C19" s="21"/>
      <c r="D19" s="21"/>
      <c r="E19" s="21"/>
      <c r="F19" s="82">
        <v>374000</v>
      </c>
      <c r="G19" s="77">
        <v>422225</v>
      </c>
      <c r="H19" s="273">
        <f t="shared" si="0"/>
        <v>1.1289</v>
      </c>
    </row>
    <row r="20" spans="1:8" ht="12">
      <c r="A20" s="4"/>
      <c r="B20" s="64" t="s">
        <v>15</v>
      </c>
      <c r="C20" s="21"/>
      <c r="D20" s="21"/>
      <c r="E20" s="21"/>
      <c r="F20" s="82">
        <v>88000</v>
      </c>
      <c r="G20" s="77">
        <v>74813</v>
      </c>
      <c r="H20" s="273">
        <f t="shared" si="0"/>
        <v>0.8501</v>
      </c>
    </row>
    <row r="21" spans="1:8" ht="12">
      <c r="A21" s="4"/>
      <c r="B21" s="64" t="s">
        <v>16</v>
      </c>
      <c r="C21" s="21"/>
      <c r="D21" s="21"/>
      <c r="E21" s="21"/>
      <c r="F21" s="82">
        <v>10000</v>
      </c>
      <c r="G21" s="77">
        <v>2749</v>
      </c>
      <c r="H21" s="273">
        <f t="shared" si="0"/>
        <v>0.2749</v>
      </c>
    </row>
    <row r="22" spans="1:8" ht="12">
      <c r="A22" s="4"/>
      <c r="B22" s="64" t="s">
        <v>17</v>
      </c>
      <c r="C22" s="21"/>
      <c r="D22" s="21"/>
      <c r="E22" s="21"/>
      <c r="F22" s="82">
        <v>90000</v>
      </c>
      <c r="G22" s="77">
        <v>101909</v>
      </c>
      <c r="H22" s="273">
        <f t="shared" si="0"/>
        <v>1.1323</v>
      </c>
    </row>
    <row r="23" spans="1:8" ht="12">
      <c r="A23" s="4"/>
      <c r="B23" s="64" t="s">
        <v>18</v>
      </c>
      <c r="C23" s="21"/>
      <c r="D23" s="21"/>
      <c r="E23" s="21"/>
      <c r="F23" s="82">
        <v>60000</v>
      </c>
      <c r="G23" s="77">
        <v>92732</v>
      </c>
      <c r="H23" s="273">
        <f t="shared" si="0"/>
        <v>1.5455</v>
      </c>
    </row>
    <row r="24" spans="1:8" ht="12">
      <c r="A24" s="4"/>
      <c r="B24" s="64" t="s">
        <v>19</v>
      </c>
      <c r="C24" s="21"/>
      <c r="D24" s="21"/>
      <c r="E24" s="21"/>
      <c r="F24" s="82">
        <v>330000</v>
      </c>
      <c r="G24" s="77">
        <v>189143</v>
      </c>
      <c r="H24" s="273">
        <f t="shared" si="0"/>
        <v>0.5732</v>
      </c>
    </row>
    <row r="25" spans="1:8" ht="12">
      <c r="A25" s="4"/>
      <c r="B25" s="64" t="s">
        <v>20</v>
      </c>
      <c r="C25" s="21"/>
      <c r="D25" s="21"/>
      <c r="E25" s="21"/>
      <c r="F25" s="82">
        <v>408000</v>
      </c>
      <c r="G25" s="77">
        <v>670102</v>
      </c>
      <c r="H25" s="273">
        <f t="shared" si="0"/>
        <v>1.6424</v>
      </c>
    </row>
    <row r="26" spans="1:8" ht="12">
      <c r="A26" s="4"/>
      <c r="B26" s="64" t="s">
        <v>21</v>
      </c>
      <c r="C26" s="21"/>
      <c r="D26" s="21"/>
      <c r="E26" s="21"/>
      <c r="F26" s="83">
        <f>SUM(F28:F29)</f>
        <v>8750000</v>
      </c>
      <c r="G26" s="79">
        <f>SUM(G28:G29)</f>
        <v>9182036</v>
      </c>
      <c r="H26" s="275">
        <f t="shared" si="0"/>
        <v>1.0494</v>
      </c>
    </row>
    <row r="27" spans="1:8" ht="12">
      <c r="A27" s="4"/>
      <c r="B27" s="64" t="s">
        <v>22</v>
      </c>
      <c r="C27" s="21"/>
      <c r="D27" s="21"/>
      <c r="E27" s="21"/>
      <c r="F27" s="82"/>
      <c r="G27" s="77"/>
      <c r="H27" s="273"/>
    </row>
    <row r="28" spans="1:8" ht="12">
      <c r="A28" s="4"/>
      <c r="B28" s="64" t="s">
        <v>138</v>
      </c>
      <c r="C28" s="21"/>
      <c r="D28" s="21"/>
      <c r="E28" s="21"/>
      <c r="F28" s="82">
        <v>8600000</v>
      </c>
      <c r="G28" s="77">
        <v>8873937</v>
      </c>
      <c r="H28" s="273">
        <f>SUM(G28/F28)</f>
        <v>1.0319</v>
      </c>
    </row>
    <row r="29" spans="1:8" ht="12">
      <c r="A29" s="4"/>
      <c r="B29" s="64" t="s">
        <v>23</v>
      </c>
      <c r="C29" s="21"/>
      <c r="D29" s="21"/>
      <c r="E29" s="21"/>
      <c r="F29" s="82">
        <v>150000</v>
      </c>
      <c r="G29" s="77">
        <v>308099</v>
      </c>
      <c r="H29" s="273">
        <f>SUM(G29/F29)</f>
        <v>2.054</v>
      </c>
    </row>
    <row r="30" spans="1:8" ht="12">
      <c r="A30" s="4"/>
      <c r="B30" s="64" t="s">
        <v>24</v>
      </c>
      <c r="C30" s="21"/>
      <c r="D30" s="21"/>
      <c r="E30" s="21"/>
      <c r="F30" s="82">
        <v>166000</v>
      </c>
      <c r="G30" s="77">
        <v>140561</v>
      </c>
      <c r="H30" s="273">
        <f>SUM(G30/F30)</f>
        <v>0.8468</v>
      </c>
    </row>
    <row r="31" spans="1:8" ht="12">
      <c r="A31" s="4"/>
      <c r="B31" s="64" t="s">
        <v>25</v>
      </c>
      <c r="C31" s="21"/>
      <c r="D31" s="21"/>
      <c r="E31" s="21"/>
      <c r="F31" s="82">
        <v>115600</v>
      </c>
      <c r="G31" s="77">
        <v>128376</v>
      </c>
      <c r="H31" s="273">
        <f>SUM(G31/F31)</f>
        <v>1.1105</v>
      </c>
    </row>
    <row r="32" spans="1:8" ht="12">
      <c r="A32" s="4"/>
      <c r="B32" s="64" t="s">
        <v>26</v>
      </c>
      <c r="C32" s="21"/>
      <c r="D32" s="21"/>
      <c r="E32" s="21"/>
      <c r="F32" s="82"/>
      <c r="G32" s="77"/>
      <c r="H32" s="273"/>
    </row>
    <row r="33" spans="1:8" ht="12">
      <c r="A33" s="4"/>
      <c r="B33" s="64" t="s">
        <v>27</v>
      </c>
      <c r="C33" s="21"/>
      <c r="D33" s="21"/>
      <c r="E33" s="21"/>
      <c r="F33" s="82">
        <v>446380</v>
      </c>
      <c r="G33" s="77">
        <v>454986</v>
      </c>
      <c r="H33" s="273">
        <f aca="true" t="shared" si="1" ref="H33:H50">SUM(G33/F33)</f>
        <v>1.0193</v>
      </c>
    </row>
    <row r="34" spans="1:8" ht="12">
      <c r="A34" s="4"/>
      <c r="B34" s="64" t="s">
        <v>28</v>
      </c>
      <c r="C34" s="21"/>
      <c r="D34" s="21"/>
      <c r="E34" s="21"/>
      <c r="F34" s="82">
        <v>310000</v>
      </c>
      <c r="G34" s="77">
        <v>177701</v>
      </c>
      <c r="H34" s="273">
        <f t="shared" si="1"/>
        <v>0.5732</v>
      </c>
    </row>
    <row r="35" spans="1:8" ht="12">
      <c r="A35" s="4"/>
      <c r="B35" s="64" t="s">
        <v>139</v>
      </c>
      <c r="C35" s="21"/>
      <c r="D35" s="21"/>
      <c r="E35" s="21"/>
      <c r="F35" s="82">
        <v>150000</v>
      </c>
      <c r="G35" s="77">
        <v>163055</v>
      </c>
      <c r="H35" s="273">
        <f t="shared" si="1"/>
        <v>1.087</v>
      </c>
    </row>
    <row r="36" spans="1:8" ht="12">
      <c r="A36" s="4"/>
      <c r="B36" s="69" t="s">
        <v>140</v>
      </c>
      <c r="C36" s="70"/>
      <c r="D36" s="70"/>
      <c r="E36" s="70"/>
      <c r="F36" s="83">
        <v>13500</v>
      </c>
      <c r="G36" s="79">
        <v>11120</v>
      </c>
      <c r="H36" s="275">
        <f t="shared" si="1"/>
        <v>0.8237</v>
      </c>
    </row>
    <row r="37" spans="1:8" ht="12">
      <c r="A37" s="4"/>
      <c r="B37" s="67" t="s">
        <v>29</v>
      </c>
      <c r="C37" s="68"/>
      <c r="D37" s="68"/>
      <c r="E37" s="68"/>
      <c r="F37" s="85">
        <f>SUM(F38+F39+F41+F42)</f>
        <v>5244370</v>
      </c>
      <c r="G37" s="78">
        <f>SUM(G38+G39+G41+G42)</f>
        <v>5277829</v>
      </c>
      <c r="H37" s="274">
        <f t="shared" si="1"/>
        <v>1.0064</v>
      </c>
    </row>
    <row r="38" spans="1:8" ht="12">
      <c r="A38" s="4"/>
      <c r="B38" s="64" t="s">
        <v>30</v>
      </c>
      <c r="C38" s="21"/>
      <c r="D38" s="21"/>
      <c r="E38" s="21"/>
      <c r="F38" s="82">
        <v>587200</v>
      </c>
      <c r="G38" s="77">
        <v>611621</v>
      </c>
      <c r="H38" s="273">
        <f t="shared" si="1"/>
        <v>1.0416</v>
      </c>
    </row>
    <row r="39" spans="1:8" ht="12">
      <c r="A39" s="4"/>
      <c r="B39" s="64" t="s">
        <v>31</v>
      </c>
      <c r="C39" s="21"/>
      <c r="D39" s="21"/>
      <c r="E39" s="21"/>
      <c r="F39" s="82">
        <v>544025</v>
      </c>
      <c r="G39" s="77">
        <v>556282</v>
      </c>
      <c r="H39" s="273">
        <f t="shared" si="1"/>
        <v>1.0225</v>
      </c>
    </row>
    <row r="40" spans="1:8" ht="12">
      <c r="A40" s="4"/>
      <c r="B40" s="64" t="s">
        <v>32</v>
      </c>
      <c r="C40" s="21"/>
      <c r="D40" s="21"/>
      <c r="E40" s="21"/>
      <c r="F40" s="82">
        <v>226325</v>
      </c>
      <c r="G40" s="77">
        <v>242203</v>
      </c>
      <c r="H40" s="273">
        <f t="shared" si="1"/>
        <v>1.0702</v>
      </c>
    </row>
    <row r="41" spans="1:8" ht="12">
      <c r="A41" s="4"/>
      <c r="B41" s="64" t="s">
        <v>33</v>
      </c>
      <c r="C41" s="21"/>
      <c r="D41" s="21"/>
      <c r="E41" s="21"/>
      <c r="F41" s="82">
        <v>1078445</v>
      </c>
      <c r="G41" s="77">
        <v>1309457</v>
      </c>
      <c r="H41" s="273">
        <f t="shared" si="1"/>
        <v>1.2142</v>
      </c>
    </row>
    <row r="42" spans="1:8" ht="12">
      <c r="A42" s="4"/>
      <c r="B42" s="69" t="s">
        <v>34</v>
      </c>
      <c r="C42" s="70"/>
      <c r="D42" s="70"/>
      <c r="E42" s="70"/>
      <c r="F42" s="83">
        <v>3034700</v>
      </c>
      <c r="G42" s="79">
        <v>2800469</v>
      </c>
      <c r="H42" s="275">
        <f t="shared" si="1"/>
        <v>0.9228</v>
      </c>
    </row>
    <row r="43" spans="1:8" ht="12">
      <c r="A43" s="4"/>
      <c r="B43" s="67" t="s">
        <v>35</v>
      </c>
      <c r="C43" s="68"/>
      <c r="D43" s="68"/>
      <c r="E43" s="68"/>
      <c r="F43" s="85">
        <f>SUM(F44:F46)</f>
        <v>14418580</v>
      </c>
      <c r="G43" s="78">
        <f>SUM(G44:G46)</f>
        <v>14418580</v>
      </c>
      <c r="H43" s="274">
        <f t="shared" si="1"/>
        <v>1</v>
      </c>
    </row>
    <row r="44" spans="1:8" ht="12">
      <c r="A44" s="4"/>
      <c r="B44" s="64" t="s">
        <v>36</v>
      </c>
      <c r="C44" s="21"/>
      <c r="D44" s="21"/>
      <c r="E44" s="21"/>
      <c r="F44" s="82">
        <v>13311902</v>
      </c>
      <c r="G44" s="77">
        <v>13311902</v>
      </c>
      <c r="H44" s="273">
        <f t="shared" si="1"/>
        <v>1</v>
      </c>
    </row>
    <row r="45" spans="1:8" ht="12">
      <c r="A45" s="4"/>
      <c r="B45" s="64" t="s">
        <v>37</v>
      </c>
      <c r="C45" s="21"/>
      <c r="D45" s="21"/>
      <c r="E45" s="21"/>
      <c r="F45" s="82">
        <v>1077981</v>
      </c>
      <c r="G45" s="77">
        <v>1077981</v>
      </c>
      <c r="H45" s="273">
        <f t="shared" si="1"/>
        <v>1</v>
      </c>
    </row>
    <row r="46" spans="1:8" ht="12">
      <c r="A46" s="4"/>
      <c r="B46" s="69" t="s">
        <v>38</v>
      </c>
      <c r="C46" s="70"/>
      <c r="D46" s="70"/>
      <c r="E46" s="70"/>
      <c r="F46" s="83">
        <v>28697</v>
      </c>
      <c r="G46" s="79">
        <v>28697</v>
      </c>
      <c r="H46" s="275">
        <f t="shared" si="1"/>
        <v>1</v>
      </c>
    </row>
    <row r="47" spans="1:8" ht="12">
      <c r="A47" s="4"/>
      <c r="B47" s="67" t="s">
        <v>39</v>
      </c>
      <c r="C47" s="68"/>
      <c r="D47" s="68"/>
      <c r="E47" s="68"/>
      <c r="F47" s="85">
        <f>SUM(F48+F50+F54)</f>
        <v>13719909</v>
      </c>
      <c r="G47" s="85">
        <f>SUM(G48+G50+G54)</f>
        <v>8945477</v>
      </c>
      <c r="H47" s="274">
        <f t="shared" si="1"/>
        <v>0.652</v>
      </c>
    </row>
    <row r="48" spans="1:8" ht="12">
      <c r="A48" s="4"/>
      <c r="B48" s="64" t="s">
        <v>40</v>
      </c>
      <c r="C48" s="21"/>
      <c r="D48" s="21"/>
      <c r="E48" s="21"/>
      <c r="F48" s="82">
        <v>8991584</v>
      </c>
      <c r="G48" s="82">
        <v>4249294</v>
      </c>
      <c r="H48" s="273">
        <f t="shared" si="1"/>
        <v>0.4726</v>
      </c>
    </row>
    <row r="49" spans="1:8" ht="12">
      <c r="A49" s="4"/>
      <c r="B49" s="64" t="s">
        <v>41</v>
      </c>
      <c r="C49" s="21"/>
      <c r="D49" s="21"/>
      <c r="E49" s="21"/>
      <c r="F49" s="82">
        <v>8010556</v>
      </c>
      <c r="G49" s="82">
        <v>3268488</v>
      </c>
      <c r="H49" s="273">
        <f t="shared" si="1"/>
        <v>0.408</v>
      </c>
    </row>
    <row r="50" spans="1:8" s="20" customFormat="1" ht="12">
      <c r="A50" s="21"/>
      <c r="B50" s="64" t="s">
        <v>42</v>
      </c>
      <c r="C50" s="21"/>
      <c r="D50" s="21"/>
      <c r="E50" s="21"/>
      <c r="F50" s="82">
        <f>SUM(F52)</f>
        <v>4523375</v>
      </c>
      <c r="G50" s="82">
        <f>SUM(G52)</f>
        <v>4491233</v>
      </c>
      <c r="H50" s="273">
        <f t="shared" si="1"/>
        <v>0.9929</v>
      </c>
    </row>
    <row r="51" spans="1:8" s="20" customFormat="1" ht="12">
      <c r="A51" s="21"/>
      <c r="B51" s="64" t="s">
        <v>43</v>
      </c>
      <c r="C51" s="21"/>
      <c r="D51" s="21"/>
      <c r="E51" s="21"/>
      <c r="F51" s="82"/>
      <c r="G51" s="82"/>
      <c r="H51" s="273"/>
    </row>
    <row r="52" spans="1:8" s="20" customFormat="1" ht="12">
      <c r="A52" s="21"/>
      <c r="B52" s="64" t="s">
        <v>44</v>
      </c>
      <c r="C52" s="21"/>
      <c r="D52" s="21"/>
      <c r="E52" s="21"/>
      <c r="F52" s="82">
        <v>4523375</v>
      </c>
      <c r="G52" s="82">
        <v>4491233</v>
      </c>
      <c r="H52" s="273">
        <f>SUM(G52/F52)</f>
        <v>0.9929</v>
      </c>
    </row>
    <row r="53" spans="1:8" ht="12">
      <c r="A53" s="4"/>
      <c r="B53" s="64" t="s">
        <v>45</v>
      </c>
      <c r="C53" s="21"/>
      <c r="D53" s="21"/>
      <c r="E53" s="21"/>
      <c r="F53" s="82"/>
      <c r="G53" s="82"/>
      <c r="H53" s="273"/>
    </row>
    <row r="54" spans="1:8" ht="12">
      <c r="A54" s="4"/>
      <c r="B54" s="69" t="s">
        <v>46</v>
      </c>
      <c r="C54" s="70"/>
      <c r="D54" s="70"/>
      <c r="E54" s="70"/>
      <c r="F54" s="83">
        <v>204950</v>
      </c>
      <c r="G54" s="83">
        <v>204950</v>
      </c>
      <c r="H54" s="275">
        <f>SUM(G54/F54)</f>
        <v>1</v>
      </c>
    </row>
    <row r="55" spans="1:8" ht="12.75" thickBot="1">
      <c r="A55" s="4"/>
      <c r="B55" s="72" t="s">
        <v>47</v>
      </c>
      <c r="C55" s="73"/>
      <c r="D55" s="73"/>
      <c r="E55" s="73"/>
      <c r="F55" s="262">
        <v>260737</v>
      </c>
      <c r="G55" s="304">
        <v>404236</v>
      </c>
      <c r="H55" s="276">
        <f>SUM(G55/F55)</f>
        <v>1.5504</v>
      </c>
    </row>
    <row r="56" spans="2:8" ht="18">
      <c r="B56" s="133" t="s">
        <v>48</v>
      </c>
      <c r="C56" s="134"/>
      <c r="D56" s="134"/>
      <c r="E56" s="134"/>
      <c r="F56" s="134"/>
      <c r="G56" s="134"/>
      <c r="H56" s="132"/>
    </row>
    <row r="57" spans="1:8" ht="15">
      <c r="A57" s="28"/>
      <c r="B57" s="24"/>
      <c r="C57" s="24"/>
      <c r="D57" s="24"/>
      <c r="E57" s="24"/>
      <c r="F57" s="24"/>
      <c r="G57" s="24"/>
      <c r="H57" s="24"/>
    </row>
    <row r="58" spans="2:8" ht="12.75" thickBot="1">
      <c r="B58" s="132" t="s">
        <v>49</v>
      </c>
      <c r="C58" s="132"/>
      <c r="D58" s="132"/>
      <c r="H58" s="138" t="s">
        <v>5</v>
      </c>
    </row>
    <row r="59" spans="1:9" ht="15">
      <c r="A59" s="1"/>
      <c r="B59" s="36" t="s">
        <v>50</v>
      </c>
      <c r="C59" s="58"/>
      <c r="D59" s="59" t="s">
        <v>51</v>
      </c>
      <c r="E59" s="59"/>
      <c r="F59" s="86" t="s">
        <v>7</v>
      </c>
      <c r="G59" s="86" t="s">
        <v>8</v>
      </c>
      <c r="H59" s="100" t="s">
        <v>9</v>
      </c>
      <c r="I59" s="4"/>
    </row>
    <row r="60" spans="1:9" ht="15.75" thickBot="1">
      <c r="A60" s="1"/>
      <c r="B60" s="122"/>
      <c r="C60" s="65"/>
      <c r="D60" s="66"/>
      <c r="E60" s="66"/>
      <c r="F60" s="143"/>
      <c r="G60" s="143"/>
      <c r="H60" s="127" t="s">
        <v>124</v>
      </c>
      <c r="I60" s="4"/>
    </row>
    <row r="61" spans="2:9" ht="12">
      <c r="B61" s="60">
        <v>1</v>
      </c>
      <c r="C61" s="26">
        <v>2</v>
      </c>
      <c r="D61" s="27"/>
      <c r="E61" s="102"/>
      <c r="F61" s="104">
        <v>3</v>
      </c>
      <c r="G61" s="104">
        <v>4</v>
      </c>
      <c r="H61" s="103">
        <v>5</v>
      </c>
      <c r="I61" s="4"/>
    </row>
    <row r="62" spans="2:9" ht="12">
      <c r="B62" s="41"/>
      <c r="C62" s="40"/>
      <c r="D62" s="38"/>
      <c r="E62" s="38"/>
      <c r="F62" s="93"/>
      <c r="G62" s="93"/>
      <c r="H62" s="90"/>
      <c r="I62" s="4"/>
    </row>
    <row r="63" spans="2:9" ht="12">
      <c r="B63" s="41">
        <v>400</v>
      </c>
      <c r="C63" s="42" t="s">
        <v>52</v>
      </c>
      <c r="D63" s="43"/>
      <c r="E63" s="43"/>
      <c r="F63" s="94"/>
      <c r="G63" s="94"/>
      <c r="H63" s="91"/>
      <c r="I63" s="4"/>
    </row>
    <row r="64" spans="2:9" ht="12">
      <c r="B64" s="54"/>
      <c r="C64" s="45" t="s">
        <v>53</v>
      </c>
      <c r="D64" s="46"/>
      <c r="E64" s="46"/>
      <c r="F64" s="95">
        <f>SUM(F112)</f>
        <v>2255838</v>
      </c>
      <c r="G64" s="95">
        <f>SUM(G112)</f>
        <v>2030390</v>
      </c>
      <c r="H64" s="114">
        <f>SUM(G64/F64)</f>
        <v>0.9</v>
      </c>
      <c r="I64" s="4"/>
    </row>
    <row r="65" spans="2:9" ht="12">
      <c r="B65" s="41"/>
      <c r="C65" s="40"/>
      <c r="D65" s="38"/>
      <c r="E65" s="38"/>
      <c r="F65" s="93"/>
      <c r="G65" s="93"/>
      <c r="H65" s="248"/>
      <c r="I65" s="4"/>
    </row>
    <row r="66" spans="2:9" ht="12">
      <c r="B66" s="54">
        <v>600</v>
      </c>
      <c r="C66" s="61" t="s">
        <v>54</v>
      </c>
      <c r="D66" s="62"/>
      <c r="E66" s="62"/>
      <c r="F66" s="96">
        <f>SUM(F266)</f>
        <v>204950</v>
      </c>
      <c r="G66" s="96">
        <f>SUM(G266)</f>
        <v>204950</v>
      </c>
      <c r="H66" s="114">
        <f>SUM(G66/F66)</f>
        <v>1</v>
      </c>
      <c r="I66" s="4"/>
    </row>
    <row r="67" spans="2:9" ht="12">
      <c r="B67" s="41"/>
      <c r="C67" s="160"/>
      <c r="D67" s="38"/>
      <c r="E67" s="38"/>
      <c r="F67" s="161"/>
      <c r="G67" s="161"/>
      <c r="H67" s="248"/>
      <c r="I67" s="4"/>
    </row>
    <row r="68" spans="2:9" ht="12">
      <c r="B68" s="54">
        <v>630</v>
      </c>
      <c r="C68" s="61" t="s">
        <v>125</v>
      </c>
      <c r="D68" s="62"/>
      <c r="E68" s="62"/>
      <c r="F68" s="96">
        <f>SUM(F116)</f>
        <v>300000</v>
      </c>
      <c r="G68" s="96">
        <f>SUM(G116)</f>
        <v>56095</v>
      </c>
      <c r="H68" s="114">
        <f>SUM(G68/F68)</f>
        <v>0.19</v>
      </c>
      <c r="I68" s="4"/>
    </row>
    <row r="69" spans="2:9" ht="12">
      <c r="B69" s="41"/>
      <c r="C69" s="40"/>
      <c r="D69" s="38"/>
      <c r="E69" s="38"/>
      <c r="F69" s="93"/>
      <c r="G69" s="93"/>
      <c r="H69" s="248"/>
      <c r="I69" s="4"/>
    </row>
    <row r="70" spans="2:9" ht="12">
      <c r="B70" s="54">
        <v>700</v>
      </c>
      <c r="C70" s="61" t="s">
        <v>55</v>
      </c>
      <c r="D70" s="62"/>
      <c r="E70" s="62"/>
      <c r="F70" s="96">
        <f>SUM(F120)</f>
        <v>257807</v>
      </c>
      <c r="G70" s="96">
        <f>SUM(G120)</f>
        <v>434282</v>
      </c>
      <c r="H70" s="114">
        <f>SUM(G70/F70)</f>
        <v>1.68</v>
      </c>
      <c r="I70" s="4"/>
    </row>
    <row r="71" spans="2:9" ht="12">
      <c r="B71" s="41"/>
      <c r="C71" s="160"/>
      <c r="D71" s="38"/>
      <c r="E71" s="38"/>
      <c r="F71" s="161"/>
      <c r="G71" s="161"/>
      <c r="H71" s="248"/>
      <c r="I71" s="4"/>
    </row>
    <row r="72" spans="2:9" ht="12">
      <c r="B72" s="54">
        <v>710</v>
      </c>
      <c r="C72" s="61" t="s">
        <v>56</v>
      </c>
      <c r="D72" s="62"/>
      <c r="E72" s="62"/>
      <c r="F72" s="96">
        <f>SUM(F125)</f>
        <v>0</v>
      </c>
      <c r="G72" s="96">
        <f>SUM(G125)</f>
        <v>17285</v>
      </c>
      <c r="H72" s="114"/>
      <c r="I72" s="4"/>
    </row>
    <row r="73" spans="2:9" ht="12">
      <c r="B73" s="41"/>
      <c r="C73" s="40"/>
      <c r="D73" s="38"/>
      <c r="E73" s="38"/>
      <c r="F73" s="93"/>
      <c r="G73" s="93"/>
      <c r="H73" s="248"/>
      <c r="I73" s="4"/>
    </row>
    <row r="74" spans="2:9" ht="12">
      <c r="B74" s="54">
        <v>750</v>
      </c>
      <c r="C74" s="18" t="s">
        <v>57</v>
      </c>
      <c r="D74" s="19"/>
      <c r="E74" s="19"/>
      <c r="F74" s="97">
        <f>SUM(F129+F217)</f>
        <v>420121</v>
      </c>
      <c r="G74" s="97">
        <f>SUM(G129+G217)</f>
        <v>425682</v>
      </c>
      <c r="H74" s="114">
        <f>SUM(G74/F74)</f>
        <v>1.01</v>
      </c>
      <c r="I74" s="4"/>
    </row>
    <row r="75" spans="2:9" ht="12">
      <c r="B75" s="41"/>
      <c r="C75" s="12"/>
      <c r="D75" s="13"/>
      <c r="E75" s="13"/>
      <c r="F75" s="98"/>
      <c r="G75" s="98"/>
      <c r="H75" s="248"/>
      <c r="I75" s="4"/>
    </row>
    <row r="76" spans="2:9" ht="12">
      <c r="B76" s="41">
        <v>751</v>
      </c>
      <c r="C76" s="12" t="s">
        <v>141</v>
      </c>
      <c r="D76" s="13"/>
      <c r="E76" s="13"/>
      <c r="F76" s="98"/>
      <c r="G76" s="98"/>
      <c r="H76" s="248"/>
      <c r="I76" s="4"/>
    </row>
    <row r="77" spans="2:9" ht="12">
      <c r="B77" s="54"/>
      <c r="C77" s="18" t="s">
        <v>142</v>
      </c>
      <c r="D77" s="19"/>
      <c r="E77" s="19"/>
      <c r="F77" s="97">
        <f>SUM(F223)</f>
        <v>76283</v>
      </c>
      <c r="G77" s="97">
        <f>SUM(G223)</f>
        <v>76071</v>
      </c>
      <c r="H77" s="114">
        <f>SUM(G77/F77)</f>
        <v>1</v>
      </c>
      <c r="I77" s="4"/>
    </row>
    <row r="78" spans="2:9" ht="12">
      <c r="B78" s="51"/>
      <c r="C78" s="12"/>
      <c r="D78" s="13"/>
      <c r="E78" s="13"/>
      <c r="F78" s="99"/>
      <c r="G78" s="99"/>
      <c r="H78" s="248"/>
      <c r="I78" s="4"/>
    </row>
    <row r="79" spans="2:9" ht="12">
      <c r="B79" s="41">
        <v>754</v>
      </c>
      <c r="C79" s="12" t="s">
        <v>61</v>
      </c>
      <c r="D79" s="13"/>
      <c r="E79" s="13"/>
      <c r="F79" s="98"/>
      <c r="G79" s="98"/>
      <c r="H79" s="248"/>
      <c r="I79" s="4"/>
    </row>
    <row r="80" spans="2:9" ht="12">
      <c r="B80" s="63"/>
      <c r="C80" s="18" t="s">
        <v>62</v>
      </c>
      <c r="D80" s="19"/>
      <c r="E80" s="19"/>
      <c r="F80" s="97">
        <f>SUM(F136+F232)</f>
        <v>13000</v>
      </c>
      <c r="G80" s="97">
        <f>SUM(G136+G232)</f>
        <v>12613</v>
      </c>
      <c r="H80" s="114">
        <f>SUM(G80/F80)</f>
        <v>0.97</v>
      </c>
      <c r="I80" s="4"/>
    </row>
    <row r="81" spans="2:9" ht="12">
      <c r="B81" s="41"/>
      <c r="C81" s="12"/>
      <c r="D81" s="13"/>
      <c r="E81" s="13"/>
      <c r="F81" s="98"/>
      <c r="G81" s="98"/>
      <c r="H81" s="248"/>
      <c r="I81" s="4"/>
    </row>
    <row r="82" spans="2:9" ht="12">
      <c r="B82" s="41">
        <v>756</v>
      </c>
      <c r="C82" s="12" t="s">
        <v>63</v>
      </c>
      <c r="D82" s="13"/>
      <c r="E82" s="13"/>
      <c r="F82" s="98"/>
      <c r="G82" s="98"/>
      <c r="H82" s="248"/>
      <c r="I82" s="4"/>
    </row>
    <row r="83" spans="2:9" ht="12">
      <c r="B83" s="41"/>
      <c r="C83" s="12" t="s">
        <v>64</v>
      </c>
      <c r="D83" s="13"/>
      <c r="E83" s="13"/>
      <c r="F83" s="98"/>
      <c r="G83" s="98"/>
      <c r="H83" s="248"/>
      <c r="I83" s="4"/>
    </row>
    <row r="84" spans="2:9" ht="12">
      <c r="B84" s="54"/>
      <c r="C84" s="18" t="s">
        <v>65</v>
      </c>
      <c r="D84" s="19"/>
      <c r="E84" s="19"/>
      <c r="F84" s="97">
        <f>SUM(F143)</f>
        <v>46335480</v>
      </c>
      <c r="G84" s="97">
        <f>SUM(G143)</f>
        <v>45864189</v>
      </c>
      <c r="H84" s="114">
        <f>SUM(G84/F84)</f>
        <v>0.99</v>
      </c>
      <c r="I84" s="4"/>
    </row>
    <row r="85" spans="2:9" ht="12">
      <c r="B85" s="151"/>
      <c r="C85" s="147"/>
      <c r="D85" s="148"/>
      <c r="E85" s="149"/>
      <c r="F85" s="144"/>
      <c r="G85" s="144"/>
      <c r="H85" s="249"/>
      <c r="I85" s="4"/>
    </row>
    <row r="86" spans="2:9" ht="12">
      <c r="B86" s="145">
        <v>758</v>
      </c>
      <c r="C86" s="18" t="s">
        <v>66</v>
      </c>
      <c r="D86" s="19"/>
      <c r="E86" s="150"/>
      <c r="F86" s="97">
        <f>SUM(F158)</f>
        <v>14518580</v>
      </c>
      <c r="G86" s="97">
        <f>SUM(G158)</f>
        <v>14511330</v>
      </c>
      <c r="H86" s="114">
        <f>SUM(G86/F86)</f>
        <v>1</v>
      </c>
      <c r="I86" s="4"/>
    </row>
    <row r="87" spans="2:9" ht="12">
      <c r="B87" s="162"/>
      <c r="C87" s="163"/>
      <c r="D87" s="164"/>
      <c r="E87" s="165"/>
      <c r="F87" s="166"/>
      <c r="G87" s="166"/>
      <c r="H87" s="250"/>
      <c r="I87" s="4"/>
    </row>
    <row r="88" spans="2:9" ht="12">
      <c r="B88" s="167">
        <v>801</v>
      </c>
      <c r="C88" s="168" t="s">
        <v>67</v>
      </c>
      <c r="D88" s="169"/>
      <c r="E88" s="170"/>
      <c r="F88" s="171">
        <f>SUM(F166+F236)</f>
        <v>355207</v>
      </c>
      <c r="G88" s="171">
        <f>SUM(G166+G236)</f>
        <v>357977</v>
      </c>
      <c r="H88" s="251">
        <f>SUM(G88/F88)</f>
        <v>1.01</v>
      </c>
      <c r="I88" s="4"/>
    </row>
    <row r="89" spans="2:9" ht="12">
      <c r="B89" s="162"/>
      <c r="C89" s="172"/>
      <c r="D89" s="172"/>
      <c r="E89" s="172"/>
      <c r="F89" s="166"/>
      <c r="G89" s="173"/>
      <c r="H89" s="250"/>
      <c r="I89" s="4"/>
    </row>
    <row r="90" spans="2:9" ht="12">
      <c r="B90" s="167">
        <v>851</v>
      </c>
      <c r="C90" s="169" t="s">
        <v>68</v>
      </c>
      <c r="D90" s="169"/>
      <c r="E90" s="169"/>
      <c r="F90" s="171">
        <f>(F174)</f>
        <v>5000</v>
      </c>
      <c r="G90" s="174">
        <f>(G174)</f>
        <v>10023</v>
      </c>
      <c r="H90" s="252">
        <f>SUM(G90/F90)</f>
        <v>2</v>
      </c>
      <c r="I90" s="4"/>
    </row>
    <row r="91" spans="2:9" ht="12">
      <c r="B91" s="151"/>
      <c r="C91" s="147"/>
      <c r="D91" s="148"/>
      <c r="E91" s="149"/>
      <c r="F91" s="144"/>
      <c r="G91" s="144"/>
      <c r="H91" s="248"/>
      <c r="I91" s="4"/>
    </row>
    <row r="92" spans="2:9" ht="12">
      <c r="B92" s="145">
        <v>853</v>
      </c>
      <c r="C92" s="18" t="s">
        <v>69</v>
      </c>
      <c r="D92" s="19"/>
      <c r="E92" s="150"/>
      <c r="F92" s="97">
        <f>SUM(F178+F240)</f>
        <v>4522756</v>
      </c>
      <c r="G92" s="97">
        <f>SUM(G178+G240)</f>
        <v>4496872</v>
      </c>
      <c r="H92" s="114">
        <f>SUM(G92/F92)</f>
        <v>0.99</v>
      </c>
      <c r="I92" s="4"/>
    </row>
    <row r="93" spans="2:9" ht="12">
      <c r="B93" s="162"/>
      <c r="C93" s="163"/>
      <c r="D93" s="164"/>
      <c r="E93" s="165"/>
      <c r="F93" s="166"/>
      <c r="G93" s="166"/>
      <c r="H93" s="250"/>
      <c r="I93" s="4"/>
    </row>
    <row r="94" spans="2:9" ht="12">
      <c r="B94" s="167">
        <v>854</v>
      </c>
      <c r="C94" s="168" t="s">
        <v>70</v>
      </c>
      <c r="D94" s="169"/>
      <c r="E94" s="170"/>
      <c r="F94" s="171">
        <f>(F185)</f>
        <v>16284</v>
      </c>
      <c r="G94" s="171">
        <f>(G185)</f>
        <v>16650</v>
      </c>
      <c r="H94" s="252">
        <f>(G94/F94)</f>
        <v>1.02</v>
      </c>
      <c r="I94" s="4"/>
    </row>
    <row r="95" spans="2:9" ht="12">
      <c r="B95" s="41"/>
      <c r="C95" s="12"/>
      <c r="D95" s="13"/>
      <c r="E95" s="13"/>
      <c r="F95" s="98"/>
      <c r="G95" s="98"/>
      <c r="H95" s="248"/>
      <c r="I95" s="4"/>
    </row>
    <row r="96" spans="2:9" ht="12">
      <c r="B96" s="41">
        <v>900</v>
      </c>
      <c r="C96" s="12" t="s">
        <v>71</v>
      </c>
      <c r="D96" s="13"/>
      <c r="E96" s="13"/>
      <c r="F96" s="98"/>
      <c r="G96" s="98"/>
      <c r="H96" s="248"/>
      <c r="I96" s="4"/>
    </row>
    <row r="97" spans="2:9" ht="12">
      <c r="B97" s="54"/>
      <c r="C97" s="18" t="s">
        <v>72</v>
      </c>
      <c r="D97" s="19"/>
      <c r="E97" s="19"/>
      <c r="F97" s="97">
        <f>SUM(F191+F255)</f>
        <v>10572770</v>
      </c>
      <c r="G97" s="97">
        <f>SUM(G191+G255)</f>
        <v>6270961</v>
      </c>
      <c r="H97" s="114">
        <f>SUM(G97/F97)</f>
        <v>0.59</v>
      </c>
      <c r="I97" s="4"/>
    </row>
    <row r="98" spans="2:9" ht="12">
      <c r="B98" s="175"/>
      <c r="C98" s="176"/>
      <c r="D98" s="172"/>
      <c r="E98" s="172"/>
      <c r="F98" s="177"/>
      <c r="G98" s="177"/>
      <c r="H98" s="251"/>
      <c r="I98" s="4"/>
    </row>
    <row r="99" spans="2:9" ht="12">
      <c r="B99" s="178">
        <v>921</v>
      </c>
      <c r="C99" s="176" t="s">
        <v>73</v>
      </c>
      <c r="D99" s="172"/>
      <c r="E99" s="172"/>
      <c r="F99" s="177"/>
      <c r="G99" s="177"/>
      <c r="H99" s="251"/>
      <c r="I99" s="4"/>
    </row>
    <row r="100" spans="2:9" ht="12">
      <c r="B100" s="179"/>
      <c r="C100" s="168" t="s">
        <v>74</v>
      </c>
      <c r="D100" s="169"/>
      <c r="E100" s="169"/>
      <c r="F100" s="171">
        <f>SUM(F200)</f>
        <v>25000</v>
      </c>
      <c r="G100" s="171">
        <f>SUM(G200)</f>
        <v>25109</v>
      </c>
      <c r="H100" s="252">
        <f>SUM(G100/F100)</f>
        <v>1</v>
      </c>
      <c r="I100" s="4"/>
    </row>
    <row r="101" spans="2:9" ht="12">
      <c r="B101" s="175"/>
      <c r="C101" s="176"/>
      <c r="D101" s="172"/>
      <c r="E101" s="172"/>
      <c r="F101" s="177"/>
      <c r="G101" s="177"/>
      <c r="H101" s="251"/>
      <c r="I101" s="4"/>
    </row>
    <row r="102" spans="2:9" ht="12.75" thickBot="1">
      <c r="B102" s="178">
        <v>926</v>
      </c>
      <c r="C102" s="168" t="s">
        <v>126</v>
      </c>
      <c r="D102" s="172"/>
      <c r="E102" s="172"/>
      <c r="F102" s="177">
        <f>SUM(F204)</f>
        <v>100000</v>
      </c>
      <c r="G102" s="177">
        <f>SUM(G204)</f>
        <v>99832</v>
      </c>
      <c r="H102" s="252">
        <f>SUM(G102/F102)</f>
        <v>1</v>
      </c>
      <c r="I102" s="4"/>
    </row>
    <row r="103" spans="2:9" ht="14.25">
      <c r="B103" s="277"/>
      <c r="C103" s="278"/>
      <c r="D103" s="279"/>
      <c r="E103" s="279"/>
      <c r="F103" s="280"/>
      <c r="G103" s="280"/>
      <c r="H103" s="281"/>
      <c r="I103" s="4"/>
    </row>
    <row r="104" spans="2:9" ht="15.75" thickBot="1">
      <c r="B104" s="71"/>
      <c r="C104" s="30" t="s">
        <v>75</v>
      </c>
      <c r="D104" s="34"/>
      <c r="E104" s="34"/>
      <c r="F104" s="108">
        <f>SUM(F64:F102)</f>
        <v>79979076</v>
      </c>
      <c r="G104" s="108">
        <f>SUM(G64:G102)</f>
        <v>74910311</v>
      </c>
      <c r="H104" s="253">
        <f>SUM(G104/F104)</f>
        <v>0.94</v>
      </c>
      <c r="I104" s="4"/>
    </row>
    <row r="105" spans="1:9" ht="12">
      <c r="A105" s="306" t="s">
        <v>164</v>
      </c>
      <c r="B105" s="306"/>
      <c r="C105" s="306"/>
      <c r="D105" s="306"/>
      <c r="E105" s="306"/>
      <c r="F105" s="306"/>
      <c r="G105" s="306"/>
      <c r="H105" s="306"/>
      <c r="I105" s="4"/>
    </row>
    <row r="106" spans="1:9" ht="12.75" thickBot="1">
      <c r="A106" s="132"/>
      <c r="B106" s="132"/>
      <c r="C106" s="132"/>
      <c r="D106" s="132"/>
      <c r="H106" s="138" t="s">
        <v>5</v>
      </c>
      <c r="I106" s="4"/>
    </row>
    <row r="107" spans="1:9" s="28" customFormat="1" ht="14.25">
      <c r="A107" s="36" t="s">
        <v>50</v>
      </c>
      <c r="B107" s="37" t="s">
        <v>76</v>
      </c>
      <c r="C107" s="105" t="s">
        <v>77</v>
      </c>
      <c r="D107" s="75"/>
      <c r="E107" s="75"/>
      <c r="F107" s="86" t="s">
        <v>7</v>
      </c>
      <c r="G107" s="86" t="s">
        <v>8</v>
      </c>
      <c r="H107" s="100" t="s">
        <v>9</v>
      </c>
      <c r="I107" s="5"/>
    </row>
    <row r="108" spans="1:9" s="28" customFormat="1" ht="15" thickBot="1">
      <c r="A108" s="122"/>
      <c r="B108" s="121"/>
      <c r="C108" s="129"/>
      <c r="D108" s="130"/>
      <c r="E108" s="130"/>
      <c r="F108" s="143"/>
      <c r="G108" s="143"/>
      <c r="H108" s="254">
        <v>0.211111111111111</v>
      </c>
      <c r="I108" s="5"/>
    </row>
    <row r="109" spans="1:9" ht="12">
      <c r="A109" s="60">
        <v>1</v>
      </c>
      <c r="B109" s="101">
        <v>2</v>
      </c>
      <c r="C109" s="26">
        <v>3</v>
      </c>
      <c r="D109" s="27"/>
      <c r="E109" s="27"/>
      <c r="F109" s="104">
        <v>4</v>
      </c>
      <c r="G109" s="104">
        <v>5</v>
      </c>
      <c r="H109" s="103">
        <v>6</v>
      </c>
      <c r="I109" s="4"/>
    </row>
    <row r="110" spans="1:9" ht="12">
      <c r="A110" s="39"/>
      <c r="B110" s="40"/>
      <c r="C110" s="40"/>
      <c r="D110" s="38"/>
      <c r="E110" s="38"/>
      <c r="F110" s="93"/>
      <c r="G110" s="93"/>
      <c r="H110" s="90"/>
      <c r="I110" s="4"/>
    </row>
    <row r="111" spans="1:9" ht="12">
      <c r="A111" s="41">
        <v>400</v>
      </c>
      <c r="B111" s="42"/>
      <c r="C111" s="42" t="s">
        <v>78</v>
      </c>
      <c r="D111" s="43"/>
      <c r="E111" s="43"/>
      <c r="F111" s="94"/>
      <c r="G111" s="94"/>
      <c r="H111" s="91"/>
      <c r="I111" s="4"/>
    </row>
    <row r="112" spans="1:9" ht="12">
      <c r="A112" s="44"/>
      <c r="B112" s="45"/>
      <c r="C112" s="45" t="s">
        <v>79</v>
      </c>
      <c r="D112" s="46"/>
      <c r="E112" s="46"/>
      <c r="F112" s="95">
        <f>SUM(F114:F114)</f>
        <v>2255838</v>
      </c>
      <c r="G112" s="95">
        <f>SUM(G114:G114)</f>
        <v>2030390</v>
      </c>
      <c r="H112" s="114">
        <f>SUM(G112/F112)</f>
        <v>0.9</v>
      </c>
      <c r="I112" s="4"/>
    </row>
    <row r="113" spans="1:9" ht="12">
      <c r="A113" s="39"/>
      <c r="B113" s="40"/>
      <c r="C113" s="40"/>
      <c r="D113" s="38"/>
      <c r="E113" s="38"/>
      <c r="F113" s="109"/>
      <c r="G113" s="109"/>
      <c r="H113" s="248"/>
      <c r="I113" s="4"/>
    </row>
    <row r="114" spans="1:9" ht="12.75" thickBot="1">
      <c r="A114" s="181"/>
      <c r="B114" s="48">
        <v>40002</v>
      </c>
      <c r="C114" s="182" t="s">
        <v>80</v>
      </c>
      <c r="D114" s="183"/>
      <c r="E114" s="183"/>
      <c r="F114" s="184">
        <v>2255838</v>
      </c>
      <c r="G114" s="184">
        <v>2030390</v>
      </c>
      <c r="H114" s="255">
        <f>SUM(G114/F114)</f>
        <v>0.9</v>
      </c>
      <c r="I114" s="4"/>
    </row>
    <row r="115" spans="1:9" ht="12.75" thickTop="1">
      <c r="A115" s="39"/>
      <c r="B115" s="47"/>
      <c r="C115" s="160"/>
      <c r="D115" s="38"/>
      <c r="E115" s="38"/>
      <c r="F115" s="161"/>
      <c r="G115" s="161"/>
      <c r="H115" s="248"/>
      <c r="I115" s="4"/>
    </row>
    <row r="116" spans="1:9" ht="12">
      <c r="A116" s="39">
        <v>630</v>
      </c>
      <c r="B116" s="52"/>
      <c r="C116" s="61" t="s">
        <v>125</v>
      </c>
      <c r="D116" s="62"/>
      <c r="E116" s="62"/>
      <c r="F116" s="96">
        <f>SUM(F118)</f>
        <v>300000</v>
      </c>
      <c r="G116" s="96">
        <f>SUM(G118)</f>
        <v>56095</v>
      </c>
      <c r="H116" s="114">
        <f>SUM(G116/F116)</f>
        <v>0.19</v>
      </c>
      <c r="I116" s="4"/>
    </row>
    <row r="117" spans="1:9" ht="12">
      <c r="A117" s="39"/>
      <c r="B117" s="47"/>
      <c r="C117" s="160"/>
      <c r="D117" s="38"/>
      <c r="E117" s="38"/>
      <c r="F117" s="161"/>
      <c r="G117" s="161"/>
      <c r="H117" s="248"/>
      <c r="I117" s="4"/>
    </row>
    <row r="118" spans="1:9" ht="12.75" thickBot="1">
      <c r="A118" s="181"/>
      <c r="B118" s="48">
        <v>63003</v>
      </c>
      <c r="C118" s="182" t="s">
        <v>127</v>
      </c>
      <c r="D118" s="183"/>
      <c r="E118" s="183"/>
      <c r="F118" s="184">
        <v>300000</v>
      </c>
      <c r="G118" s="184">
        <v>56095</v>
      </c>
      <c r="H118" s="255">
        <f>SUM(G118/F118)</f>
        <v>0.19</v>
      </c>
      <c r="I118" s="4"/>
    </row>
    <row r="119" spans="1:9" ht="12.75" thickTop="1">
      <c r="A119" s="51"/>
      <c r="B119" s="12"/>
      <c r="C119" s="12"/>
      <c r="D119" s="13"/>
      <c r="E119" s="13"/>
      <c r="F119" s="99"/>
      <c r="G119" s="99"/>
      <c r="H119" s="248"/>
      <c r="I119" s="4"/>
    </row>
    <row r="120" spans="1:9" ht="12">
      <c r="A120" s="41">
        <v>700</v>
      </c>
      <c r="B120" s="52"/>
      <c r="C120" s="18" t="s">
        <v>55</v>
      </c>
      <c r="D120" s="19"/>
      <c r="E120" s="19"/>
      <c r="F120" s="97">
        <f>SUM(F122:F123)</f>
        <v>257807</v>
      </c>
      <c r="G120" s="97">
        <f>SUM(G122:G123)</f>
        <v>434282</v>
      </c>
      <c r="H120" s="114">
        <f>SUM(G120/F120)</f>
        <v>1.68</v>
      </c>
      <c r="I120" s="4"/>
    </row>
    <row r="121" spans="1:9" ht="12">
      <c r="A121" s="41"/>
      <c r="B121" s="47"/>
      <c r="C121" s="12"/>
      <c r="D121" s="13"/>
      <c r="E121" s="13"/>
      <c r="F121" s="98"/>
      <c r="G121" s="98"/>
      <c r="H121" s="248"/>
      <c r="I121" s="4"/>
    </row>
    <row r="122" spans="1:9" ht="12">
      <c r="A122" s="41"/>
      <c r="B122" s="47">
        <v>70005</v>
      </c>
      <c r="C122" s="12" t="s">
        <v>82</v>
      </c>
      <c r="D122" s="13"/>
      <c r="E122" s="13"/>
      <c r="F122" s="98">
        <v>203700</v>
      </c>
      <c r="G122" s="98">
        <v>352807</v>
      </c>
      <c r="H122" s="248">
        <f>SUM(G122/F122)</f>
        <v>1.73</v>
      </c>
      <c r="I122" s="4"/>
    </row>
    <row r="123" spans="1:9" ht="12.75" thickBot="1">
      <c r="A123" s="53"/>
      <c r="B123" s="48">
        <v>70095</v>
      </c>
      <c r="C123" s="310" t="s">
        <v>81</v>
      </c>
      <c r="D123" s="311"/>
      <c r="E123" s="312"/>
      <c r="F123" s="106">
        <v>54107</v>
      </c>
      <c r="G123" s="106">
        <v>81475</v>
      </c>
      <c r="H123" s="255">
        <f>SUM(G123/F123)</f>
        <v>1.51</v>
      </c>
      <c r="I123" s="4"/>
    </row>
    <row r="124" spans="1:9" ht="12.75" thickTop="1">
      <c r="A124" s="41"/>
      <c r="B124" s="47"/>
      <c r="C124" s="160"/>
      <c r="D124" s="268"/>
      <c r="E124" s="268"/>
      <c r="F124" s="98"/>
      <c r="G124" s="98"/>
      <c r="H124" s="248"/>
      <c r="I124" s="4"/>
    </row>
    <row r="125" spans="1:9" ht="12">
      <c r="A125" s="41">
        <v>710</v>
      </c>
      <c r="B125" s="52"/>
      <c r="C125" s="61" t="s">
        <v>56</v>
      </c>
      <c r="D125" s="180"/>
      <c r="E125" s="180"/>
      <c r="F125" s="97">
        <f>SUM(F127)</f>
        <v>0</v>
      </c>
      <c r="G125" s="97">
        <f>SUM(G127)</f>
        <v>17285</v>
      </c>
      <c r="H125" s="114"/>
      <c r="I125" s="4"/>
    </row>
    <row r="126" spans="1:9" ht="12">
      <c r="A126" s="41"/>
      <c r="B126" s="47"/>
      <c r="C126" s="160"/>
      <c r="D126" s="268"/>
      <c r="E126" s="268"/>
      <c r="F126" s="98"/>
      <c r="G126" s="98"/>
      <c r="H126" s="248"/>
      <c r="I126" s="4"/>
    </row>
    <row r="127" spans="1:9" ht="12.75" thickBot="1">
      <c r="A127" s="53"/>
      <c r="B127" s="48">
        <v>71004</v>
      </c>
      <c r="C127" s="182" t="s">
        <v>128</v>
      </c>
      <c r="D127" s="259"/>
      <c r="E127" s="259"/>
      <c r="F127" s="106">
        <v>0</v>
      </c>
      <c r="G127" s="106">
        <v>17285</v>
      </c>
      <c r="H127" s="255"/>
      <c r="I127" s="4"/>
    </row>
    <row r="128" spans="1:9" ht="12.75" thickTop="1">
      <c r="A128" s="41"/>
      <c r="B128" s="47"/>
      <c r="C128" s="12"/>
      <c r="D128" s="13"/>
      <c r="E128" s="13"/>
      <c r="F128" s="98"/>
      <c r="G128" s="98"/>
      <c r="H128" s="248"/>
      <c r="I128" s="4"/>
    </row>
    <row r="129" spans="1:9" ht="12">
      <c r="A129" s="41">
        <v>750</v>
      </c>
      <c r="B129" s="52"/>
      <c r="C129" s="18" t="s">
        <v>57</v>
      </c>
      <c r="D129" s="19"/>
      <c r="E129" s="19"/>
      <c r="F129" s="97">
        <f>SUM(F131:F133)</f>
        <v>145121</v>
      </c>
      <c r="G129" s="97">
        <f>SUM(G131:G133)</f>
        <v>150682</v>
      </c>
      <c r="H129" s="114">
        <f>SUM(G129/F129)</f>
        <v>1.04</v>
      </c>
      <c r="I129" s="4"/>
    </row>
    <row r="130" spans="1:9" ht="12">
      <c r="A130" s="41"/>
      <c r="B130" s="47"/>
      <c r="C130" s="12"/>
      <c r="D130" s="13"/>
      <c r="E130" s="13"/>
      <c r="F130" s="98"/>
      <c r="G130" s="98"/>
      <c r="H130" s="248"/>
      <c r="I130" s="4"/>
    </row>
    <row r="131" spans="1:9" ht="12">
      <c r="A131" s="41"/>
      <c r="B131" s="47">
        <v>75022</v>
      </c>
      <c r="C131" s="12" t="s">
        <v>155</v>
      </c>
      <c r="D131" s="13"/>
      <c r="E131" s="13"/>
      <c r="F131" s="98">
        <v>0</v>
      </c>
      <c r="G131" s="98">
        <v>3106</v>
      </c>
      <c r="H131" s="248"/>
      <c r="I131" s="4"/>
    </row>
    <row r="132" spans="1:9" ht="12">
      <c r="A132" s="41"/>
      <c r="B132" s="47">
        <v>75023</v>
      </c>
      <c r="C132" s="12" t="s">
        <v>156</v>
      </c>
      <c r="D132" s="13"/>
      <c r="E132" s="13"/>
      <c r="F132" s="98">
        <v>142200</v>
      </c>
      <c r="G132" s="98">
        <v>145183</v>
      </c>
      <c r="H132" s="248">
        <f>SUM(G132/F132)</f>
        <v>1.02</v>
      </c>
      <c r="I132" s="4"/>
    </row>
    <row r="133" spans="1:9" ht="12.75" thickBot="1">
      <c r="A133" s="53"/>
      <c r="B133" s="48">
        <v>75095</v>
      </c>
      <c r="C133" s="49" t="s">
        <v>81</v>
      </c>
      <c r="D133" s="50"/>
      <c r="E133" s="50"/>
      <c r="F133" s="106">
        <v>2921</v>
      </c>
      <c r="G133" s="106">
        <v>2393</v>
      </c>
      <c r="H133" s="255">
        <f>SUM(G133/F133)</f>
        <v>0.82</v>
      </c>
      <c r="I133" s="4"/>
    </row>
    <row r="134" spans="1:9" ht="12.75" thickTop="1">
      <c r="A134" s="41"/>
      <c r="B134" s="47"/>
      <c r="C134" s="12"/>
      <c r="D134" s="13"/>
      <c r="E134" s="13"/>
      <c r="F134" s="98"/>
      <c r="G134" s="98"/>
      <c r="H134" s="248"/>
      <c r="I134" s="4"/>
    </row>
    <row r="135" spans="1:9" ht="12">
      <c r="A135" s="41">
        <v>754</v>
      </c>
      <c r="B135" s="47"/>
      <c r="C135" s="12" t="s">
        <v>83</v>
      </c>
      <c r="D135" s="13"/>
      <c r="E135" s="13"/>
      <c r="F135" s="98"/>
      <c r="G135" s="98"/>
      <c r="H135" s="248"/>
      <c r="I135" s="4"/>
    </row>
    <row r="136" spans="1:9" ht="12">
      <c r="A136" s="41"/>
      <c r="B136" s="52"/>
      <c r="C136" s="18" t="s">
        <v>84</v>
      </c>
      <c r="D136" s="19"/>
      <c r="E136" s="19"/>
      <c r="F136" s="97">
        <f>SUM(F138:F139)</f>
        <v>11000</v>
      </c>
      <c r="G136" s="97">
        <f>SUM(G138:G139)</f>
        <v>10613</v>
      </c>
      <c r="H136" s="114">
        <f>SUM(G136/F136)</f>
        <v>0.96</v>
      </c>
      <c r="I136" s="4"/>
    </row>
    <row r="137" spans="1:9" ht="12">
      <c r="A137" s="41"/>
      <c r="B137" s="47"/>
      <c r="C137" s="12"/>
      <c r="D137" s="13"/>
      <c r="E137" s="13"/>
      <c r="F137" s="98"/>
      <c r="G137" s="98"/>
      <c r="H137" s="248"/>
      <c r="I137" s="4"/>
    </row>
    <row r="138" spans="1:9" ht="12">
      <c r="A138" s="41"/>
      <c r="B138" s="47">
        <v>75405</v>
      </c>
      <c r="C138" s="12" t="s">
        <v>129</v>
      </c>
      <c r="D138" s="13"/>
      <c r="E138" s="13"/>
      <c r="F138" s="98">
        <v>0</v>
      </c>
      <c r="G138" s="98">
        <v>50</v>
      </c>
      <c r="H138" s="248"/>
      <c r="I138" s="4"/>
    </row>
    <row r="139" spans="1:9" ht="12.75" thickBot="1">
      <c r="A139" s="53"/>
      <c r="B139" s="48">
        <v>75416</v>
      </c>
      <c r="C139" s="49" t="s">
        <v>85</v>
      </c>
      <c r="D139" s="50"/>
      <c r="E139" s="50"/>
      <c r="F139" s="106">
        <v>11000</v>
      </c>
      <c r="G139" s="106">
        <v>10563</v>
      </c>
      <c r="H139" s="255">
        <f>SUM(G139/F139)</f>
        <v>0.96</v>
      </c>
      <c r="I139" s="4"/>
    </row>
    <row r="140" spans="1:9" ht="12.75" thickTop="1">
      <c r="A140" s="41"/>
      <c r="B140" s="47"/>
      <c r="C140" s="12"/>
      <c r="D140" s="13"/>
      <c r="E140" s="13"/>
      <c r="F140" s="98"/>
      <c r="G140" s="98"/>
      <c r="H140" s="248"/>
      <c r="I140" s="4"/>
    </row>
    <row r="141" spans="1:9" ht="12">
      <c r="A141" s="41">
        <v>756</v>
      </c>
      <c r="B141" s="47"/>
      <c r="C141" s="12" t="s">
        <v>63</v>
      </c>
      <c r="D141" s="13"/>
      <c r="E141" s="13"/>
      <c r="F141" s="98"/>
      <c r="G141" s="98"/>
      <c r="H141" s="248"/>
      <c r="I141" s="4"/>
    </row>
    <row r="142" spans="1:9" ht="12">
      <c r="A142" s="41"/>
      <c r="B142" s="47"/>
      <c r="C142" s="12" t="s">
        <v>64</v>
      </c>
      <c r="D142" s="13"/>
      <c r="E142" s="13"/>
      <c r="F142" s="98"/>
      <c r="G142" s="98"/>
      <c r="H142" s="248"/>
      <c r="I142" s="4"/>
    </row>
    <row r="143" spans="1:9" ht="12">
      <c r="A143" s="41"/>
      <c r="B143" s="52"/>
      <c r="C143" s="18" t="s">
        <v>65</v>
      </c>
      <c r="D143" s="19"/>
      <c r="E143" s="19"/>
      <c r="F143" s="97">
        <f>SUM(F145:F156)</f>
        <v>46335480</v>
      </c>
      <c r="G143" s="97">
        <f>SUM(G145:G156)</f>
        <v>45864189</v>
      </c>
      <c r="H143" s="114">
        <f>SUM(G143/F143)</f>
        <v>0.99</v>
      </c>
      <c r="I143" s="4"/>
    </row>
    <row r="144" spans="1:9" ht="12">
      <c r="A144" s="41"/>
      <c r="B144" s="47"/>
      <c r="C144" s="12"/>
      <c r="D144" s="13"/>
      <c r="E144" s="13"/>
      <c r="F144" s="98"/>
      <c r="G144" s="98"/>
      <c r="H144" s="248"/>
      <c r="I144" s="4"/>
    </row>
    <row r="145" spans="1:9" ht="12">
      <c r="A145" s="41"/>
      <c r="B145" s="47">
        <v>75601</v>
      </c>
      <c r="C145" s="12" t="s">
        <v>143</v>
      </c>
      <c r="D145" s="13"/>
      <c r="E145" s="13"/>
      <c r="F145" s="98">
        <v>330000</v>
      </c>
      <c r="G145" s="98">
        <v>193905</v>
      </c>
      <c r="H145" s="248">
        <f>SUM(G145/F145)</f>
        <v>0.59</v>
      </c>
      <c r="I145" s="4"/>
    </row>
    <row r="146" spans="1:9" ht="12">
      <c r="A146" s="41"/>
      <c r="B146" s="47">
        <v>75615</v>
      </c>
      <c r="C146" s="12" t="s">
        <v>86</v>
      </c>
      <c r="D146" s="13"/>
      <c r="E146" s="13"/>
      <c r="F146" s="98"/>
      <c r="G146" s="98"/>
      <c r="H146" s="248"/>
      <c r="I146" s="4"/>
    </row>
    <row r="147" spans="1:9" ht="12">
      <c r="A147" s="41"/>
      <c r="B147" s="47"/>
      <c r="C147" s="12" t="s">
        <v>87</v>
      </c>
      <c r="D147" s="13"/>
      <c r="E147" s="13"/>
      <c r="F147" s="98"/>
      <c r="G147" s="98"/>
      <c r="H147" s="248"/>
      <c r="I147" s="4"/>
    </row>
    <row r="148" spans="1:9" ht="12">
      <c r="A148" s="41"/>
      <c r="B148" s="47"/>
      <c r="C148" s="12" t="s">
        <v>88</v>
      </c>
      <c r="D148" s="13"/>
      <c r="E148" s="13"/>
      <c r="F148" s="98">
        <v>33711500</v>
      </c>
      <c r="G148" s="98">
        <v>32966514</v>
      </c>
      <c r="H148" s="248">
        <f>SUM(G148/F148)</f>
        <v>0.98</v>
      </c>
      <c r="I148" s="4"/>
    </row>
    <row r="149" spans="1:9" ht="12">
      <c r="A149" s="41"/>
      <c r="B149" s="47">
        <v>75616</v>
      </c>
      <c r="C149" s="12" t="s">
        <v>86</v>
      </c>
      <c r="D149" s="13"/>
      <c r="E149" s="13"/>
      <c r="F149" s="98"/>
      <c r="G149" s="98"/>
      <c r="H149" s="248"/>
      <c r="I149" s="4"/>
    </row>
    <row r="150" spans="1:9" ht="12">
      <c r="A150" s="41"/>
      <c r="B150" s="47"/>
      <c r="C150" s="12" t="s">
        <v>89</v>
      </c>
      <c r="D150" s="13"/>
      <c r="E150" s="13"/>
      <c r="F150" s="98"/>
      <c r="G150" s="98"/>
      <c r="H150" s="248"/>
      <c r="I150" s="4"/>
    </row>
    <row r="151" spans="1:9" ht="12">
      <c r="A151" s="41"/>
      <c r="B151" s="47"/>
      <c r="C151" s="12" t="s">
        <v>90</v>
      </c>
      <c r="D151" s="13"/>
      <c r="E151" s="13"/>
      <c r="F151" s="98"/>
      <c r="G151" s="98"/>
      <c r="H151" s="248"/>
      <c r="I151" s="4"/>
    </row>
    <row r="152" spans="1:9" ht="12">
      <c r="A152" s="41"/>
      <c r="B152" s="47"/>
      <c r="C152" s="12" t="s">
        <v>91</v>
      </c>
      <c r="D152" s="13"/>
      <c r="E152" s="13"/>
      <c r="F152" s="98">
        <v>2787600</v>
      </c>
      <c r="G152" s="98">
        <v>2887335</v>
      </c>
      <c r="H152" s="248">
        <f>SUM(G152/F152)</f>
        <v>1.04</v>
      </c>
      <c r="I152" s="4"/>
    </row>
    <row r="153" spans="1:9" ht="12">
      <c r="A153" s="41"/>
      <c r="B153" s="47">
        <v>75618</v>
      </c>
      <c r="C153" s="12" t="s">
        <v>92</v>
      </c>
      <c r="D153" s="13"/>
      <c r="E153" s="13"/>
      <c r="F153" s="123"/>
      <c r="G153" s="123"/>
      <c r="H153" s="248"/>
      <c r="I153" s="4"/>
    </row>
    <row r="154" spans="1:9" ht="12">
      <c r="A154" s="41"/>
      <c r="B154" s="47"/>
      <c r="C154" s="12" t="s">
        <v>144</v>
      </c>
      <c r="D154" s="13"/>
      <c r="E154" s="13"/>
      <c r="F154" s="123">
        <v>756380</v>
      </c>
      <c r="G154" s="123">
        <v>634399</v>
      </c>
      <c r="H154" s="248">
        <f>G154/F154</f>
        <v>0.84</v>
      </c>
      <c r="I154" s="4"/>
    </row>
    <row r="155" spans="1:9" ht="12">
      <c r="A155" s="41"/>
      <c r="B155" s="47">
        <v>75621</v>
      </c>
      <c r="C155" s="12" t="s">
        <v>93</v>
      </c>
      <c r="D155" s="13"/>
      <c r="E155" s="13"/>
      <c r="F155" s="98"/>
      <c r="G155" s="98"/>
      <c r="H155" s="248"/>
      <c r="I155" s="4"/>
    </row>
    <row r="156" spans="1:9" ht="12.75" thickBot="1">
      <c r="A156" s="53"/>
      <c r="B156" s="48"/>
      <c r="C156" s="49" t="s">
        <v>94</v>
      </c>
      <c r="D156" s="50"/>
      <c r="E156" s="50"/>
      <c r="F156" s="106">
        <v>8750000</v>
      </c>
      <c r="G156" s="106">
        <v>9182036</v>
      </c>
      <c r="H156" s="255">
        <f>SUM(G156/F156)</f>
        <v>1.05</v>
      </c>
      <c r="I156" s="4"/>
    </row>
    <row r="157" spans="1:9" ht="12.75" thickTop="1">
      <c r="A157" s="41"/>
      <c r="B157" s="47"/>
      <c r="C157" s="12"/>
      <c r="D157" s="13"/>
      <c r="E157" s="13"/>
      <c r="F157" s="98"/>
      <c r="G157" s="98"/>
      <c r="H157" s="248"/>
      <c r="I157" s="4"/>
    </row>
    <row r="158" spans="1:9" ht="12">
      <c r="A158" s="41">
        <v>758</v>
      </c>
      <c r="B158" s="52"/>
      <c r="C158" s="18" t="s">
        <v>66</v>
      </c>
      <c r="D158" s="19"/>
      <c r="E158" s="19"/>
      <c r="F158" s="97">
        <f>SUM(F160:F164)</f>
        <v>14518580</v>
      </c>
      <c r="G158" s="97">
        <f>SUM(G160:G164)</f>
        <v>14511330</v>
      </c>
      <c r="H158" s="114">
        <f>SUM(G158/F158)</f>
        <v>1</v>
      </c>
      <c r="I158" s="4"/>
    </row>
    <row r="159" spans="1:9" ht="12">
      <c r="A159" s="41"/>
      <c r="B159" s="142"/>
      <c r="C159" s="147"/>
      <c r="D159" s="148"/>
      <c r="E159" s="149"/>
      <c r="F159" s="144"/>
      <c r="G159" s="144"/>
      <c r="H159" s="249"/>
      <c r="I159" s="4"/>
    </row>
    <row r="160" spans="1:9" ht="12">
      <c r="A160" s="41"/>
      <c r="B160" s="143">
        <v>75801</v>
      </c>
      <c r="C160" s="12" t="s">
        <v>95</v>
      </c>
      <c r="D160" s="13"/>
      <c r="E160" s="153"/>
      <c r="F160" s="98"/>
      <c r="G160" s="98"/>
      <c r="H160" s="248"/>
      <c r="I160" s="4"/>
    </row>
    <row r="161" spans="1:9" ht="12">
      <c r="A161" s="41"/>
      <c r="B161" s="143"/>
      <c r="C161" s="12" t="s">
        <v>96</v>
      </c>
      <c r="D161" s="13"/>
      <c r="E161" s="153"/>
      <c r="F161" s="98">
        <v>13311902</v>
      </c>
      <c r="G161" s="98">
        <v>13311902</v>
      </c>
      <c r="H161" s="248">
        <f>SUM(G161/F161)</f>
        <v>1</v>
      </c>
      <c r="I161" s="4"/>
    </row>
    <row r="162" spans="1:9" ht="12">
      <c r="A162" s="41"/>
      <c r="B162" s="47">
        <v>75802</v>
      </c>
      <c r="C162" s="12" t="s">
        <v>97</v>
      </c>
      <c r="D162" s="13"/>
      <c r="E162" s="13"/>
      <c r="F162" s="98">
        <v>28697</v>
      </c>
      <c r="G162" s="98">
        <v>28697</v>
      </c>
      <c r="H162" s="248">
        <f>SUM(G162/F162)</f>
        <v>1</v>
      </c>
      <c r="I162" s="4"/>
    </row>
    <row r="163" spans="1:9" ht="12">
      <c r="A163" s="41"/>
      <c r="B163" s="47">
        <v>75805</v>
      </c>
      <c r="C163" s="12" t="s">
        <v>98</v>
      </c>
      <c r="D163" s="13"/>
      <c r="E163" s="13"/>
      <c r="F163" s="98">
        <v>1077981</v>
      </c>
      <c r="G163" s="98">
        <v>1077981</v>
      </c>
      <c r="H163" s="248">
        <f>SUM(G163/F163)</f>
        <v>1</v>
      </c>
      <c r="I163" s="4"/>
    </row>
    <row r="164" spans="1:9" ht="12.75" thickBot="1">
      <c r="A164" s="53"/>
      <c r="B164" s="48">
        <v>75814</v>
      </c>
      <c r="C164" s="49" t="s">
        <v>99</v>
      </c>
      <c r="D164" s="50"/>
      <c r="E164" s="50"/>
      <c r="F164" s="106">
        <v>100000</v>
      </c>
      <c r="G164" s="106">
        <v>92750</v>
      </c>
      <c r="H164" s="255">
        <f>SUM(G164/F164)</f>
        <v>0.93</v>
      </c>
      <c r="I164" s="4"/>
    </row>
    <row r="165" spans="1:9" ht="12.75" thickTop="1">
      <c r="A165" s="178"/>
      <c r="B165" s="185"/>
      <c r="C165" s="176"/>
      <c r="D165" s="172"/>
      <c r="E165" s="172"/>
      <c r="F165" s="186"/>
      <c r="G165" s="186"/>
      <c r="H165" s="251"/>
      <c r="I165" s="4"/>
    </row>
    <row r="166" spans="1:9" ht="12">
      <c r="A166" s="178">
        <v>801</v>
      </c>
      <c r="B166" s="187"/>
      <c r="C166" s="168" t="s">
        <v>67</v>
      </c>
      <c r="D166" s="169"/>
      <c r="E166" s="169"/>
      <c r="F166" s="188">
        <f>SUM(F168:F171)</f>
        <v>347086</v>
      </c>
      <c r="G166" s="188">
        <f>SUM(G168:G171)</f>
        <v>349856</v>
      </c>
      <c r="H166" s="252">
        <f>SUM(G166/F166)</f>
        <v>1.01</v>
      </c>
      <c r="I166" s="4"/>
    </row>
    <row r="167" spans="1:9" ht="12">
      <c r="A167" s="178"/>
      <c r="B167" s="185"/>
      <c r="C167" s="176"/>
      <c r="D167" s="172"/>
      <c r="E167" s="172"/>
      <c r="F167" s="186"/>
      <c r="G167" s="186"/>
      <c r="H167" s="251"/>
      <c r="I167" s="4"/>
    </row>
    <row r="168" spans="1:9" ht="12">
      <c r="A168" s="178"/>
      <c r="B168" s="185">
        <v>80101</v>
      </c>
      <c r="C168" s="176" t="s">
        <v>100</v>
      </c>
      <c r="D168" s="172"/>
      <c r="E168" s="172"/>
      <c r="F168" s="186">
        <v>230000</v>
      </c>
      <c r="G168" s="186">
        <v>229890</v>
      </c>
      <c r="H168" s="251">
        <f>SUM(G168/F168)</f>
        <v>1</v>
      </c>
      <c r="I168" s="4"/>
    </row>
    <row r="169" spans="1:9" ht="12">
      <c r="A169" s="178"/>
      <c r="B169" s="185">
        <v>80110</v>
      </c>
      <c r="C169" s="176" t="s">
        <v>101</v>
      </c>
      <c r="D169" s="172"/>
      <c r="E169" s="172"/>
      <c r="F169" s="186">
        <v>20000</v>
      </c>
      <c r="G169" s="186">
        <v>23225</v>
      </c>
      <c r="H169" s="251">
        <f>SUM(G169/F169)</f>
        <v>1.16</v>
      </c>
      <c r="I169" s="4"/>
    </row>
    <row r="170" spans="1:9" ht="12">
      <c r="A170" s="178"/>
      <c r="B170" s="185">
        <v>80113</v>
      </c>
      <c r="C170" s="176" t="s">
        <v>148</v>
      </c>
      <c r="D170" s="172"/>
      <c r="E170" s="172"/>
      <c r="F170" s="186">
        <v>550</v>
      </c>
      <c r="G170" s="186">
        <v>205</v>
      </c>
      <c r="H170" s="251">
        <f>SUM(G170/F170)</f>
        <v>0.37</v>
      </c>
      <c r="I170" s="4"/>
    </row>
    <row r="171" spans="1:9" ht="12.75" thickBot="1">
      <c r="A171" s="189"/>
      <c r="B171" s="190">
        <v>80195</v>
      </c>
      <c r="C171" s="191" t="s">
        <v>81</v>
      </c>
      <c r="D171" s="192"/>
      <c r="E171" s="192"/>
      <c r="F171" s="282">
        <v>96536</v>
      </c>
      <c r="G171" s="282">
        <v>96536</v>
      </c>
      <c r="H171" s="283">
        <f>SUM(G171/F171)</f>
        <v>1</v>
      </c>
      <c r="I171" s="4"/>
    </row>
    <row r="172" spans="1:9" ht="12.75" thickBot="1">
      <c r="A172" s="193">
        <v>1</v>
      </c>
      <c r="B172" s="194">
        <v>2</v>
      </c>
      <c r="C172" s="313">
        <v>3</v>
      </c>
      <c r="D172" s="314"/>
      <c r="E172" s="315"/>
      <c r="F172" s="195">
        <v>4</v>
      </c>
      <c r="G172" s="195">
        <v>5</v>
      </c>
      <c r="H172" s="256">
        <v>6</v>
      </c>
      <c r="I172" s="4"/>
    </row>
    <row r="173" spans="1:9" ht="12">
      <c r="A173" s="178"/>
      <c r="B173" s="185"/>
      <c r="C173" s="176"/>
      <c r="D173" s="172"/>
      <c r="E173" s="172"/>
      <c r="F173" s="186"/>
      <c r="G173" s="186"/>
      <c r="H173" s="251"/>
      <c r="I173" s="4"/>
    </row>
    <row r="174" spans="1:9" ht="12">
      <c r="A174" s="178">
        <v>851</v>
      </c>
      <c r="B174" s="187"/>
      <c r="C174" s="168" t="s">
        <v>68</v>
      </c>
      <c r="D174" s="169"/>
      <c r="E174" s="169"/>
      <c r="F174" s="188">
        <f>SUM(F176)</f>
        <v>5000</v>
      </c>
      <c r="G174" s="188">
        <f>SUM(G176)</f>
        <v>10023</v>
      </c>
      <c r="H174" s="230">
        <f>G174/F174</f>
        <v>2</v>
      </c>
      <c r="I174" s="4"/>
    </row>
    <row r="175" spans="1:9" ht="12">
      <c r="A175" s="178"/>
      <c r="B175" s="185"/>
      <c r="C175" s="176"/>
      <c r="D175" s="172"/>
      <c r="E175" s="172"/>
      <c r="F175" s="186"/>
      <c r="G175" s="186"/>
      <c r="H175" s="226"/>
      <c r="I175" s="4"/>
    </row>
    <row r="176" spans="1:9" ht="12.75" thickBot="1">
      <c r="A176" s="196"/>
      <c r="B176" s="197">
        <v>85121</v>
      </c>
      <c r="C176" s="198" t="s">
        <v>102</v>
      </c>
      <c r="D176" s="199"/>
      <c r="E176" s="199"/>
      <c r="F176" s="200">
        <v>5000</v>
      </c>
      <c r="G176" s="200">
        <v>10023</v>
      </c>
      <c r="H176" s="235">
        <f>G176/F176</f>
        <v>2</v>
      </c>
      <c r="I176" s="4"/>
    </row>
    <row r="177" spans="1:9" ht="12.75" thickTop="1">
      <c r="A177" s="41"/>
      <c r="B177" s="47"/>
      <c r="C177" s="12"/>
      <c r="D177" s="13"/>
      <c r="E177" s="13"/>
      <c r="F177" s="98"/>
      <c r="G177" s="98"/>
      <c r="H177" s="116"/>
      <c r="I177" s="4"/>
    </row>
    <row r="178" spans="1:9" ht="12.75" customHeight="1">
      <c r="A178" s="41">
        <v>853</v>
      </c>
      <c r="B178" s="52"/>
      <c r="C178" s="18" t="s">
        <v>69</v>
      </c>
      <c r="D178" s="19"/>
      <c r="E178" s="19"/>
      <c r="F178" s="97">
        <f>SUM(F180:F183)</f>
        <v>805785</v>
      </c>
      <c r="G178" s="97">
        <f>SUM(G180:G183)</f>
        <v>811742</v>
      </c>
      <c r="H178" s="115">
        <f>SUM(G178/F178)</f>
        <v>1.01</v>
      </c>
      <c r="I178" s="4"/>
    </row>
    <row r="179" spans="1:9" ht="12.75" customHeight="1">
      <c r="A179" s="41"/>
      <c r="B179" s="47"/>
      <c r="C179" s="12"/>
      <c r="D179" s="13"/>
      <c r="E179" s="13"/>
      <c r="F179" s="98"/>
      <c r="G179" s="98"/>
      <c r="H179" s="116"/>
      <c r="I179" s="4"/>
    </row>
    <row r="180" spans="1:9" ht="12">
      <c r="A180" s="41"/>
      <c r="B180" s="47">
        <v>85314</v>
      </c>
      <c r="C180" s="12" t="s">
        <v>161</v>
      </c>
      <c r="D180" s="13"/>
      <c r="E180" s="13"/>
      <c r="F180" s="98"/>
      <c r="G180" s="98">
        <v>24</v>
      </c>
      <c r="H180" s="116"/>
      <c r="I180" s="4"/>
    </row>
    <row r="181" spans="1:9" ht="12">
      <c r="A181" s="41"/>
      <c r="B181" s="185">
        <v>85315</v>
      </c>
      <c r="C181" s="176" t="s">
        <v>103</v>
      </c>
      <c r="D181" s="172"/>
      <c r="E181" s="172"/>
      <c r="F181" s="177">
        <v>494385</v>
      </c>
      <c r="G181" s="177">
        <v>494385</v>
      </c>
      <c r="H181" s="116">
        <f>SUM(G181/F181)</f>
        <v>1</v>
      </c>
      <c r="I181" s="4"/>
    </row>
    <row r="182" spans="1:9" ht="12">
      <c r="A182" s="41"/>
      <c r="B182" s="47">
        <v>85328</v>
      </c>
      <c r="C182" s="12" t="s">
        <v>162</v>
      </c>
      <c r="D182" s="13"/>
      <c r="E182" s="13"/>
      <c r="F182" s="98">
        <v>27000</v>
      </c>
      <c r="G182" s="98">
        <v>32933</v>
      </c>
      <c r="H182" s="116">
        <f>SUM(G182/F182)</f>
        <v>1.22</v>
      </c>
      <c r="I182" s="4"/>
    </row>
    <row r="183" spans="1:9" ht="12.75" thickBot="1">
      <c r="A183" s="53"/>
      <c r="B183" s="197">
        <v>85395</v>
      </c>
      <c r="C183" s="198" t="s">
        <v>81</v>
      </c>
      <c r="D183" s="199"/>
      <c r="E183" s="199"/>
      <c r="F183" s="201">
        <v>284400</v>
      </c>
      <c r="G183" s="201">
        <v>284400</v>
      </c>
      <c r="H183" s="235">
        <f>SUM(G183/F183)</f>
        <v>1</v>
      </c>
      <c r="I183" s="4"/>
    </row>
    <row r="184" spans="1:9" ht="12.75" thickTop="1">
      <c r="A184" s="41"/>
      <c r="B184" s="47"/>
      <c r="C184" s="12"/>
      <c r="D184" s="13"/>
      <c r="E184" s="13"/>
      <c r="F184" s="98"/>
      <c r="G184" s="98"/>
      <c r="H184" s="116"/>
      <c r="I184" s="4"/>
    </row>
    <row r="185" spans="1:9" ht="12">
      <c r="A185" s="41">
        <v>854</v>
      </c>
      <c r="B185" s="52"/>
      <c r="C185" s="18" t="s">
        <v>70</v>
      </c>
      <c r="D185" s="19"/>
      <c r="E185" s="19"/>
      <c r="F185" s="97">
        <f>SUM(F187:F188)</f>
        <v>16284</v>
      </c>
      <c r="G185" s="97">
        <f>SUM(G187:G188)</f>
        <v>16650</v>
      </c>
      <c r="H185" s="115">
        <f>G185/F185</f>
        <v>1.02</v>
      </c>
      <c r="I185" s="4"/>
    </row>
    <row r="186" spans="1:9" ht="12">
      <c r="A186" s="41"/>
      <c r="B186" s="47"/>
      <c r="C186" s="12"/>
      <c r="D186" s="13"/>
      <c r="E186" s="13"/>
      <c r="F186" s="98"/>
      <c r="G186" s="98"/>
      <c r="H186" s="116"/>
      <c r="I186" s="4"/>
    </row>
    <row r="187" spans="1:9" ht="12">
      <c r="A187" s="41"/>
      <c r="B187" s="47">
        <v>85404</v>
      </c>
      <c r="C187" s="12" t="s">
        <v>131</v>
      </c>
      <c r="D187" s="13"/>
      <c r="E187" s="13"/>
      <c r="F187" s="98">
        <v>577</v>
      </c>
      <c r="G187" s="98">
        <v>943</v>
      </c>
      <c r="H187" s="116">
        <f>SUM(G187/F187)</f>
        <v>1.63</v>
      </c>
      <c r="I187" s="4"/>
    </row>
    <row r="188" spans="1:9" ht="12.75" thickBot="1">
      <c r="A188" s="53"/>
      <c r="B188" s="48">
        <v>85495</v>
      </c>
      <c r="C188" s="49" t="s">
        <v>81</v>
      </c>
      <c r="D188" s="50"/>
      <c r="E188" s="50"/>
      <c r="F188" s="106">
        <v>15707</v>
      </c>
      <c r="G188" s="106">
        <v>15707</v>
      </c>
      <c r="H188" s="120">
        <f>G188/F188</f>
        <v>1</v>
      </c>
      <c r="I188" s="4"/>
    </row>
    <row r="189" spans="1:9" ht="12.75" thickTop="1">
      <c r="A189" s="41"/>
      <c r="B189" s="47"/>
      <c r="C189" s="12"/>
      <c r="D189" s="13"/>
      <c r="E189" s="13"/>
      <c r="F189" s="98"/>
      <c r="G189" s="98"/>
      <c r="H189" s="116"/>
      <c r="I189" s="4"/>
    </row>
    <row r="190" spans="1:9" ht="12">
      <c r="A190" s="41">
        <v>900</v>
      </c>
      <c r="B190" s="12"/>
      <c r="C190" s="12" t="s">
        <v>105</v>
      </c>
      <c r="D190" s="13"/>
      <c r="E190" s="13"/>
      <c r="F190" s="99"/>
      <c r="G190" s="99"/>
      <c r="H190" s="116"/>
      <c r="I190" s="4"/>
    </row>
    <row r="191" spans="1:9" ht="12">
      <c r="A191" s="41"/>
      <c r="B191" s="52"/>
      <c r="C191" s="18" t="s">
        <v>106</v>
      </c>
      <c r="D191" s="19"/>
      <c r="E191" s="19"/>
      <c r="F191" s="97">
        <f>SUM(F193:F197)</f>
        <v>10127770</v>
      </c>
      <c r="G191" s="97">
        <f>SUM(G193:G197)</f>
        <v>5826050</v>
      </c>
      <c r="H191" s="115">
        <f>SUM(G191/F191)</f>
        <v>0.58</v>
      </c>
      <c r="I191" s="4"/>
    </row>
    <row r="192" spans="1:9" ht="12">
      <c r="A192" s="41"/>
      <c r="B192" s="47"/>
      <c r="C192" s="12"/>
      <c r="D192" s="13"/>
      <c r="E192" s="13"/>
      <c r="F192" s="98"/>
      <c r="G192" s="98"/>
      <c r="H192" s="116"/>
      <c r="I192" s="4"/>
    </row>
    <row r="193" spans="1:9" ht="12">
      <c r="A193" s="41"/>
      <c r="B193" s="47">
        <v>90001</v>
      </c>
      <c r="C193" s="12" t="s">
        <v>132</v>
      </c>
      <c r="D193" s="13"/>
      <c r="E193" s="13"/>
      <c r="F193" s="98">
        <v>5281026</v>
      </c>
      <c r="G193" s="98">
        <v>1093497</v>
      </c>
      <c r="H193" s="116">
        <f>SUM(G193/F193)</f>
        <v>0.21</v>
      </c>
      <c r="I193" s="4"/>
    </row>
    <row r="194" spans="1:9" ht="12">
      <c r="A194" s="41"/>
      <c r="B194" s="47">
        <v>90002</v>
      </c>
      <c r="C194" s="12" t="s">
        <v>107</v>
      </c>
      <c r="D194" s="13"/>
      <c r="E194" s="13"/>
      <c r="F194" s="98">
        <v>2995000</v>
      </c>
      <c r="G194" s="98">
        <v>2754631</v>
      </c>
      <c r="H194" s="116">
        <f>SUM(G194/F194)</f>
        <v>0.92</v>
      </c>
      <c r="I194" s="4"/>
    </row>
    <row r="195" spans="1:9" ht="12">
      <c r="A195" s="41"/>
      <c r="B195" s="47">
        <v>90006</v>
      </c>
      <c r="C195" s="12" t="s">
        <v>149</v>
      </c>
      <c r="D195" s="13"/>
      <c r="E195" s="13"/>
      <c r="F195" s="98">
        <v>0</v>
      </c>
      <c r="G195" s="98">
        <v>120</v>
      </c>
      <c r="H195" s="116"/>
      <c r="I195" s="4"/>
    </row>
    <row r="196" spans="1:9" ht="12">
      <c r="A196" s="41"/>
      <c r="B196" s="47">
        <v>90020</v>
      </c>
      <c r="C196" s="12" t="s">
        <v>160</v>
      </c>
      <c r="D196" s="13"/>
      <c r="E196" s="13"/>
      <c r="F196" s="98">
        <v>0</v>
      </c>
      <c r="G196" s="98">
        <v>71088</v>
      </c>
      <c r="H196" s="116"/>
      <c r="I196" s="4"/>
    </row>
    <row r="197" spans="1:9" ht="12.75" thickBot="1">
      <c r="A197" s="53"/>
      <c r="B197" s="48">
        <v>90095</v>
      </c>
      <c r="C197" s="49" t="s">
        <v>81</v>
      </c>
      <c r="D197" s="50"/>
      <c r="E197" s="50"/>
      <c r="F197" s="106">
        <v>1851744</v>
      </c>
      <c r="G197" s="106">
        <v>1906714</v>
      </c>
      <c r="H197" s="120">
        <f>SUM(G197/F197)</f>
        <v>1.03</v>
      </c>
      <c r="I197" s="4"/>
    </row>
    <row r="198" spans="1:9" ht="12.75" thickTop="1">
      <c r="A198" s="178"/>
      <c r="B198" s="185"/>
      <c r="C198" s="176"/>
      <c r="D198" s="172"/>
      <c r="E198" s="172"/>
      <c r="F198" s="177"/>
      <c r="G198" s="177"/>
      <c r="H198" s="226"/>
      <c r="I198" s="4"/>
    </row>
    <row r="199" spans="1:9" ht="12">
      <c r="A199" s="178">
        <v>921</v>
      </c>
      <c r="B199" s="185"/>
      <c r="C199" s="176" t="s">
        <v>108</v>
      </c>
      <c r="D199" s="172"/>
      <c r="E199" s="172"/>
      <c r="F199" s="177"/>
      <c r="G199" s="177"/>
      <c r="H199" s="226"/>
      <c r="I199" s="4"/>
    </row>
    <row r="200" spans="1:9" ht="12">
      <c r="A200" s="178"/>
      <c r="B200" s="187"/>
      <c r="C200" s="168" t="s">
        <v>74</v>
      </c>
      <c r="D200" s="169"/>
      <c r="E200" s="169"/>
      <c r="F200" s="171">
        <f>SUM(F202:F202)</f>
        <v>25000</v>
      </c>
      <c r="G200" s="171">
        <f>SUM(G202)</f>
        <v>25109</v>
      </c>
      <c r="H200" s="230">
        <f>SUM(G200/F200)</f>
        <v>1</v>
      </c>
      <c r="I200" s="4"/>
    </row>
    <row r="201" spans="1:9" ht="12">
      <c r="A201" s="178"/>
      <c r="B201" s="185"/>
      <c r="C201" s="176"/>
      <c r="D201" s="172"/>
      <c r="E201" s="172"/>
      <c r="F201" s="177"/>
      <c r="G201" s="177"/>
      <c r="H201" s="226"/>
      <c r="I201" s="4"/>
    </row>
    <row r="202" spans="1:9" ht="12.75" thickBot="1">
      <c r="A202" s="196"/>
      <c r="B202" s="197">
        <v>92109</v>
      </c>
      <c r="C202" s="198" t="s">
        <v>133</v>
      </c>
      <c r="D202" s="199"/>
      <c r="E202" s="199"/>
      <c r="F202" s="201">
        <v>25000</v>
      </c>
      <c r="G202" s="201">
        <v>25109</v>
      </c>
      <c r="H202" s="235">
        <f>SUM(G202/F202)</f>
        <v>1</v>
      </c>
      <c r="I202" s="4"/>
    </row>
    <row r="203" spans="1:9" ht="12.75" thickTop="1">
      <c r="A203" s="178"/>
      <c r="B203" s="185"/>
      <c r="C203" s="176"/>
      <c r="D203" s="172"/>
      <c r="E203" s="172"/>
      <c r="F203" s="177"/>
      <c r="G203" s="177"/>
      <c r="H203" s="226"/>
      <c r="I203" s="4"/>
    </row>
    <row r="204" spans="1:9" ht="12">
      <c r="A204" s="178">
        <v>926</v>
      </c>
      <c r="B204" s="187"/>
      <c r="C204" s="168" t="s">
        <v>126</v>
      </c>
      <c r="D204" s="169"/>
      <c r="E204" s="169"/>
      <c r="F204" s="171">
        <f>SUM(F206:F207)</f>
        <v>100000</v>
      </c>
      <c r="G204" s="171">
        <f>SUM(G206:G207)</f>
        <v>99832</v>
      </c>
      <c r="H204" s="230">
        <f>SUM(G204/F204)</f>
        <v>1</v>
      </c>
      <c r="I204" s="4"/>
    </row>
    <row r="205" spans="1:9" ht="12">
      <c r="A205" s="178"/>
      <c r="B205" s="185"/>
      <c r="C205" s="176"/>
      <c r="D205" s="172"/>
      <c r="E205" s="172"/>
      <c r="F205" s="177"/>
      <c r="G205" s="177"/>
      <c r="H205" s="226"/>
      <c r="I205" s="4"/>
    </row>
    <row r="206" spans="1:9" ht="12">
      <c r="A206" s="178"/>
      <c r="B206" s="185">
        <v>92601</v>
      </c>
      <c r="C206" s="176" t="s">
        <v>134</v>
      </c>
      <c r="D206" s="172"/>
      <c r="E206" s="172"/>
      <c r="F206" s="177">
        <v>100000</v>
      </c>
      <c r="G206" s="177">
        <v>99778</v>
      </c>
      <c r="H206" s="226">
        <f>SUM(G206/F206)</f>
        <v>1</v>
      </c>
      <c r="I206" s="4"/>
    </row>
    <row r="207" spans="1:9" ht="12.75" thickBot="1">
      <c r="A207" s="178"/>
      <c r="B207" s="185">
        <v>92605</v>
      </c>
      <c r="C207" s="176" t="s">
        <v>135</v>
      </c>
      <c r="D207" s="172"/>
      <c r="E207" s="172"/>
      <c r="F207" s="177">
        <v>0</v>
      </c>
      <c r="G207" s="177">
        <v>54</v>
      </c>
      <c r="H207" s="269"/>
      <c r="I207" s="4"/>
    </row>
    <row r="208" spans="1:9" ht="12">
      <c r="A208" s="32"/>
      <c r="B208" s="284"/>
      <c r="C208" s="10"/>
      <c r="D208" s="9"/>
      <c r="E208" s="9"/>
      <c r="F208" s="258"/>
      <c r="G208" s="110"/>
      <c r="H208" s="118"/>
      <c r="I208" s="4"/>
    </row>
    <row r="209" spans="1:9" s="28" customFormat="1" ht="15.75" thickBot="1">
      <c r="A209" s="17"/>
      <c r="B209" s="16"/>
      <c r="C209" s="30" t="s">
        <v>75</v>
      </c>
      <c r="D209" s="15"/>
      <c r="E209" s="15"/>
      <c r="F209" s="108">
        <f>SUM(F112+F116+F120+F125+F129+F136+F143+F158+F166+F174+F178+F185+F191+F200+F204)</f>
        <v>75250751</v>
      </c>
      <c r="G209" s="108">
        <f>SUM(G112+G116+G120+G125+G129+G136+G143+G158+G166+G174+G178+G185+G191+G200+G204)</f>
        <v>70214128</v>
      </c>
      <c r="H209" s="119">
        <f>SUM(G209/F209)</f>
        <v>0.93</v>
      </c>
      <c r="I209" s="5"/>
    </row>
    <row r="210" spans="1:9" s="28" customFormat="1" ht="15">
      <c r="A210" s="292"/>
      <c r="B210" s="292"/>
      <c r="C210" s="14"/>
      <c r="D210" s="5"/>
      <c r="E210" s="5"/>
      <c r="F210" s="293"/>
      <c r="G210" s="293"/>
      <c r="H210" s="294"/>
      <c r="I210" s="5"/>
    </row>
    <row r="211" spans="1:9" ht="25.5" customHeight="1">
      <c r="A211" s="309" t="s">
        <v>158</v>
      </c>
      <c r="B211" s="309"/>
      <c r="C211" s="309"/>
      <c r="D211" s="309"/>
      <c r="E211" s="309"/>
      <c r="F211" s="309"/>
      <c r="G211" s="309"/>
      <c r="H211" s="309"/>
      <c r="I211" s="4"/>
    </row>
    <row r="212" spans="1:9" ht="12.75" thickBot="1">
      <c r="A212" s="295"/>
      <c r="B212" s="128"/>
      <c r="C212" s="128"/>
      <c r="D212" s="128"/>
      <c r="E212" s="128"/>
      <c r="F212" s="128"/>
      <c r="G212" s="128"/>
      <c r="H212" s="138" t="s">
        <v>5</v>
      </c>
      <c r="I212" s="4"/>
    </row>
    <row r="213" spans="1:9" s="28" customFormat="1" ht="14.25">
      <c r="A213" s="289"/>
      <c r="B213" s="36" t="s">
        <v>50</v>
      </c>
      <c r="C213" s="37" t="s">
        <v>76</v>
      </c>
      <c r="D213" s="105" t="s">
        <v>77</v>
      </c>
      <c r="E213" s="75"/>
      <c r="F213" s="86" t="s">
        <v>7</v>
      </c>
      <c r="G213" s="86" t="s">
        <v>8</v>
      </c>
      <c r="H213" s="100" t="s">
        <v>9</v>
      </c>
      <c r="I213" s="5"/>
    </row>
    <row r="214" spans="1:9" s="28" customFormat="1" ht="15" thickBot="1">
      <c r="A214" s="289"/>
      <c r="B214" s="122"/>
      <c r="C214" s="121"/>
      <c r="D214" s="129"/>
      <c r="E214" s="130"/>
      <c r="F214" s="143"/>
      <c r="G214" s="143"/>
      <c r="H214" s="254">
        <v>0.211111111111111</v>
      </c>
      <c r="I214" s="5"/>
    </row>
    <row r="215" spans="1:9" ht="12">
      <c r="A215" s="38"/>
      <c r="B215" s="25">
        <v>1</v>
      </c>
      <c r="C215" s="26">
        <v>2</v>
      </c>
      <c r="D215" s="26">
        <v>3</v>
      </c>
      <c r="E215" s="27"/>
      <c r="F215" s="104">
        <v>4</v>
      </c>
      <c r="G215" s="104">
        <v>5</v>
      </c>
      <c r="H215" s="103">
        <v>6</v>
      </c>
      <c r="I215" s="4"/>
    </row>
    <row r="216" spans="1:9" ht="12">
      <c r="A216" s="38"/>
      <c r="B216" s="39"/>
      <c r="C216" s="154"/>
      <c r="D216" s="156"/>
      <c r="E216" s="38"/>
      <c r="F216" s="93"/>
      <c r="G216" s="93"/>
      <c r="H216" s="90"/>
      <c r="I216" s="4"/>
    </row>
    <row r="217" spans="1:9" ht="12">
      <c r="A217" s="124"/>
      <c r="B217" s="41">
        <v>750</v>
      </c>
      <c r="C217" s="143"/>
      <c r="D217" s="18" t="s">
        <v>57</v>
      </c>
      <c r="E217" s="19"/>
      <c r="F217" s="97">
        <f>SUM(F219)</f>
        <v>275000</v>
      </c>
      <c r="G217" s="97">
        <f>SUM(G219)</f>
        <v>275000</v>
      </c>
      <c r="H217" s="116">
        <f>SUM(G217/F217)</f>
        <v>1</v>
      </c>
      <c r="I217" s="4"/>
    </row>
    <row r="218" spans="1:9" ht="12">
      <c r="A218" s="124"/>
      <c r="B218" s="41"/>
      <c r="C218" s="142"/>
      <c r="D218" s="12"/>
      <c r="E218" s="13"/>
      <c r="F218" s="98"/>
      <c r="G218" s="123"/>
      <c r="H218" s="152"/>
      <c r="I218" s="4"/>
    </row>
    <row r="219" spans="1:9" ht="12.75" thickBot="1">
      <c r="A219" s="124"/>
      <c r="B219" s="53"/>
      <c r="C219" s="155">
        <v>75011</v>
      </c>
      <c r="D219" s="49" t="s">
        <v>136</v>
      </c>
      <c r="E219" s="50"/>
      <c r="F219" s="106">
        <v>275000</v>
      </c>
      <c r="G219" s="126">
        <v>275000</v>
      </c>
      <c r="H219" s="120">
        <f>SUM(G219/F219)</f>
        <v>1</v>
      </c>
      <c r="I219" s="4"/>
    </row>
    <row r="220" spans="1:9" ht="12.75" thickTop="1">
      <c r="A220" s="124"/>
      <c r="B220" s="41"/>
      <c r="C220" s="143"/>
      <c r="D220" s="12"/>
      <c r="E220" s="13"/>
      <c r="F220" s="98"/>
      <c r="G220" s="98"/>
      <c r="H220" s="116"/>
      <c r="I220" s="4"/>
    </row>
    <row r="221" spans="1:9" ht="12">
      <c r="A221" s="124"/>
      <c r="B221" s="41">
        <v>751</v>
      </c>
      <c r="C221" s="143"/>
      <c r="D221" s="12" t="s">
        <v>58</v>
      </c>
      <c r="E221" s="13"/>
      <c r="F221" s="98"/>
      <c r="G221" s="98"/>
      <c r="H221" s="116"/>
      <c r="I221" s="4"/>
    </row>
    <row r="222" spans="1:9" ht="12">
      <c r="A222" s="124"/>
      <c r="B222" s="41"/>
      <c r="C222" s="143"/>
      <c r="D222" s="12" t="s">
        <v>59</v>
      </c>
      <c r="E222" s="13"/>
      <c r="F222" s="98"/>
      <c r="G222" s="98"/>
      <c r="H222" s="116"/>
      <c r="I222" s="4"/>
    </row>
    <row r="223" spans="1:9" ht="12">
      <c r="A223" s="124"/>
      <c r="B223" s="41"/>
      <c r="C223" s="143"/>
      <c r="D223" s="18" t="s">
        <v>60</v>
      </c>
      <c r="E223" s="19"/>
      <c r="F223" s="97">
        <f>SUM(F226:F227)</f>
        <v>76283</v>
      </c>
      <c r="G223" s="97">
        <f>SUM(G226:G227)</f>
        <v>76071</v>
      </c>
      <c r="H223" s="115">
        <f>SUM(G223/F223)</f>
        <v>1</v>
      </c>
      <c r="I223" s="4"/>
    </row>
    <row r="224" spans="1:9" ht="12">
      <c r="A224" s="124"/>
      <c r="B224" s="41"/>
      <c r="C224" s="142"/>
      <c r="D224" s="147"/>
      <c r="E224" s="149"/>
      <c r="F224" s="125"/>
      <c r="G224" s="144"/>
      <c r="H224" s="152"/>
      <c r="I224" s="4"/>
    </row>
    <row r="225" spans="1:9" ht="12">
      <c r="A225" s="124"/>
      <c r="B225" s="41"/>
      <c r="C225" s="143">
        <v>75101</v>
      </c>
      <c r="D225" s="12" t="s">
        <v>110</v>
      </c>
      <c r="E225" s="153"/>
      <c r="F225" s="125"/>
      <c r="G225" s="98"/>
      <c r="H225" s="116"/>
      <c r="I225" s="4"/>
    </row>
    <row r="226" spans="1:9" ht="12">
      <c r="A226" s="124"/>
      <c r="B226" s="41"/>
      <c r="C226" s="143"/>
      <c r="D226" s="12" t="s">
        <v>111</v>
      </c>
      <c r="E226" s="153"/>
      <c r="F226" s="125">
        <v>5990</v>
      </c>
      <c r="G226" s="98">
        <v>5990</v>
      </c>
      <c r="H226" s="116">
        <f>SUM(G226/F226)</f>
        <v>1</v>
      </c>
      <c r="I226" s="4"/>
    </row>
    <row r="227" spans="1:9" ht="12.75" thickBot="1">
      <c r="A227" s="124"/>
      <c r="B227" s="53"/>
      <c r="C227" s="155">
        <v>75110</v>
      </c>
      <c r="D227" s="49" t="s">
        <v>153</v>
      </c>
      <c r="E227" s="157"/>
      <c r="F227" s="296">
        <v>70293</v>
      </c>
      <c r="G227" s="106">
        <v>70081</v>
      </c>
      <c r="H227" s="120">
        <f>SUM(G227/F227)</f>
        <v>1</v>
      </c>
      <c r="I227" s="4"/>
    </row>
    <row r="228" spans="1:9" ht="0.75" customHeight="1" thickTop="1">
      <c r="A228" s="124"/>
      <c r="B228" s="41"/>
      <c r="C228" s="143"/>
      <c r="D228" s="12"/>
      <c r="E228" s="13"/>
      <c r="F228" s="98"/>
      <c r="G228" s="123"/>
      <c r="H228" s="116"/>
      <c r="I228" s="4"/>
    </row>
    <row r="229" spans="1:9" ht="0.75" customHeight="1">
      <c r="A229" s="124"/>
      <c r="B229" s="41"/>
      <c r="C229" s="143"/>
      <c r="D229" s="12"/>
      <c r="E229" s="13"/>
      <c r="F229" s="98"/>
      <c r="G229" s="123"/>
      <c r="H229" s="116"/>
      <c r="I229" s="4"/>
    </row>
    <row r="230" spans="1:9" ht="12">
      <c r="A230" s="124"/>
      <c r="B230" s="41"/>
      <c r="C230" s="99"/>
      <c r="D230" s="12"/>
      <c r="E230" s="13"/>
      <c r="F230" s="98"/>
      <c r="G230" s="98"/>
      <c r="H230" s="116"/>
      <c r="I230" s="4"/>
    </row>
    <row r="231" spans="1:9" ht="12">
      <c r="A231" s="124"/>
      <c r="B231" s="41">
        <v>754</v>
      </c>
      <c r="C231" s="143"/>
      <c r="D231" s="12" t="s">
        <v>83</v>
      </c>
      <c r="E231" s="13"/>
      <c r="F231" s="98"/>
      <c r="G231" s="98"/>
      <c r="H231" s="116"/>
      <c r="I231" s="4"/>
    </row>
    <row r="232" spans="1:9" ht="12">
      <c r="A232" s="124"/>
      <c r="B232" s="41"/>
      <c r="C232" s="146"/>
      <c r="D232" s="12" t="s">
        <v>84</v>
      </c>
      <c r="E232" s="13"/>
      <c r="F232" s="98">
        <f>SUM(F234)</f>
        <v>2000</v>
      </c>
      <c r="G232" s="98">
        <f>SUM(G234)</f>
        <v>2000</v>
      </c>
      <c r="H232" s="116">
        <f>SUM(G232/F232)</f>
        <v>1</v>
      </c>
      <c r="I232" s="4"/>
    </row>
    <row r="233" spans="1:9" ht="12">
      <c r="A233" s="124"/>
      <c r="B233" s="41"/>
      <c r="C233" s="143"/>
      <c r="D233" s="147"/>
      <c r="E233" s="148"/>
      <c r="F233" s="144"/>
      <c r="G233" s="144"/>
      <c r="H233" s="152"/>
      <c r="I233" s="4"/>
    </row>
    <row r="234" spans="1:9" ht="12.75" thickBot="1">
      <c r="A234" s="124"/>
      <c r="B234" s="53"/>
      <c r="C234" s="155">
        <v>75414</v>
      </c>
      <c r="D234" s="49" t="s">
        <v>112</v>
      </c>
      <c r="E234" s="50"/>
      <c r="F234" s="106">
        <v>2000</v>
      </c>
      <c r="G234" s="106">
        <v>2000</v>
      </c>
      <c r="H234" s="120">
        <f>SUM(G234/F234)</f>
        <v>1</v>
      </c>
      <c r="I234" s="4"/>
    </row>
    <row r="235" spans="1:9" ht="12.75" thickTop="1">
      <c r="A235" s="124"/>
      <c r="B235" s="41"/>
      <c r="C235" s="143"/>
      <c r="D235" s="12"/>
      <c r="E235" s="13"/>
      <c r="F235" s="98"/>
      <c r="G235" s="98"/>
      <c r="H235" s="116"/>
      <c r="I235" s="4"/>
    </row>
    <row r="236" spans="1:9" ht="12">
      <c r="A236" s="124"/>
      <c r="B236" s="41">
        <v>801</v>
      </c>
      <c r="C236" s="146"/>
      <c r="D236" s="18" t="s">
        <v>67</v>
      </c>
      <c r="E236" s="19"/>
      <c r="F236" s="97">
        <f>SUM(F238)</f>
        <v>8121</v>
      </c>
      <c r="G236" s="97">
        <f>SUM(G238)</f>
        <v>8121</v>
      </c>
      <c r="H236" s="115">
        <f>SUM(G236/F236)</f>
        <v>1</v>
      </c>
      <c r="I236" s="4"/>
    </row>
    <row r="237" spans="1:9" ht="12">
      <c r="A237" s="124"/>
      <c r="B237" s="41"/>
      <c r="C237" s="143"/>
      <c r="D237" s="12"/>
      <c r="E237" s="13"/>
      <c r="F237" s="98"/>
      <c r="G237" s="98"/>
      <c r="H237" s="116"/>
      <c r="I237" s="4"/>
    </row>
    <row r="238" spans="1:9" ht="12.75" thickBot="1">
      <c r="A238" s="124"/>
      <c r="B238" s="53"/>
      <c r="C238" s="155">
        <v>80101</v>
      </c>
      <c r="D238" s="49" t="s">
        <v>100</v>
      </c>
      <c r="E238" s="50"/>
      <c r="F238" s="106">
        <v>8121</v>
      </c>
      <c r="G238" s="106">
        <v>8121</v>
      </c>
      <c r="H238" s="120">
        <f>SUM(G238/F238)</f>
        <v>1</v>
      </c>
      <c r="I238" s="4"/>
    </row>
    <row r="239" spans="1:9" ht="12.75" thickTop="1">
      <c r="A239" s="124"/>
      <c r="B239" s="41"/>
      <c r="C239" s="143"/>
      <c r="D239" s="12"/>
      <c r="E239" s="13"/>
      <c r="F239" s="98"/>
      <c r="G239" s="98"/>
      <c r="H239" s="116"/>
      <c r="I239" s="4"/>
    </row>
    <row r="240" spans="1:9" ht="12">
      <c r="A240" s="297"/>
      <c r="B240" s="55">
        <v>853</v>
      </c>
      <c r="C240" s="143"/>
      <c r="D240" s="18" t="s">
        <v>69</v>
      </c>
      <c r="E240" s="19"/>
      <c r="F240" s="97">
        <f>SUM(F242:F252)</f>
        <v>3716971</v>
      </c>
      <c r="G240" s="97">
        <f>SUM(G242:G252)</f>
        <v>3685130</v>
      </c>
      <c r="H240" s="115">
        <f>SUM(G240/F240)</f>
        <v>0.99</v>
      </c>
      <c r="I240" s="4"/>
    </row>
    <row r="241" spans="1:9" ht="12">
      <c r="A241" s="124"/>
      <c r="B241" s="41"/>
      <c r="C241" s="142"/>
      <c r="D241" s="12"/>
      <c r="E241" s="13"/>
      <c r="F241" s="98"/>
      <c r="G241" s="98"/>
      <c r="H241" s="116"/>
      <c r="I241" s="4"/>
    </row>
    <row r="242" spans="1:9" ht="12">
      <c r="A242" s="124"/>
      <c r="B242" s="41"/>
      <c r="C242" s="143">
        <v>85303</v>
      </c>
      <c r="D242" s="12" t="s">
        <v>154</v>
      </c>
      <c r="E242" s="13"/>
      <c r="F242" s="98">
        <v>80000</v>
      </c>
      <c r="G242" s="98">
        <v>80000</v>
      </c>
      <c r="H242" s="116">
        <f>SUM(G242/F242)</f>
        <v>1</v>
      </c>
      <c r="I242" s="4"/>
    </row>
    <row r="243" spans="1:9" ht="12">
      <c r="A243" s="124"/>
      <c r="B243" s="41"/>
      <c r="C243" s="143">
        <v>85313</v>
      </c>
      <c r="D243" s="12" t="s">
        <v>145</v>
      </c>
      <c r="E243" s="13"/>
      <c r="F243" s="98"/>
      <c r="G243" s="98"/>
      <c r="H243" s="116"/>
      <c r="I243" s="4"/>
    </row>
    <row r="244" spans="1:9" ht="12">
      <c r="A244" s="124"/>
      <c r="B244" s="41"/>
      <c r="C244" s="143"/>
      <c r="D244" s="12" t="s">
        <v>146</v>
      </c>
      <c r="E244" s="13"/>
      <c r="F244" s="98">
        <v>131100</v>
      </c>
      <c r="G244" s="98">
        <v>113219</v>
      </c>
      <c r="H244" s="116">
        <f>SUM(G244/F244)</f>
        <v>0.86</v>
      </c>
      <c r="I244" s="4"/>
    </row>
    <row r="245" spans="1:9" ht="12">
      <c r="A245" s="124"/>
      <c r="B245" s="41"/>
      <c r="C245" s="143">
        <v>85314</v>
      </c>
      <c r="D245" s="12" t="s">
        <v>113</v>
      </c>
      <c r="E245" s="13"/>
      <c r="F245" s="99"/>
      <c r="G245" s="99"/>
      <c r="H245" s="116"/>
      <c r="I245" s="4"/>
    </row>
    <row r="246" spans="1:9" ht="12">
      <c r="A246" s="124"/>
      <c r="B246" s="41"/>
      <c r="C246" s="143"/>
      <c r="D246" s="12" t="s">
        <v>114</v>
      </c>
      <c r="E246" s="13"/>
      <c r="F246" s="98">
        <v>2476632</v>
      </c>
      <c r="G246" s="98">
        <v>2476456</v>
      </c>
      <c r="H246" s="116">
        <f aca="true" t="shared" si="2" ref="H246:H252">SUM(G246/F246)</f>
        <v>1</v>
      </c>
      <c r="I246" s="4"/>
    </row>
    <row r="247" spans="1:9" ht="12">
      <c r="A247" s="124"/>
      <c r="B247" s="41"/>
      <c r="C247" s="143">
        <v>85316</v>
      </c>
      <c r="D247" s="12" t="s">
        <v>115</v>
      </c>
      <c r="E247" s="13"/>
      <c r="F247" s="123">
        <v>359185</v>
      </c>
      <c r="G247" s="123">
        <v>359028</v>
      </c>
      <c r="H247" s="116">
        <f t="shared" si="2"/>
        <v>1</v>
      </c>
      <c r="I247" s="4"/>
    </row>
    <row r="248" spans="1:9" ht="12">
      <c r="A248" s="124"/>
      <c r="B248" s="41"/>
      <c r="C248" s="143">
        <v>85319</v>
      </c>
      <c r="D248" s="12" t="s">
        <v>163</v>
      </c>
      <c r="E248" s="13"/>
      <c r="F248" s="123">
        <v>529000</v>
      </c>
      <c r="G248" s="123">
        <v>529000</v>
      </c>
      <c r="H248" s="116">
        <f t="shared" si="2"/>
        <v>1</v>
      </c>
      <c r="I248" s="4"/>
    </row>
    <row r="249" spans="1:9" ht="12">
      <c r="A249" s="124"/>
      <c r="B249" s="41"/>
      <c r="C249" s="143">
        <v>85328</v>
      </c>
      <c r="D249" s="12" t="s">
        <v>104</v>
      </c>
      <c r="E249" s="13"/>
      <c r="F249" s="123">
        <v>120000</v>
      </c>
      <c r="G249" s="123">
        <v>120000</v>
      </c>
      <c r="H249" s="116">
        <f t="shared" si="2"/>
        <v>1</v>
      </c>
      <c r="I249" s="4"/>
    </row>
    <row r="250" spans="1:9" ht="12">
      <c r="A250" s="124"/>
      <c r="B250" s="41"/>
      <c r="C250" s="143">
        <v>85334</v>
      </c>
      <c r="D250" s="12" t="s">
        <v>130</v>
      </c>
      <c r="E250" s="13"/>
      <c r="F250" s="123">
        <v>13574</v>
      </c>
      <c r="G250" s="123">
        <v>0</v>
      </c>
      <c r="H250" s="116">
        <f t="shared" si="2"/>
        <v>0</v>
      </c>
      <c r="I250" s="4"/>
    </row>
    <row r="251" spans="1:9" ht="12">
      <c r="A251" s="124"/>
      <c r="B251" s="41"/>
      <c r="C251" s="143">
        <v>85378</v>
      </c>
      <c r="D251" s="12" t="s">
        <v>157</v>
      </c>
      <c r="E251" s="13"/>
      <c r="F251" s="123">
        <v>640</v>
      </c>
      <c r="G251" s="123">
        <v>587</v>
      </c>
      <c r="H251" s="116">
        <f t="shared" si="2"/>
        <v>0.92</v>
      </c>
      <c r="I251" s="4"/>
    </row>
    <row r="252" spans="1:9" ht="12" customHeight="1" thickBot="1">
      <c r="A252" s="124"/>
      <c r="B252" s="53"/>
      <c r="C252" s="155">
        <v>85395</v>
      </c>
      <c r="D252" s="49" t="s">
        <v>81</v>
      </c>
      <c r="E252" s="157"/>
      <c r="F252" s="106">
        <v>6840</v>
      </c>
      <c r="G252" s="106">
        <v>6840</v>
      </c>
      <c r="H252" s="120">
        <f t="shared" si="2"/>
        <v>1</v>
      </c>
      <c r="I252" s="4"/>
    </row>
    <row r="253" spans="1:9" ht="12.75" thickTop="1">
      <c r="A253" s="124"/>
      <c r="B253" s="41"/>
      <c r="C253" s="143"/>
      <c r="D253" s="12"/>
      <c r="E253" s="13"/>
      <c r="F253" s="98"/>
      <c r="G253" s="98"/>
      <c r="H253" s="116"/>
      <c r="I253" s="4"/>
    </row>
    <row r="254" spans="1:9" ht="12">
      <c r="A254" s="124"/>
      <c r="B254" s="41">
        <v>900</v>
      </c>
      <c r="C254" s="143"/>
      <c r="D254" s="12" t="s">
        <v>116</v>
      </c>
      <c r="E254" s="13"/>
      <c r="F254" s="98"/>
      <c r="G254" s="98"/>
      <c r="H254" s="116"/>
      <c r="I254" s="4"/>
    </row>
    <row r="255" spans="1:9" ht="12">
      <c r="A255" s="124"/>
      <c r="B255" s="41"/>
      <c r="C255" s="146"/>
      <c r="D255" s="18" t="s">
        <v>106</v>
      </c>
      <c r="E255" s="19"/>
      <c r="F255" s="97">
        <f>SUM(F257)</f>
        <v>445000</v>
      </c>
      <c r="G255" s="97">
        <f>SUM(G257)</f>
        <v>444911</v>
      </c>
      <c r="H255" s="115">
        <f>SUM(G255/F255)</f>
        <v>1</v>
      </c>
      <c r="I255" s="4"/>
    </row>
    <row r="256" spans="1:9" ht="12">
      <c r="A256" s="124"/>
      <c r="B256" s="41"/>
      <c r="C256" s="142"/>
      <c r="D256" s="147"/>
      <c r="E256" s="149"/>
      <c r="F256" s="144"/>
      <c r="G256" s="144"/>
      <c r="H256" s="152"/>
      <c r="I256" s="4"/>
    </row>
    <row r="257" spans="1:9" ht="12.75" thickBot="1">
      <c r="A257" s="124"/>
      <c r="B257" s="41"/>
      <c r="C257" s="143">
        <v>90015</v>
      </c>
      <c r="D257" s="18" t="s">
        <v>117</v>
      </c>
      <c r="E257" s="150"/>
      <c r="F257" s="97">
        <v>445000</v>
      </c>
      <c r="G257" s="97">
        <v>444911</v>
      </c>
      <c r="H257" s="115">
        <f>SUM(G257/F257)</f>
        <v>1</v>
      </c>
      <c r="I257" s="4"/>
    </row>
    <row r="258" spans="1:9" ht="12">
      <c r="A258" s="298"/>
      <c r="B258" s="299"/>
      <c r="C258" s="33"/>
      <c r="D258" s="10"/>
      <c r="E258" s="9"/>
      <c r="F258" s="258"/>
      <c r="G258" s="110"/>
      <c r="H258" s="158"/>
      <c r="I258" s="4"/>
    </row>
    <row r="259" spans="1:9" s="28" customFormat="1" ht="15.75" thickBot="1">
      <c r="A259" s="292"/>
      <c r="B259" s="300"/>
      <c r="C259" s="159"/>
      <c r="D259" s="30" t="s">
        <v>75</v>
      </c>
      <c r="E259" s="15"/>
      <c r="F259" s="108">
        <f>SUM(F217+F223+F232+F236+F240+F255)</f>
        <v>4523375</v>
      </c>
      <c r="G259" s="108">
        <f>SUM(G217+G223+G232+G236+G240+G255)</f>
        <v>4491233</v>
      </c>
      <c r="H259" s="119">
        <f>SUM(G259/F259)</f>
        <v>0.99</v>
      </c>
      <c r="I259" s="5"/>
    </row>
    <row r="260" spans="1:9" ht="24.75" customHeight="1">
      <c r="A260" s="309" t="s">
        <v>159</v>
      </c>
      <c r="B260" s="309"/>
      <c r="C260" s="309"/>
      <c r="D260" s="309"/>
      <c r="E260" s="309"/>
      <c r="F260" s="309"/>
      <c r="G260" s="309"/>
      <c r="H260" s="309"/>
      <c r="I260" s="4"/>
    </row>
    <row r="261" spans="1:9" ht="12.75" thickBot="1">
      <c r="A261" s="301" t="s">
        <v>119</v>
      </c>
      <c r="B261" s="302"/>
      <c r="C261" s="302"/>
      <c r="D261" s="302"/>
      <c r="E261" s="302"/>
      <c r="F261" s="303"/>
      <c r="G261" s="302"/>
      <c r="H261" s="138" t="s">
        <v>5</v>
      </c>
      <c r="I261" s="4"/>
    </row>
    <row r="262" spans="1:9" s="28" customFormat="1" ht="14.25">
      <c r="A262" s="36" t="s">
        <v>50</v>
      </c>
      <c r="B262" s="37" t="s">
        <v>76</v>
      </c>
      <c r="C262" s="105" t="s">
        <v>77</v>
      </c>
      <c r="D262" s="75"/>
      <c r="E262" s="87"/>
      <c r="F262" s="86" t="s">
        <v>7</v>
      </c>
      <c r="G262" s="86" t="s">
        <v>8</v>
      </c>
      <c r="H262" s="112" t="s">
        <v>9</v>
      </c>
      <c r="I262" s="5"/>
    </row>
    <row r="263" spans="1:9" s="28" customFormat="1" ht="15" thickBot="1">
      <c r="A263" s="122"/>
      <c r="B263" s="121"/>
      <c r="C263" s="129"/>
      <c r="D263" s="130"/>
      <c r="E263" s="130"/>
      <c r="F263" s="143"/>
      <c r="G263" s="143"/>
      <c r="H263" s="127" t="s">
        <v>118</v>
      </c>
      <c r="I263" s="5"/>
    </row>
    <row r="264" spans="1:9" ht="12">
      <c r="A264" s="25">
        <v>1</v>
      </c>
      <c r="B264" s="26">
        <v>2</v>
      </c>
      <c r="C264" s="26">
        <v>3</v>
      </c>
      <c r="D264" s="27"/>
      <c r="E264" s="102"/>
      <c r="F264" s="104">
        <v>4</v>
      </c>
      <c r="G264" s="104">
        <v>5</v>
      </c>
      <c r="H264" s="103">
        <v>6</v>
      </c>
      <c r="I264" s="4"/>
    </row>
    <row r="265" spans="1:9" ht="12">
      <c r="A265" s="51"/>
      <c r="B265" s="12"/>
      <c r="C265" s="12"/>
      <c r="D265" s="13"/>
      <c r="E265" s="13"/>
      <c r="F265" s="99"/>
      <c r="G265" s="99"/>
      <c r="H265" s="92"/>
      <c r="I265" s="4"/>
    </row>
    <row r="266" spans="1:9" ht="12">
      <c r="A266" s="41">
        <v>600</v>
      </c>
      <c r="B266" s="52"/>
      <c r="C266" s="18" t="s">
        <v>54</v>
      </c>
      <c r="D266" s="19"/>
      <c r="E266" s="19"/>
      <c r="F266" s="97">
        <f>SUM(F268)</f>
        <v>204950</v>
      </c>
      <c r="G266" s="97">
        <f>SUM(G268)</f>
        <v>204950</v>
      </c>
      <c r="H266" s="115">
        <f>SUM(G266/F266)</f>
        <v>1</v>
      </c>
      <c r="I266" s="4"/>
    </row>
    <row r="267" spans="1:9" ht="12">
      <c r="A267" s="41"/>
      <c r="B267" s="47"/>
      <c r="C267" s="12"/>
      <c r="D267" s="13"/>
      <c r="E267" s="13"/>
      <c r="F267" s="98"/>
      <c r="G267" s="98"/>
      <c r="H267" s="116"/>
      <c r="I267" s="4"/>
    </row>
    <row r="268" spans="1:9" ht="12.75" thickBot="1">
      <c r="A268" s="56"/>
      <c r="B268" s="57">
        <v>60014</v>
      </c>
      <c r="C268" s="22" t="s">
        <v>120</v>
      </c>
      <c r="D268" s="23"/>
      <c r="E268" s="23"/>
      <c r="F268" s="107">
        <v>204950</v>
      </c>
      <c r="G268" s="107">
        <v>204950</v>
      </c>
      <c r="H268" s="117">
        <f>SUM(G268/F268)</f>
        <v>1</v>
      </c>
      <c r="I268" s="4"/>
    </row>
    <row r="269" spans="1:9" ht="12">
      <c r="A269" s="6"/>
      <c r="B269" s="9"/>
      <c r="C269" s="9"/>
      <c r="D269" s="9"/>
      <c r="E269" s="9"/>
      <c r="F269" s="265"/>
      <c r="G269" s="111"/>
      <c r="H269" s="118"/>
      <c r="I269" s="4"/>
    </row>
    <row r="270" spans="1:9" ht="15.75" thickBot="1">
      <c r="A270" s="3"/>
      <c r="B270" s="2"/>
      <c r="C270" s="34" t="s">
        <v>75</v>
      </c>
      <c r="D270" s="34"/>
      <c r="E270" s="34"/>
      <c r="F270" s="108">
        <f>SUM(F266)</f>
        <v>204950</v>
      </c>
      <c r="G270" s="108">
        <f>SUM(G266)</f>
        <v>204950</v>
      </c>
      <c r="H270" s="119">
        <f>SUM(G270/F270)</f>
        <v>1</v>
      </c>
      <c r="I270" s="4"/>
    </row>
    <row r="273" spans="1:6" s="203" customFormat="1" ht="12">
      <c r="A273" s="202" t="s">
        <v>121</v>
      </c>
      <c r="F273" s="266"/>
    </row>
    <row r="274" spans="6:8" s="203" customFormat="1" ht="12.75" thickBot="1">
      <c r="F274" s="266"/>
      <c r="H274" s="138" t="s">
        <v>5</v>
      </c>
    </row>
    <row r="275" spans="1:8" s="203" customFormat="1" ht="12">
      <c r="A275" s="204" t="s">
        <v>50</v>
      </c>
      <c r="B275" s="205" t="s">
        <v>76</v>
      </c>
      <c r="C275" s="205" t="s">
        <v>109</v>
      </c>
      <c r="D275" s="206" t="s">
        <v>77</v>
      </c>
      <c r="E275" s="207"/>
      <c r="F275" s="205" t="s">
        <v>7</v>
      </c>
      <c r="G275" s="205" t="s">
        <v>8</v>
      </c>
      <c r="H275" s="208" t="s">
        <v>9</v>
      </c>
    </row>
    <row r="276" spans="1:8" s="203" customFormat="1" ht="12.75" thickBot="1">
      <c r="A276" s="209"/>
      <c r="B276" s="210"/>
      <c r="C276" s="210"/>
      <c r="D276" s="211"/>
      <c r="E276" s="212"/>
      <c r="F276" s="213"/>
      <c r="G276" s="213"/>
      <c r="H276" s="127" t="s">
        <v>137</v>
      </c>
    </row>
    <row r="277" spans="1:8" s="288" customFormat="1" ht="11.25">
      <c r="A277" s="285">
        <v>1</v>
      </c>
      <c r="B277" s="286">
        <v>2</v>
      </c>
      <c r="C277" s="286">
        <v>3</v>
      </c>
      <c r="D277" s="214">
        <v>4</v>
      </c>
      <c r="E277" s="215"/>
      <c r="F277" s="286">
        <v>5</v>
      </c>
      <c r="G277" s="286">
        <v>6</v>
      </c>
      <c r="H277" s="287">
        <v>7</v>
      </c>
    </row>
    <row r="278" spans="1:8" s="203" customFormat="1" ht="12">
      <c r="A278" s="216"/>
      <c r="B278" s="217"/>
      <c r="C278" s="217"/>
      <c r="D278" s="218"/>
      <c r="E278" s="219"/>
      <c r="F278" s="267"/>
      <c r="G278" s="220"/>
      <c r="H278" s="221"/>
    </row>
    <row r="279" spans="1:8" s="203" customFormat="1" ht="12">
      <c r="A279" s="222">
        <v>750</v>
      </c>
      <c r="B279" s="223"/>
      <c r="C279" s="224"/>
      <c r="D279" s="176" t="s">
        <v>57</v>
      </c>
      <c r="E279" s="225"/>
      <c r="F279" s="177">
        <f>F281</f>
        <v>61000</v>
      </c>
      <c r="G279" s="177">
        <f>G281</f>
        <v>125973</v>
      </c>
      <c r="H279" s="226">
        <f>G279/F279</f>
        <v>2.07</v>
      </c>
    </row>
    <row r="280" spans="1:8" s="203" customFormat="1" ht="12">
      <c r="A280" s="222"/>
      <c r="B280" s="227"/>
      <c r="C280" s="227"/>
      <c r="D280" s="163"/>
      <c r="E280" s="165"/>
      <c r="F280" s="228"/>
      <c r="G280" s="228"/>
      <c r="H280" s="229"/>
    </row>
    <row r="281" spans="1:8" s="203" customFormat="1" ht="12">
      <c r="A281" s="222"/>
      <c r="B281" s="224">
        <v>75011</v>
      </c>
      <c r="C281" s="223"/>
      <c r="D281" s="168" t="s">
        <v>136</v>
      </c>
      <c r="E281" s="170"/>
      <c r="F281" s="171">
        <f>SUM(F283:F285)</f>
        <v>61000</v>
      </c>
      <c r="G281" s="171">
        <f>SUM(G283:G285)</f>
        <v>125973</v>
      </c>
      <c r="H281" s="230">
        <f>G281/F281</f>
        <v>2.07</v>
      </c>
    </row>
    <row r="282" spans="1:8" s="203" customFormat="1" ht="12">
      <c r="A282" s="222"/>
      <c r="B282" s="224"/>
      <c r="C282" s="227"/>
      <c r="D282" s="163"/>
      <c r="E282" s="165"/>
      <c r="F282" s="228"/>
      <c r="G282" s="228"/>
      <c r="H282" s="229"/>
    </row>
    <row r="283" spans="1:8" s="203" customFormat="1" ht="12">
      <c r="A283" s="222"/>
      <c r="B283" s="224"/>
      <c r="C283" s="271" t="s">
        <v>150</v>
      </c>
      <c r="D283" s="168" t="s">
        <v>151</v>
      </c>
      <c r="E283" s="170"/>
      <c r="F283" s="270">
        <v>0</v>
      </c>
      <c r="G283" s="305">
        <v>2703</v>
      </c>
      <c r="H283" s="257"/>
    </row>
    <row r="284" spans="1:8" s="203" customFormat="1" ht="12">
      <c r="A284" s="222"/>
      <c r="B284" s="224"/>
      <c r="C284" s="224">
        <v>235</v>
      </c>
      <c r="D284" s="176" t="s">
        <v>122</v>
      </c>
      <c r="E284" s="225"/>
      <c r="F284" s="231"/>
      <c r="G284" s="231"/>
      <c r="H284" s="226"/>
    </row>
    <row r="285" spans="1:8" s="203" customFormat="1" ht="12.75" thickBot="1">
      <c r="A285" s="232"/>
      <c r="B285" s="233"/>
      <c r="C285" s="233"/>
      <c r="D285" s="198" t="s">
        <v>123</v>
      </c>
      <c r="E285" s="234"/>
      <c r="F285" s="201">
        <v>61000</v>
      </c>
      <c r="G285" s="201">
        <v>123270</v>
      </c>
      <c r="H285" s="235">
        <f>G285/F285</f>
        <v>2.02</v>
      </c>
    </row>
    <row r="286" spans="1:8" s="203" customFormat="1" ht="12.75" thickTop="1">
      <c r="A286" s="222"/>
      <c r="B286" s="224"/>
      <c r="C286" s="224"/>
      <c r="D286" s="176"/>
      <c r="E286" s="225"/>
      <c r="F286" s="231"/>
      <c r="G286" s="231"/>
      <c r="H286" s="236"/>
    </row>
    <row r="287" spans="1:8" s="203" customFormat="1" ht="12">
      <c r="A287" s="222">
        <v>853</v>
      </c>
      <c r="B287" s="224"/>
      <c r="C287" s="224"/>
      <c r="D287" s="176" t="s">
        <v>69</v>
      </c>
      <c r="E287" s="225"/>
      <c r="F287" s="177">
        <f>F289</f>
        <v>7000</v>
      </c>
      <c r="G287" s="177">
        <f>G289</f>
        <v>6528</v>
      </c>
      <c r="H287" s="226">
        <f>G287/F287</f>
        <v>0.93</v>
      </c>
    </row>
    <row r="288" spans="1:8" s="203" customFormat="1" ht="12">
      <c r="A288" s="178"/>
      <c r="B288" s="227"/>
      <c r="C288" s="227"/>
      <c r="D288" s="163"/>
      <c r="E288" s="165"/>
      <c r="F288" s="228"/>
      <c r="G288" s="228"/>
      <c r="H288" s="229"/>
    </row>
    <row r="289" spans="1:8" s="203" customFormat="1" ht="12">
      <c r="A289" s="178"/>
      <c r="B289" s="224">
        <v>85328</v>
      </c>
      <c r="C289" s="223"/>
      <c r="D289" s="168" t="s">
        <v>147</v>
      </c>
      <c r="E289" s="170"/>
      <c r="F289" s="171">
        <f>F292</f>
        <v>7000</v>
      </c>
      <c r="G289" s="171">
        <f>SUM(G292)</f>
        <v>6528</v>
      </c>
      <c r="H289" s="230">
        <f>G289/F289</f>
        <v>0.93</v>
      </c>
    </row>
    <row r="290" spans="1:8" s="203" customFormat="1" ht="12">
      <c r="A290" s="178"/>
      <c r="B290" s="224"/>
      <c r="C290" s="227"/>
      <c r="D290" s="163"/>
      <c r="E290" s="165"/>
      <c r="F290" s="228"/>
      <c r="G290" s="228"/>
      <c r="H290" s="237"/>
    </row>
    <row r="291" spans="1:8" s="203" customFormat="1" ht="12">
      <c r="A291" s="178"/>
      <c r="B291" s="224"/>
      <c r="C291" s="224">
        <v>235</v>
      </c>
      <c r="D291" s="176" t="s">
        <v>122</v>
      </c>
      <c r="E291" s="225"/>
      <c r="F291" s="177"/>
      <c r="G291" s="231"/>
      <c r="H291" s="226"/>
    </row>
    <row r="292" spans="1:8" s="203" customFormat="1" ht="12.75" thickBot="1">
      <c r="A292" s="222"/>
      <c r="B292" s="224"/>
      <c r="C292" s="224"/>
      <c r="D292" s="176" t="s">
        <v>123</v>
      </c>
      <c r="E292" s="225"/>
      <c r="F292" s="177">
        <v>7000</v>
      </c>
      <c r="G292" s="177">
        <v>6528</v>
      </c>
      <c r="H292" s="226">
        <f>G292/F292</f>
        <v>0.93</v>
      </c>
    </row>
    <row r="293" spans="1:8" s="203" customFormat="1" ht="14.25">
      <c r="A293" s="238"/>
      <c r="B293" s="239"/>
      <c r="C293" s="239"/>
      <c r="D293" s="240"/>
      <c r="E293" s="240"/>
      <c r="F293" s="241"/>
      <c r="G293" s="242"/>
      <c r="H293" s="243"/>
    </row>
    <row r="294" spans="1:8" s="203" customFormat="1" ht="15.75" thickBot="1">
      <c r="A294" s="244"/>
      <c r="B294" s="245"/>
      <c r="C294" s="245"/>
      <c r="D294" s="245" t="s">
        <v>75</v>
      </c>
      <c r="E294" s="245"/>
      <c r="F294" s="246">
        <f>SUM(F279,F287)</f>
        <v>68000</v>
      </c>
      <c r="G294" s="246">
        <f>SUM(G279,G287)</f>
        <v>132501</v>
      </c>
      <c r="H294" s="247">
        <f>G294/F294</f>
        <v>1.95</v>
      </c>
    </row>
  </sheetData>
  <mergeCells count="9">
    <mergeCell ref="A211:H211"/>
    <mergeCell ref="A260:H260"/>
    <mergeCell ref="C123:E123"/>
    <mergeCell ref="C172:E172"/>
    <mergeCell ref="A105:H105"/>
    <mergeCell ref="A1:H1"/>
    <mergeCell ref="A2:H2"/>
    <mergeCell ref="A3:H3"/>
    <mergeCell ref="A6:H6"/>
  </mergeCells>
  <printOptions horizontalCentered="1"/>
  <pageMargins left="0.984251968503937" right="0.5905511811023623" top="0.5905511811023623" bottom="0.3937007874015748" header="0.5118110236220472" footer="0.5118110236220472"/>
  <pageSetup horizontalDpi="300" verticalDpi="300" orientation="portrait" paperSize="9" r:id="rId1"/>
  <rowBreaks count="4" manualBreakCount="4">
    <brk id="55" max="7" man="1"/>
    <brk id="104" max="7" man="1"/>
    <brk id="209" max="7" man="1"/>
    <brk id="2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 wykonaniu budżetu Gminy Police.</dc:title>
  <dc:subject/>
  <dc:creator>Małgorzata Wawrejko-Tomanek</dc:creator>
  <cp:keywords/>
  <dc:description/>
  <cp:lastModifiedBy>User</cp:lastModifiedBy>
  <cp:lastPrinted>2004-03-12T06:37:15Z</cp:lastPrinted>
  <dcterms:created xsi:type="dcterms:W3CDTF">2001-05-16T07:18:04Z</dcterms:created>
  <dcterms:modified xsi:type="dcterms:W3CDTF">2004-04-07T05:49:29Z</dcterms:modified>
  <cp:category/>
  <cp:version/>
  <cp:contentType/>
  <cp:contentStatus/>
</cp:coreProperties>
</file>