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wydatki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<sst xmlns="http://schemas.openxmlformats.org/spreadsheetml/2006/main" count="244" uniqueCount="137">
  <si>
    <t xml:space="preserve"> </t>
  </si>
  <si>
    <t>Plan</t>
  </si>
  <si>
    <t>Wykonanie</t>
  </si>
  <si>
    <t>Dział</t>
  </si>
  <si>
    <t>TRANSPORT I ŁĄCZNOŚĆ</t>
  </si>
  <si>
    <t>GOSPODARKA MIESZKANIOWA</t>
  </si>
  <si>
    <t>DZIAŁALNOŚĆ USŁUGOWA</t>
  </si>
  <si>
    <t>ADMINISTRACJA PUBLICZNA</t>
  </si>
  <si>
    <t>URZĘDY NACZELNYCH ORGANÓW WŁADZY</t>
  </si>
  <si>
    <t>RÓŻNE ROZLICZENIA</t>
  </si>
  <si>
    <t>OŚWIATA I WYCHOWANIE</t>
  </si>
  <si>
    <t>OCHRONA ZDROWIA</t>
  </si>
  <si>
    <t>OPIEKA SPOŁECZNA</t>
  </si>
  <si>
    <t>EDUKACYJNA OPIEKA WYCHOWAWCZA</t>
  </si>
  <si>
    <t>KULTURA I OCHRONA DZIEDZICTWA</t>
  </si>
  <si>
    <t>NARODOWEGO</t>
  </si>
  <si>
    <t>Rozdział</t>
  </si>
  <si>
    <t>Treść</t>
  </si>
  <si>
    <t>WYTWARZANIE I ZAOPATRYWANIE W ENERGIĘ</t>
  </si>
  <si>
    <t>ELEKTRYCZNĄ, GAZ I WODĘ</t>
  </si>
  <si>
    <t>Dostarczanie wody</t>
  </si>
  <si>
    <t>Dostarczanie paliw gazowych</t>
  </si>
  <si>
    <t>Pozostała działalność</t>
  </si>
  <si>
    <t>Gospodarka gruntami i nieruchomościami</t>
  </si>
  <si>
    <t>Opracowania geodezyjne i kartograficzne</t>
  </si>
  <si>
    <t>Urząd Gminy</t>
  </si>
  <si>
    <t>BEZPIECZEŃSTWO PUBLICZNE I OCHRONA</t>
  </si>
  <si>
    <t>PRZECIWPOŻAROWA</t>
  </si>
  <si>
    <t>Straż Miejska</t>
  </si>
  <si>
    <t>Część podstawowa subwencji ogólnej dla gminy</t>
  </si>
  <si>
    <t>Szkoły podstawowe</t>
  </si>
  <si>
    <t>Gimnazja</t>
  </si>
  <si>
    <t>Lecznictwo ambulatoryjne</t>
  </si>
  <si>
    <t>Dodatki mieszkaniowe</t>
  </si>
  <si>
    <t>Usługi opiekuńcze i specjalistyczne usługi opiek.</t>
  </si>
  <si>
    <t>ŚRODOWISKA</t>
  </si>
  <si>
    <t>Gospodarka odpadami</t>
  </si>
  <si>
    <t>Spis powszechny i inne</t>
  </si>
  <si>
    <t>Urzędy naczelnych organów władzy państwowej,</t>
  </si>
  <si>
    <t>kontroli i ochrony prawa</t>
  </si>
  <si>
    <t>Obrona cywilna</t>
  </si>
  <si>
    <t>Zasiłki rodzinne, pielęgnacyjne i wychowawcze</t>
  </si>
  <si>
    <t>Ośrodek Pomocy Społecznej</t>
  </si>
  <si>
    <t>GOSPODARKA KOMUNALNA I OCHRONA</t>
  </si>
  <si>
    <t>Oświetlenie ulic, placów i dróg</t>
  </si>
  <si>
    <t>5:4</t>
  </si>
  <si>
    <t>Drogi publiczne powiatowe</t>
  </si>
  <si>
    <t>A.2.1. Zestawienie zbiorcze według działów klasyfikacji budżetowej.</t>
  </si>
  <si>
    <t>z tego:</t>
  </si>
  <si>
    <t>wydatki</t>
  </si>
  <si>
    <t>w tym:</t>
  </si>
  <si>
    <t>Stopień</t>
  </si>
  <si>
    <t>bieżące</t>
  </si>
  <si>
    <t>dotacje</t>
  </si>
  <si>
    <t>wynagrodzenia</t>
  </si>
  <si>
    <t>majątkowe</t>
  </si>
  <si>
    <t>realizacji</t>
  </si>
  <si>
    <t>i pochodne</t>
  </si>
  <si>
    <t>4:3</t>
  </si>
  <si>
    <t>w złotych</t>
  </si>
  <si>
    <t>010</t>
  </si>
  <si>
    <t>ROLNICTWO I ŁOWIECTWO</t>
  </si>
  <si>
    <t>400</t>
  </si>
  <si>
    <t>TURYSTYKA</t>
  </si>
  <si>
    <t xml:space="preserve">URZĘDY NACZELNYCH ORGANÓW WŁADZY </t>
  </si>
  <si>
    <t>PAŃSTWOWEJ, KONTROLI I OCHRONY</t>
  </si>
  <si>
    <t>PRAWA ORAZ SĄDOWNICTWA</t>
  </si>
  <si>
    <t>OBSŁUGA DŁUGU PUBLICZNEGO</t>
  </si>
  <si>
    <t>KULTURA FIZYCZNA I SPORT</t>
  </si>
  <si>
    <t>OGÓŁEM</t>
  </si>
  <si>
    <t>A.2.2. Zestawienie wydatków związanych z realizacją zadań własnych według działów i rozdziałów klasyfikacji budżetowej.</t>
  </si>
  <si>
    <t>01020</t>
  </si>
  <si>
    <t>Postęp biologiczny w produkcji zwierzęcej</t>
  </si>
  <si>
    <t>01024</t>
  </si>
  <si>
    <t>Kontrola jakości gleb, roślin, produktów</t>
  </si>
  <si>
    <t>rolniczych i spożywczych</t>
  </si>
  <si>
    <t>Lokalny transport zbiorowy</t>
  </si>
  <si>
    <t>Drogi publiczne gminne</t>
  </si>
  <si>
    <t>Zadania w zakresie upowszechniania turystyki</t>
  </si>
  <si>
    <t>Zakład Gospodarki Komunalnej i Mieszkaniowej</t>
  </si>
  <si>
    <t>Plany zagospodarowania przestrzennego</t>
  </si>
  <si>
    <t>Rada Miejska</t>
  </si>
  <si>
    <t>należności budżetowych</t>
  </si>
  <si>
    <t>Komenda Powiatowa Policji</t>
  </si>
  <si>
    <t>Obsługa papierów wartościowych, kredytów</t>
  </si>
  <si>
    <t>i pożyczek jednostek samorządu terytorialnego</t>
  </si>
  <si>
    <t>Rezerwa ogólna i celowa</t>
  </si>
  <si>
    <t>Prywatyzacja</t>
  </si>
  <si>
    <t>Przedszkola przy szkołach podstawowych</t>
  </si>
  <si>
    <t>Dowożenie uczniów do szkół</t>
  </si>
  <si>
    <t>Programy polityki zdrowotnej</t>
  </si>
  <si>
    <t>Przeciwdziałanie alkoholizmowi</t>
  </si>
  <si>
    <t xml:space="preserve">Zasiłki i pomoc w naturze oraz składki na </t>
  </si>
  <si>
    <t>ubezpieczenia społeczne</t>
  </si>
  <si>
    <t>Usługi opiekuńcze i specjalistyczne</t>
  </si>
  <si>
    <t>usługi opiekuńcze</t>
  </si>
  <si>
    <t>Pomoc dla repatriantów</t>
  </si>
  <si>
    <t>Przedszkola</t>
  </si>
  <si>
    <t>Przedszkola specjalne</t>
  </si>
  <si>
    <t>Kolonie i obozy oraz inne formy wypoczynku</t>
  </si>
  <si>
    <t>dzieci i młodzieży szkolnej</t>
  </si>
  <si>
    <t>Kolonie i obozy dla młodzieży polonijnej w kraju</t>
  </si>
  <si>
    <t>Gospodarka ściekowa i ochrona wód</t>
  </si>
  <si>
    <t>Oczyszczanie miast i wsi</t>
  </si>
  <si>
    <t>Domy i ośrodki kultury, świetlice i kluby</t>
  </si>
  <si>
    <t>Biblioteka</t>
  </si>
  <si>
    <t>Ochrona i konserwacja zabytków</t>
  </si>
  <si>
    <t>Pozostała działalność (promocja)</t>
  </si>
  <si>
    <t>Obiekty sportowe</t>
  </si>
  <si>
    <t>Zadania w zakresie kultury fizycznej i sportu</t>
  </si>
  <si>
    <t>Urzędy wojewódzkie</t>
  </si>
  <si>
    <t xml:space="preserve">PAŃSTWOWEJ, KONTROLI I OCHRONY </t>
  </si>
  <si>
    <t>Żłobek</t>
  </si>
  <si>
    <t>A.2. Zestawienie wykonania wydatków budżetu Gminy Police za rok 2002.</t>
  </si>
  <si>
    <t>na 2002 r.</t>
  </si>
  <si>
    <t>na 2002  r.</t>
  </si>
  <si>
    <t>Dostarczanie ciepła</t>
  </si>
  <si>
    <t>Ochotnicze Straże Pożarne</t>
  </si>
  <si>
    <t>Wybory do rad gmin, rad powiatów</t>
  </si>
  <si>
    <t>i sejmików województw oraz referenda gminne,</t>
  </si>
  <si>
    <t>powiatowe i wojewódzkie</t>
  </si>
  <si>
    <t>Składki na ubezpieczenia zdrowotne opłacane za</t>
  </si>
  <si>
    <t>osoby pobierające niektóre świadczenia</t>
  </si>
  <si>
    <t>01008</t>
  </si>
  <si>
    <t>Budowa i utrzymanie urządzeń melioracji wodnych</t>
  </si>
  <si>
    <t>01030</t>
  </si>
  <si>
    <t>Izby rolnicze</t>
  </si>
  <si>
    <t>Pobór podatków, opłat i nie podatkowych</t>
  </si>
  <si>
    <t>Wybory do Rad Gmin</t>
  </si>
  <si>
    <t>Doradztwo i doskonalenie nauczycieli</t>
  </si>
  <si>
    <t>Pozostała działalność - dotacja na ZFŚS dla przedszkoli</t>
  </si>
  <si>
    <t>Utrzymanie zieleni w gminie</t>
  </si>
  <si>
    <t>A.2.3. Zestawienie wydatków związanych z realizacją zadań zleconych z zakresu administracji rządowej według działów i rozdziałów</t>
  </si>
  <si>
    <t xml:space="preserve">           klasyfikacji budżetowej.</t>
  </si>
  <si>
    <t>Drogi publiczne wojewódzkie</t>
  </si>
  <si>
    <t xml:space="preserve">          lub administracji rządowej na podstawie umów lub porozumień.</t>
  </si>
  <si>
    <t>A.2.4. Zestawienie wydatków związanych z realizacją zadań z zakresu działania innych jednostek samorządu terytorialnego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</si>
</sst>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h:m"/>
    <numFmt numFmtId="169" formatCode="yyyy/mm/dd"/>
  </numFmts>
  <fonts count="11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8" fillId="0" borderId="7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6" xfId="0" applyFont="1" applyBorder="1" applyAlignment="1">
      <alignment/>
    </xf>
    <xf numFmtId="3" fontId="9" fillId="0" borderId="6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4" xfId="0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6" fillId="0" borderId="1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24" xfId="0" applyFont="1" applyBorder="1" applyAlignment="1">
      <alignment horizontal="centerContinuous"/>
    </xf>
    <xf numFmtId="0" fontId="6" fillId="0" borderId="25" xfId="0" applyFont="1" applyBorder="1" applyAlignment="1">
      <alignment horizontal="center"/>
    </xf>
    <xf numFmtId="3" fontId="6" fillId="0" borderId="26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9" fontId="6" fillId="0" borderId="19" xfId="17" applyFont="1" applyBorder="1" applyAlignment="1">
      <alignment/>
    </xf>
    <xf numFmtId="9" fontId="6" fillId="0" borderId="11" xfId="17" applyFont="1" applyBorder="1" applyAlignment="1">
      <alignment/>
    </xf>
    <xf numFmtId="9" fontId="6" fillId="0" borderId="12" xfId="17" applyFont="1" applyBorder="1" applyAlignment="1">
      <alignment/>
    </xf>
    <xf numFmtId="9" fontId="0" fillId="0" borderId="11" xfId="17" applyBorder="1" applyAlignment="1">
      <alignment/>
    </xf>
    <xf numFmtId="9" fontId="6" fillId="0" borderId="27" xfId="17" applyFont="1" applyBorder="1" applyAlignment="1">
      <alignment/>
    </xf>
    <xf numFmtId="0" fontId="8" fillId="0" borderId="10" xfId="0" applyFont="1" applyBorder="1" applyAlignment="1">
      <alignment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28" xfId="0" applyFont="1" applyBorder="1" applyAlignment="1">
      <alignment horizontal="centerContinuous"/>
    </xf>
    <xf numFmtId="0" fontId="8" fillId="0" borderId="4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Continuous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/>
    </xf>
    <xf numFmtId="49" fontId="6" fillId="0" borderId="20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0" xfId="0" applyFont="1" applyBorder="1" applyAlignment="1">
      <alignment/>
    </xf>
    <xf numFmtId="49" fontId="6" fillId="0" borderId="6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0" fillId="0" borderId="18" xfId="0" applyNumberFormat="1" applyBorder="1" applyAlignment="1">
      <alignment/>
    </xf>
    <xf numFmtId="0" fontId="0" fillId="0" borderId="31" xfId="0" applyFont="1" applyBorder="1" applyAlignment="1">
      <alignment/>
    </xf>
    <xf numFmtId="0" fontId="0" fillId="0" borderId="19" xfId="0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9" fontId="8" fillId="0" borderId="1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32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9" fontId="0" fillId="0" borderId="19" xfId="17" applyBorder="1" applyAlignment="1">
      <alignment/>
    </xf>
    <xf numFmtId="9" fontId="0" fillId="0" borderId="12" xfId="17" applyBorder="1" applyAlignment="1">
      <alignment/>
    </xf>
    <xf numFmtId="9" fontId="9" fillId="0" borderId="11" xfId="17" applyFont="1" applyBorder="1" applyAlignment="1">
      <alignment/>
    </xf>
    <xf numFmtId="9" fontId="0" fillId="0" borderId="27" xfId="17" applyBorder="1" applyAlignment="1">
      <alignment/>
    </xf>
    <xf numFmtId="0" fontId="6" fillId="0" borderId="33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0" fillId="0" borderId="24" xfId="0" applyBorder="1" applyAlignment="1">
      <alignment horizontal="centerContinuous"/>
    </xf>
    <xf numFmtId="3" fontId="0" fillId="0" borderId="22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9" fillId="0" borderId="21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6" fillId="0" borderId="21" xfId="0" applyFont="1" applyBorder="1" applyAlignment="1">
      <alignment horizontal="center"/>
    </xf>
    <xf numFmtId="3" fontId="6" fillId="0" borderId="35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9" fontId="6" fillId="0" borderId="40" xfId="17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6" xfId="0" applyFont="1" applyBorder="1" applyAlignment="1">
      <alignment horizontal="center"/>
    </xf>
    <xf numFmtId="3" fontId="6" fillId="0" borderId="3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6" fillId="0" borderId="41" xfId="0" applyFont="1" applyBorder="1" applyAlignment="1">
      <alignment/>
    </xf>
    <xf numFmtId="9" fontId="0" fillId="0" borderId="31" xfId="17" applyBorder="1" applyAlignment="1">
      <alignment/>
    </xf>
    <xf numFmtId="0" fontId="6" fillId="0" borderId="3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6" fillId="0" borderId="42" xfId="0" applyFont="1" applyBorder="1" applyAlignment="1">
      <alignment/>
    </xf>
    <xf numFmtId="49" fontId="6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0" fontId="6" fillId="0" borderId="43" xfId="17" applyNumberFormat="1" applyFont="1" applyBorder="1" applyAlignment="1">
      <alignment horizontal="center"/>
    </xf>
    <xf numFmtId="9" fontId="6" fillId="0" borderId="11" xfId="17" applyFont="1" applyFill="1" applyBorder="1" applyAlignment="1">
      <alignment/>
    </xf>
    <xf numFmtId="9" fontId="0" fillId="0" borderId="19" xfId="17" applyBorder="1" applyAlignment="1">
      <alignment horizontal="right"/>
    </xf>
    <xf numFmtId="9" fontId="0" fillId="0" borderId="11" xfId="17" applyBorder="1" applyAlignment="1">
      <alignment horizontal="right"/>
    </xf>
    <xf numFmtId="9" fontId="0" fillId="0" borderId="27" xfId="17" applyBorder="1" applyAlignment="1">
      <alignment horizontal="right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23" xfId="0" applyFont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45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Continuous"/>
    </xf>
    <xf numFmtId="0" fontId="0" fillId="0" borderId="0" xfId="0" applyFont="1" applyAlignment="1">
      <alignment/>
    </xf>
    <xf numFmtId="0" fontId="8" fillId="0" borderId="46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Continuous"/>
    </xf>
    <xf numFmtId="3" fontId="0" fillId="0" borderId="1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25" xfId="17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USER\WIN63\Gra&#380;yna\Nowe%20pliki\Gmina%20Og&#243;&#322;em%20Mie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M21"/>
      <sheetName val="M22"/>
      <sheetName val="M23"/>
      <sheetName val="M24"/>
      <sheetName val="M25"/>
      <sheetName val="M26"/>
      <sheetName val="M27"/>
      <sheetName val="M28"/>
      <sheetName val="M29"/>
      <sheetName val="M30"/>
      <sheetName val="M31"/>
      <sheetName val="M32"/>
      <sheetName val="M33"/>
      <sheetName val="M34"/>
      <sheetName val="M35"/>
      <sheetName val="M36"/>
      <sheetName val="M37"/>
      <sheetName val="M38"/>
      <sheetName val="M39"/>
      <sheetName val="M40"/>
      <sheetName val="M41"/>
      <sheetName val="M42"/>
      <sheetName val="M43"/>
      <sheetName val="MK1"/>
      <sheetName val="MK2"/>
      <sheetName val="MK3"/>
      <sheetName val="MK4"/>
      <sheetName val="MK5"/>
      <sheetName val="MK6"/>
      <sheetName val="MK7"/>
      <sheetName val="MK8"/>
      <sheetName val="MK9"/>
      <sheetName val="MK10"/>
      <sheetName val="MK11"/>
      <sheetName val="MK12"/>
      <sheetName val="MK13"/>
      <sheetName val="MK14"/>
      <sheetName val="MK15"/>
      <sheetName val="MK16"/>
      <sheetName val="MK17"/>
      <sheetName val="MK18"/>
      <sheetName val="MK19"/>
      <sheetName val="MK20"/>
      <sheetName val="MK21"/>
      <sheetName val="MK22"/>
      <sheetName val="MK23"/>
      <sheetName val="MK24"/>
      <sheetName val="MK25"/>
      <sheetName val="MK26"/>
      <sheetName val="MK27"/>
      <sheetName val="MK28"/>
      <sheetName val="MK29"/>
      <sheetName val="MK30"/>
      <sheetName val="MK31"/>
      <sheetName val="MK32"/>
      <sheetName val="MK33"/>
      <sheetName val="MK34"/>
      <sheetName val="MK35"/>
      <sheetName val="MK36"/>
      <sheetName val="MK37"/>
      <sheetName val="MK38"/>
      <sheetName val="MK39"/>
      <sheetName val="MK40"/>
      <sheetName val="MK41"/>
      <sheetName val="MK42"/>
      <sheetName val="MK43"/>
      <sheetName val="GO1"/>
      <sheetName val="GO2"/>
      <sheetName val="Zał 1"/>
      <sheetName val="Zał.2"/>
      <sheetName val="woln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1"/>
  <sheetViews>
    <sheetView showGridLines="0" tabSelected="1" workbookViewId="0" topLeftCell="C1">
      <selection activeCell="F5" sqref="F5"/>
    </sheetView>
  </sheetViews>
  <sheetFormatPr defaultColWidth="9.00390625" defaultRowHeight="12"/>
  <cols>
    <col min="1" max="1" width="6.75390625" style="0" customWidth="1"/>
    <col min="6" max="6" width="13.625" style="0" customWidth="1"/>
    <col min="7" max="7" width="12.625" style="51" customWidth="1"/>
    <col min="8" max="10" width="12.75390625" style="0" customWidth="1"/>
    <col min="11" max="12" width="13.625" style="0" customWidth="1"/>
    <col min="13" max="13" width="11.25390625" style="0" customWidth="1"/>
  </cols>
  <sheetData>
    <row r="1" spans="2:13" ht="18">
      <c r="B1" s="153" t="s">
        <v>113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2:13" ht="18">
      <c r="B2" s="153" t="s">
        <v>47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ht="12.75" thickBot="1">
      <c r="G3" s="189"/>
    </row>
    <row r="4" spans="2:13" ht="12">
      <c r="B4" s="103"/>
      <c r="C4" s="74"/>
      <c r="D4" s="75"/>
      <c r="E4" s="75"/>
      <c r="F4" s="75"/>
      <c r="G4" s="190"/>
      <c r="H4" s="74"/>
      <c r="I4" s="104" t="s">
        <v>48</v>
      </c>
      <c r="J4" s="105"/>
      <c r="K4" s="105"/>
      <c r="L4" s="105"/>
      <c r="M4" s="129"/>
    </row>
    <row r="5" spans="2:13" ht="12">
      <c r="B5" s="107"/>
      <c r="C5" s="79"/>
      <c r="D5" s="80"/>
      <c r="E5" s="80"/>
      <c r="F5" s="80"/>
      <c r="G5" s="191" t="s">
        <v>1</v>
      </c>
      <c r="H5" s="108" t="s">
        <v>2</v>
      </c>
      <c r="I5" s="108" t="s">
        <v>49</v>
      </c>
      <c r="J5" s="109" t="s">
        <v>50</v>
      </c>
      <c r="K5" s="109"/>
      <c r="L5" s="108" t="s">
        <v>49</v>
      </c>
      <c r="M5" s="132" t="s">
        <v>51</v>
      </c>
    </row>
    <row r="6" spans="2:13" ht="12">
      <c r="B6" s="111" t="s">
        <v>3</v>
      </c>
      <c r="C6" s="146" t="s">
        <v>17</v>
      </c>
      <c r="D6" s="147"/>
      <c r="E6" s="147"/>
      <c r="F6" s="148"/>
      <c r="G6" s="192" t="s">
        <v>114</v>
      </c>
      <c r="H6" s="108"/>
      <c r="I6" s="108" t="s">
        <v>52</v>
      </c>
      <c r="J6" s="108" t="s">
        <v>53</v>
      </c>
      <c r="K6" s="108" t="s">
        <v>54</v>
      </c>
      <c r="L6" s="108" t="s">
        <v>55</v>
      </c>
      <c r="M6" s="110" t="s">
        <v>56</v>
      </c>
    </row>
    <row r="7" spans="2:13" ht="12">
      <c r="B7" s="107"/>
      <c r="C7" s="79"/>
      <c r="D7" s="80"/>
      <c r="E7" s="80"/>
      <c r="F7" s="80"/>
      <c r="G7" s="154"/>
      <c r="H7" s="154"/>
      <c r="I7" s="112"/>
      <c r="J7" s="112"/>
      <c r="K7" s="41" t="s">
        <v>57</v>
      </c>
      <c r="L7" s="112"/>
      <c r="M7" s="131" t="s">
        <v>58</v>
      </c>
    </row>
    <row r="8" spans="2:13" ht="12.75" customHeight="1" thickBot="1">
      <c r="B8" s="23"/>
      <c r="C8" s="24"/>
      <c r="D8" s="25"/>
      <c r="E8" s="25"/>
      <c r="F8" s="25"/>
      <c r="G8" s="156"/>
      <c r="H8" s="156"/>
      <c r="I8" s="40" t="s">
        <v>59</v>
      </c>
      <c r="J8" s="39"/>
      <c r="K8" s="39"/>
      <c r="L8" s="39"/>
      <c r="M8" s="22"/>
    </row>
    <row r="9" spans="2:13" ht="12">
      <c r="B9" s="76">
        <v>1</v>
      </c>
      <c r="C9" s="55">
        <v>2</v>
      </c>
      <c r="D9" s="56"/>
      <c r="E9" s="56"/>
      <c r="F9" s="93"/>
      <c r="G9" s="145">
        <v>3</v>
      </c>
      <c r="H9" s="92">
        <v>4</v>
      </c>
      <c r="I9" s="92">
        <v>5</v>
      </c>
      <c r="J9" s="92">
        <v>6</v>
      </c>
      <c r="K9" s="92">
        <v>7</v>
      </c>
      <c r="L9" s="92">
        <v>8</v>
      </c>
      <c r="M9" s="60">
        <v>9</v>
      </c>
    </row>
    <row r="10" spans="2:13" ht="12">
      <c r="B10" s="68"/>
      <c r="C10" s="42"/>
      <c r="D10" s="43"/>
      <c r="E10" s="43"/>
      <c r="F10" s="43"/>
      <c r="G10" s="91"/>
      <c r="H10" s="42"/>
      <c r="I10" s="42"/>
      <c r="J10" s="42"/>
      <c r="K10" s="42"/>
      <c r="L10" s="42"/>
      <c r="M10" s="88"/>
    </row>
    <row r="11" spans="2:13" ht="12">
      <c r="B11" s="113" t="s">
        <v>60</v>
      </c>
      <c r="C11" s="49" t="s">
        <v>61</v>
      </c>
      <c r="D11" s="50"/>
      <c r="E11" s="50"/>
      <c r="F11" s="50"/>
      <c r="G11" s="89">
        <f>SUM(G64)</f>
        <v>47500</v>
      </c>
      <c r="H11" s="114">
        <f>SUM(I11+L11)</f>
        <v>45699</v>
      </c>
      <c r="I11" s="114">
        <f>SUM(I64)</f>
        <v>34699</v>
      </c>
      <c r="J11" s="114">
        <f>SUM(J64)</f>
        <v>0</v>
      </c>
      <c r="K11" s="114">
        <f>SUM(K64)</f>
        <v>0</v>
      </c>
      <c r="L11" s="114">
        <f>SUM(L64)</f>
        <v>11000</v>
      </c>
      <c r="M11" s="98">
        <f>SUM(H11/G11)</f>
        <v>0.96</v>
      </c>
    </row>
    <row r="12" spans="2:13" ht="12">
      <c r="B12" s="115"/>
      <c r="C12" s="42"/>
      <c r="D12" s="43"/>
      <c r="E12" s="43"/>
      <c r="F12" s="43"/>
      <c r="G12" s="91"/>
      <c r="H12" s="116"/>
      <c r="I12" s="116"/>
      <c r="J12" s="116"/>
      <c r="K12" s="116"/>
      <c r="L12" s="116"/>
      <c r="M12" s="99"/>
    </row>
    <row r="13" spans="2:13" ht="12">
      <c r="B13" s="115" t="s">
        <v>62</v>
      </c>
      <c r="C13" s="42" t="s">
        <v>18</v>
      </c>
      <c r="D13" s="43"/>
      <c r="E13" s="43"/>
      <c r="F13" s="43"/>
      <c r="G13" s="91"/>
      <c r="H13" s="116"/>
      <c r="I13" s="116"/>
      <c r="J13" s="116"/>
      <c r="K13" s="116"/>
      <c r="L13" s="116"/>
      <c r="M13" s="99"/>
    </row>
    <row r="14" spans="2:13" ht="12">
      <c r="B14" s="113"/>
      <c r="C14" s="49" t="s">
        <v>19</v>
      </c>
      <c r="D14" s="50"/>
      <c r="E14" s="50"/>
      <c r="F14" s="50"/>
      <c r="G14" s="89">
        <f>SUM(G73)</f>
        <v>2132169</v>
      </c>
      <c r="H14" s="114">
        <f>SUM(I14+L14)</f>
        <v>1380645</v>
      </c>
      <c r="I14" s="114">
        <f>SUM(I73)</f>
        <v>37848</v>
      </c>
      <c r="J14" s="114">
        <f>SUM(J73)</f>
        <v>0</v>
      </c>
      <c r="K14" s="114">
        <f>SUM(K73)</f>
        <v>0</v>
      </c>
      <c r="L14" s="114">
        <f>SUM(L73)</f>
        <v>1342797</v>
      </c>
      <c r="M14" s="98">
        <f>SUM(H14/G14)</f>
        <v>0.65</v>
      </c>
    </row>
    <row r="15" spans="2:13" ht="12">
      <c r="B15" s="63"/>
      <c r="C15" s="42"/>
      <c r="D15" s="43"/>
      <c r="E15" s="43"/>
      <c r="F15" s="43"/>
      <c r="G15" s="91"/>
      <c r="H15" s="116"/>
      <c r="I15" s="116"/>
      <c r="J15" s="116"/>
      <c r="K15" s="116"/>
      <c r="L15" s="116"/>
      <c r="M15" s="99"/>
    </row>
    <row r="16" spans="2:13" ht="12">
      <c r="B16" s="71">
        <v>600</v>
      </c>
      <c r="C16" s="49" t="s">
        <v>4</v>
      </c>
      <c r="D16" s="50"/>
      <c r="E16" s="50"/>
      <c r="F16" s="50"/>
      <c r="G16" s="89">
        <f>SUM(G79+G255)</f>
        <v>8747622</v>
      </c>
      <c r="H16" s="114">
        <f>SUM(I16+L16)</f>
        <v>8209958</v>
      </c>
      <c r="I16" s="114">
        <f>SUM(I79+I255)</f>
        <v>5487315</v>
      </c>
      <c r="J16" s="114">
        <f>SUM(J79+J255)</f>
        <v>0</v>
      </c>
      <c r="K16" s="114">
        <f>SUM(K79+K255)</f>
        <v>0</v>
      </c>
      <c r="L16" s="114">
        <f>SUM(L79+L255)</f>
        <v>2722643</v>
      </c>
      <c r="M16" s="98">
        <f>SUM(H16/G16)</f>
        <v>0.94</v>
      </c>
    </row>
    <row r="17" spans="2:13" ht="12">
      <c r="B17" s="63"/>
      <c r="C17" s="42"/>
      <c r="D17" s="43"/>
      <c r="E17" s="43"/>
      <c r="F17" s="43"/>
      <c r="G17" s="91"/>
      <c r="H17" s="116"/>
      <c r="I17" s="116"/>
      <c r="J17" s="116"/>
      <c r="K17" s="116"/>
      <c r="L17" s="116"/>
      <c r="M17" s="99"/>
    </row>
    <row r="18" spans="2:13" ht="12">
      <c r="B18" s="71">
        <v>630</v>
      </c>
      <c r="C18" s="49" t="s">
        <v>63</v>
      </c>
      <c r="D18" s="50"/>
      <c r="E18" s="50"/>
      <c r="F18" s="50"/>
      <c r="G18" s="89">
        <f>SUM(G85)</f>
        <v>66500</v>
      </c>
      <c r="H18" s="114">
        <f>SUM(I18+L18)</f>
        <v>51533</v>
      </c>
      <c r="I18" s="114">
        <f>(I85)</f>
        <v>14985</v>
      </c>
      <c r="J18" s="114">
        <f>(J85)</f>
        <v>3200</v>
      </c>
      <c r="K18" s="114">
        <f>(K85)</f>
        <v>0</v>
      </c>
      <c r="L18" s="114">
        <f>(L85)</f>
        <v>36548</v>
      </c>
      <c r="M18" s="98">
        <f>SUM(H18/G18)</f>
        <v>0.77</v>
      </c>
    </row>
    <row r="19" spans="2:13" ht="12">
      <c r="B19" s="63"/>
      <c r="C19" s="42"/>
      <c r="D19" s="43"/>
      <c r="E19" s="43"/>
      <c r="F19" s="43"/>
      <c r="G19" s="91"/>
      <c r="H19" s="116"/>
      <c r="I19" s="116"/>
      <c r="J19" s="116"/>
      <c r="K19" s="116"/>
      <c r="L19" s="116"/>
      <c r="M19" s="99"/>
    </row>
    <row r="20" spans="2:13" ht="12">
      <c r="B20" s="71">
        <v>700</v>
      </c>
      <c r="C20" s="49" t="s">
        <v>5</v>
      </c>
      <c r="D20" s="50"/>
      <c r="E20" s="50"/>
      <c r="F20" s="50"/>
      <c r="G20" s="89">
        <f>SUM(G89)</f>
        <v>4552900</v>
      </c>
      <c r="H20" s="114">
        <f>SUM(I20+L20)</f>
        <v>4471389</v>
      </c>
      <c r="I20" s="114">
        <f>SUM(I89)</f>
        <v>2165710</v>
      </c>
      <c r="J20" s="114">
        <f>SUM(J89)</f>
        <v>2064000</v>
      </c>
      <c r="K20" s="114">
        <f>SUM(K89)</f>
        <v>0</v>
      </c>
      <c r="L20" s="114">
        <f>SUM(L89)</f>
        <v>2305679</v>
      </c>
      <c r="M20" s="98">
        <f>SUM(H20/G20)</f>
        <v>0.98</v>
      </c>
    </row>
    <row r="21" spans="2:13" ht="12">
      <c r="B21" s="63"/>
      <c r="C21" s="42"/>
      <c r="D21" s="43"/>
      <c r="E21" s="43"/>
      <c r="F21" s="43"/>
      <c r="G21" s="91"/>
      <c r="H21" s="116"/>
      <c r="I21" s="116"/>
      <c r="J21" s="116"/>
      <c r="K21" s="116"/>
      <c r="L21" s="116"/>
      <c r="M21" s="99"/>
    </row>
    <row r="22" spans="2:13" ht="12">
      <c r="B22" s="71">
        <v>710</v>
      </c>
      <c r="C22" s="49" t="s">
        <v>6</v>
      </c>
      <c r="D22" s="50"/>
      <c r="E22" s="50"/>
      <c r="F22" s="50"/>
      <c r="G22" s="89">
        <f>SUM(G95)</f>
        <v>971292</v>
      </c>
      <c r="H22" s="114">
        <f>SUM(I22+L22)</f>
        <v>839385</v>
      </c>
      <c r="I22" s="114">
        <f>SUM(I95)</f>
        <v>682186</v>
      </c>
      <c r="J22" s="114">
        <f>SUM(J102)</f>
        <v>0</v>
      </c>
      <c r="K22" s="114">
        <f>SUM(K95)</f>
        <v>2990</v>
      </c>
      <c r="L22" s="114">
        <f>SUM(L95)</f>
        <v>157199</v>
      </c>
      <c r="M22" s="98">
        <f>SUM(H22/G22)</f>
        <v>0.86</v>
      </c>
    </row>
    <row r="23" spans="2:13" ht="12">
      <c r="B23" s="63"/>
      <c r="C23" s="42"/>
      <c r="D23" s="43"/>
      <c r="E23" s="43"/>
      <c r="F23" s="43"/>
      <c r="G23" s="91"/>
      <c r="H23" s="116"/>
      <c r="I23" s="116"/>
      <c r="J23" s="116"/>
      <c r="K23" s="116"/>
      <c r="L23" s="116"/>
      <c r="M23" s="99"/>
    </row>
    <row r="24" spans="2:13" ht="12">
      <c r="B24" s="71">
        <v>750</v>
      </c>
      <c r="C24" s="49" t="s">
        <v>7</v>
      </c>
      <c r="D24" s="50"/>
      <c r="E24" s="50"/>
      <c r="F24" s="50"/>
      <c r="G24" s="89">
        <f>SUM(G102+G202)</f>
        <v>9061754</v>
      </c>
      <c r="H24" s="114">
        <f>SUM(I24+L24)</f>
        <v>8348270</v>
      </c>
      <c r="I24" s="114">
        <f>(I102+I202)</f>
        <v>8184451</v>
      </c>
      <c r="J24" s="114">
        <f>(J102+J202)</f>
        <v>0</v>
      </c>
      <c r="K24" s="114">
        <f>(K102+K202)</f>
        <v>5059620</v>
      </c>
      <c r="L24" s="114">
        <f>(L102+L202)</f>
        <v>163819</v>
      </c>
      <c r="M24" s="98">
        <f>SUM(H24/G24)</f>
        <v>0.92</v>
      </c>
    </row>
    <row r="25" spans="2:13" ht="12">
      <c r="B25" s="63"/>
      <c r="C25" s="42"/>
      <c r="D25" s="43"/>
      <c r="E25" s="43"/>
      <c r="F25" s="43"/>
      <c r="G25" s="91"/>
      <c r="H25" s="116"/>
      <c r="I25" s="116"/>
      <c r="J25" s="116"/>
      <c r="K25" s="116"/>
      <c r="L25" s="116"/>
      <c r="M25" s="99"/>
    </row>
    <row r="26" spans="2:13" ht="12">
      <c r="B26" s="63">
        <v>751</v>
      </c>
      <c r="C26" s="42" t="s">
        <v>64</v>
      </c>
      <c r="D26" s="43"/>
      <c r="E26" s="43"/>
      <c r="F26" s="43"/>
      <c r="G26" s="91"/>
      <c r="H26" s="116"/>
      <c r="I26" s="116"/>
      <c r="J26" s="116"/>
      <c r="K26" s="116"/>
      <c r="L26" s="116"/>
      <c r="M26" s="99"/>
    </row>
    <row r="27" spans="2:13" ht="12">
      <c r="B27" s="63"/>
      <c r="C27" s="42" t="s">
        <v>65</v>
      </c>
      <c r="D27" s="43"/>
      <c r="E27" s="43"/>
      <c r="F27" s="43"/>
      <c r="G27" s="91"/>
      <c r="H27" s="116"/>
      <c r="I27" s="116"/>
      <c r="J27" s="116"/>
      <c r="K27" s="116"/>
      <c r="L27" s="116"/>
      <c r="M27" s="99"/>
    </row>
    <row r="28" spans="2:13" ht="12">
      <c r="B28" s="71"/>
      <c r="C28" s="49" t="s">
        <v>66</v>
      </c>
      <c r="D28" s="50"/>
      <c r="E28" s="50"/>
      <c r="F28" s="50"/>
      <c r="G28" s="89">
        <f>SUM(G209)</f>
        <v>96301</v>
      </c>
      <c r="H28" s="114">
        <f>SUM(I28+L28)</f>
        <v>95738</v>
      </c>
      <c r="I28" s="114">
        <f>SUM(I209)</f>
        <v>95738</v>
      </c>
      <c r="J28" s="114">
        <f>SUM(J209)</f>
        <v>0</v>
      </c>
      <c r="K28" s="114">
        <f>SUM(K209)</f>
        <v>2065</v>
      </c>
      <c r="L28" s="114">
        <f>SUM(L209)</f>
        <v>0</v>
      </c>
      <c r="M28" s="98">
        <f>SUM(H28/G28)</f>
        <v>0.99</v>
      </c>
    </row>
    <row r="29" spans="2:13" ht="12">
      <c r="B29" s="63"/>
      <c r="C29" s="42"/>
      <c r="D29" s="43"/>
      <c r="E29" s="43"/>
      <c r="F29" s="43"/>
      <c r="G29" s="91"/>
      <c r="H29" s="116"/>
      <c r="I29" s="116"/>
      <c r="J29" s="116"/>
      <c r="K29" s="116"/>
      <c r="L29" s="116"/>
      <c r="M29" s="99"/>
    </row>
    <row r="30" spans="2:13" ht="12">
      <c r="B30" s="63">
        <v>754</v>
      </c>
      <c r="C30" s="42" t="s">
        <v>26</v>
      </c>
      <c r="D30" s="43"/>
      <c r="E30" s="43"/>
      <c r="F30" s="43"/>
      <c r="G30" s="91"/>
      <c r="H30" s="116"/>
      <c r="I30" s="116"/>
      <c r="J30" s="116"/>
      <c r="K30" s="116"/>
      <c r="L30" s="116"/>
      <c r="M30" s="99"/>
    </row>
    <row r="31" spans="2:13" ht="12">
      <c r="B31" s="71"/>
      <c r="C31" s="49" t="s">
        <v>27</v>
      </c>
      <c r="D31" s="50"/>
      <c r="E31" s="50"/>
      <c r="F31" s="50"/>
      <c r="G31" s="89">
        <f>SUM(G112+G219)</f>
        <v>1070000</v>
      </c>
      <c r="H31" s="114">
        <f>SUM(I31+L31)</f>
        <v>888678</v>
      </c>
      <c r="I31" s="114">
        <f>(I112+I219)</f>
        <v>802901</v>
      </c>
      <c r="J31" s="114">
        <f>(J112+J219)</f>
        <v>166924</v>
      </c>
      <c r="K31" s="114">
        <f>(K112+K219)</f>
        <v>427127</v>
      </c>
      <c r="L31" s="114">
        <f>(L112+L219)</f>
        <v>85777</v>
      </c>
      <c r="M31" s="98">
        <f>SUM(H31/G31)</f>
        <v>0.83</v>
      </c>
    </row>
    <row r="32" spans="2:13" ht="12">
      <c r="B32" s="63"/>
      <c r="C32" s="42"/>
      <c r="D32" s="43"/>
      <c r="E32" s="43"/>
      <c r="F32" s="43"/>
      <c r="G32" s="91"/>
      <c r="H32" s="116"/>
      <c r="I32" s="116"/>
      <c r="J32" s="116"/>
      <c r="K32" s="116"/>
      <c r="L32" s="116"/>
      <c r="M32" s="99"/>
    </row>
    <row r="33" spans="2:13" ht="12">
      <c r="B33" s="71">
        <v>757</v>
      </c>
      <c r="C33" s="49" t="s">
        <v>67</v>
      </c>
      <c r="D33" s="50"/>
      <c r="E33" s="50"/>
      <c r="F33" s="50"/>
      <c r="G33" s="89">
        <f>SUM(G119)</f>
        <v>795000</v>
      </c>
      <c r="H33" s="114">
        <f>SUM(I33+L33)</f>
        <v>447985</v>
      </c>
      <c r="I33" s="114">
        <f>SUM(I119)</f>
        <v>447985</v>
      </c>
      <c r="J33" s="114">
        <f>SUM(J119)</f>
        <v>0</v>
      </c>
      <c r="K33" s="114">
        <f>SUM(K119)</f>
        <v>0</v>
      </c>
      <c r="L33" s="114">
        <f>SUM(L119)</f>
        <v>0</v>
      </c>
      <c r="M33" s="98">
        <f>SUM(H33/G33)</f>
        <v>0.56</v>
      </c>
    </row>
    <row r="34" spans="2:13" ht="12">
      <c r="B34" s="63"/>
      <c r="C34" s="42"/>
      <c r="D34" s="43"/>
      <c r="E34" s="43"/>
      <c r="F34" s="43"/>
      <c r="G34" s="91"/>
      <c r="H34" s="116"/>
      <c r="I34" s="116"/>
      <c r="J34" s="116"/>
      <c r="K34" s="116"/>
      <c r="L34" s="116"/>
      <c r="M34" s="99"/>
    </row>
    <row r="35" spans="2:13" ht="12">
      <c r="B35" s="71">
        <v>758</v>
      </c>
      <c r="C35" s="49" t="s">
        <v>9</v>
      </c>
      <c r="D35" s="50"/>
      <c r="E35" s="50"/>
      <c r="F35" s="50"/>
      <c r="G35" s="89">
        <f>SUM(G124)</f>
        <v>1711103</v>
      </c>
      <c r="H35" s="114">
        <f>SUM(I35+L35)</f>
        <v>1706183</v>
      </c>
      <c r="I35" s="114">
        <f>(I124)</f>
        <v>1706183</v>
      </c>
      <c r="J35" s="114">
        <f>(J124)</f>
        <v>0</v>
      </c>
      <c r="K35" s="114">
        <f>(K124)</f>
        <v>0</v>
      </c>
      <c r="L35" s="114">
        <f>(L124)</f>
        <v>0</v>
      </c>
      <c r="M35" s="98">
        <f>SUM(H35/G35)</f>
        <v>1</v>
      </c>
    </row>
    <row r="36" spans="2:13" ht="12">
      <c r="B36" s="63"/>
      <c r="C36" s="42"/>
      <c r="D36" s="43"/>
      <c r="E36" s="43"/>
      <c r="F36" s="43"/>
      <c r="G36" s="91"/>
      <c r="H36" s="116"/>
      <c r="I36" s="116"/>
      <c r="J36" s="116"/>
      <c r="K36" s="116"/>
      <c r="L36" s="116"/>
      <c r="M36" s="88"/>
    </row>
    <row r="37" spans="2:13" ht="12">
      <c r="B37" s="71">
        <v>801</v>
      </c>
      <c r="C37" s="49" t="s">
        <v>10</v>
      </c>
      <c r="D37" s="50"/>
      <c r="E37" s="50"/>
      <c r="F37" s="50"/>
      <c r="G37" s="89">
        <f aca="true" t="shared" si="0" ref="G37:L37">SUM(G130+G223)</f>
        <v>23591609</v>
      </c>
      <c r="H37" s="89">
        <f t="shared" si="0"/>
        <v>23547170</v>
      </c>
      <c r="I37" s="89">
        <f t="shared" si="0"/>
        <v>20298370</v>
      </c>
      <c r="J37" s="89">
        <f t="shared" si="0"/>
        <v>19965525</v>
      </c>
      <c r="K37" s="89">
        <f t="shared" si="0"/>
        <v>1207</v>
      </c>
      <c r="L37" s="89">
        <f t="shared" si="0"/>
        <v>3248800</v>
      </c>
      <c r="M37" s="98">
        <f>SUM(H37/G37)</f>
        <v>1</v>
      </c>
    </row>
    <row r="38" spans="2:13" ht="12">
      <c r="B38" s="63"/>
      <c r="C38" s="42"/>
      <c r="D38" s="43"/>
      <c r="E38" s="43"/>
      <c r="F38" s="43"/>
      <c r="G38" s="91"/>
      <c r="H38" s="116"/>
      <c r="I38" s="116"/>
      <c r="J38" s="116"/>
      <c r="K38" s="116"/>
      <c r="L38" s="116"/>
      <c r="M38" s="99"/>
    </row>
    <row r="39" spans="2:13" ht="12">
      <c r="B39" s="71">
        <v>851</v>
      </c>
      <c r="C39" s="49" t="s">
        <v>11</v>
      </c>
      <c r="D39" s="50"/>
      <c r="E39" s="50"/>
      <c r="F39" s="50"/>
      <c r="G39" s="89">
        <f>SUM(G139)</f>
        <v>1494373</v>
      </c>
      <c r="H39" s="114">
        <f>SUM(I39+L39)</f>
        <v>1423558</v>
      </c>
      <c r="I39" s="114">
        <f>(I139)</f>
        <v>1124307</v>
      </c>
      <c r="J39" s="114">
        <f>(J139)</f>
        <v>118777</v>
      </c>
      <c r="K39" s="114">
        <f>(K139)</f>
        <v>10171</v>
      </c>
      <c r="L39" s="114">
        <f>(L139)</f>
        <v>299251</v>
      </c>
      <c r="M39" s="98">
        <f>SUM(H39/G39)</f>
        <v>0.95</v>
      </c>
    </row>
    <row r="40" spans="2:13" ht="12">
      <c r="B40" s="68"/>
      <c r="C40" s="42"/>
      <c r="D40" s="43"/>
      <c r="E40" s="43"/>
      <c r="F40" s="43"/>
      <c r="G40" s="91"/>
      <c r="H40" s="42"/>
      <c r="I40" s="42"/>
      <c r="J40" s="42"/>
      <c r="K40" s="42"/>
      <c r="L40" s="42"/>
      <c r="M40" s="99"/>
    </row>
    <row r="41" spans="2:13" ht="12">
      <c r="B41" s="71">
        <v>853</v>
      </c>
      <c r="C41" s="49" t="s">
        <v>12</v>
      </c>
      <c r="D41" s="50"/>
      <c r="E41" s="50"/>
      <c r="F41" s="50"/>
      <c r="G41" s="89">
        <f>SUM(G147+G227)</f>
        <v>9218000</v>
      </c>
      <c r="H41" s="114">
        <f>SUM(I41+L41)</f>
        <v>9188605</v>
      </c>
      <c r="I41" s="114">
        <f>(I147+I227)</f>
        <v>9168612</v>
      </c>
      <c r="J41" s="114">
        <f>(J147+J227)</f>
        <v>739860</v>
      </c>
      <c r="K41" s="114">
        <f>(K147+K227)</f>
        <v>1893722</v>
      </c>
      <c r="L41" s="114">
        <f>(L147+L227)</f>
        <v>19993</v>
      </c>
      <c r="M41" s="98">
        <f>SUM(H41/G41)</f>
        <v>1</v>
      </c>
    </row>
    <row r="42" spans="2:13" ht="12">
      <c r="B42" s="183"/>
      <c r="C42" s="157"/>
      <c r="D42" s="158"/>
      <c r="E42" s="158"/>
      <c r="F42" s="158"/>
      <c r="G42" s="184"/>
      <c r="H42" s="164"/>
      <c r="I42" s="164"/>
      <c r="J42" s="164"/>
      <c r="K42" s="164"/>
      <c r="L42" s="164"/>
      <c r="M42" s="161"/>
    </row>
    <row r="43" spans="2:13" ht="12">
      <c r="B43" s="71">
        <v>854</v>
      </c>
      <c r="C43" s="49" t="s">
        <v>13</v>
      </c>
      <c r="D43" s="50"/>
      <c r="E43" s="50"/>
      <c r="F43" s="50"/>
      <c r="G43" s="89">
        <f>SUM(G158)</f>
        <v>5332619</v>
      </c>
      <c r="H43" s="114">
        <f>SUM(I43+L43)</f>
        <v>5332602</v>
      </c>
      <c r="I43" s="114">
        <f>SUM(I158)</f>
        <v>5332602</v>
      </c>
      <c r="J43" s="114">
        <f>SUM(J158)</f>
        <v>5332602</v>
      </c>
      <c r="K43" s="114">
        <f>SUM(K158)</f>
        <v>0</v>
      </c>
      <c r="L43" s="114">
        <f>SUM(L158)</f>
        <v>0</v>
      </c>
      <c r="M43" s="98">
        <f>SUM(H43/G43)</f>
        <v>1</v>
      </c>
    </row>
    <row r="44" spans="2:13" ht="12">
      <c r="B44" s="63"/>
      <c r="C44" s="42"/>
      <c r="D44" s="43"/>
      <c r="E44" s="43"/>
      <c r="F44" s="43"/>
      <c r="G44" s="91"/>
      <c r="H44" s="116"/>
      <c r="I44" s="116"/>
      <c r="J44" s="116"/>
      <c r="K44" s="116"/>
      <c r="L44" s="116"/>
      <c r="M44" s="99"/>
    </row>
    <row r="45" spans="2:13" ht="12">
      <c r="B45" s="63">
        <v>900</v>
      </c>
      <c r="C45" s="42" t="s">
        <v>43</v>
      </c>
      <c r="D45" s="43"/>
      <c r="E45" s="43"/>
      <c r="F45" s="43"/>
      <c r="G45" s="91"/>
      <c r="H45" s="116"/>
      <c r="I45" s="116"/>
      <c r="J45" s="116"/>
      <c r="K45" s="116"/>
      <c r="L45" s="116"/>
      <c r="M45" s="99"/>
    </row>
    <row r="46" spans="2:13" ht="12.75" thickBot="1">
      <c r="B46" s="72"/>
      <c r="C46" s="52" t="s">
        <v>35</v>
      </c>
      <c r="D46" s="53"/>
      <c r="E46" s="53"/>
      <c r="F46" s="53"/>
      <c r="G46" s="96">
        <f>SUM(G168+G240)</f>
        <v>9876244</v>
      </c>
      <c r="H46" s="117">
        <f>SUM(I46+L46)</f>
        <v>4733198</v>
      </c>
      <c r="I46" s="117">
        <f>(I168+I240)</f>
        <v>3086444</v>
      </c>
      <c r="J46" s="117">
        <f>(J168+J240)</f>
        <v>210000</v>
      </c>
      <c r="K46" s="117">
        <f>(K168+K240)</f>
        <v>11561</v>
      </c>
      <c r="L46" s="117">
        <f>(L168+L240)</f>
        <v>1646754</v>
      </c>
      <c r="M46" s="100">
        <f>SUM(H46/G46)</f>
        <v>0.48</v>
      </c>
    </row>
    <row r="47" spans="2:13" ht="12">
      <c r="B47" s="197">
        <v>1</v>
      </c>
      <c r="C47" s="204">
        <v>2</v>
      </c>
      <c r="D47" s="205"/>
      <c r="E47" s="205"/>
      <c r="F47" s="206"/>
      <c r="G47" s="199">
        <v>3</v>
      </c>
      <c r="H47" s="198">
        <v>4</v>
      </c>
      <c r="I47" s="198">
        <v>5</v>
      </c>
      <c r="J47" s="198">
        <v>6</v>
      </c>
      <c r="K47" s="198">
        <v>7</v>
      </c>
      <c r="L47" s="198">
        <v>8</v>
      </c>
      <c r="M47" s="200">
        <v>9</v>
      </c>
    </row>
    <row r="48" spans="2:13" ht="12">
      <c r="B48" s="63"/>
      <c r="C48" s="42"/>
      <c r="D48" s="43"/>
      <c r="E48" s="43"/>
      <c r="F48" s="43"/>
      <c r="G48" s="91"/>
      <c r="H48" s="116"/>
      <c r="I48" s="116"/>
      <c r="J48" s="116"/>
      <c r="K48" s="116"/>
      <c r="L48" s="116"/>
      <c r="M48" s="99"/>
    </row>
    <row r="49" spans="2:13" ht="12">
      <c r="B49" s="63">
        <v>921</v>
      </c>
      <c r="C49" s="42" t="s">
        <v>14</v>
      </c>
      <c r="D49" s="43"/>
      <c r="E49" s="43"/>
      <c r="F49" s="43"/>
      <c r="G49" s="91"/>
      <c r="H49" s="116"/>
      <c r="I49" s="116"/>
      <c r="J49" s="116"/>
      <c r="K49" s="116"/>
      <c r="L49" s="116"/>
      <c r="M49" s="99"/>
    </row>
    <row r="50" spans="2:13" ht="12">
      <c r="B50" s="71"/>
      <c r="C50" s="49" t="s">
        <v>15</v>
      </c>
      <c r="D50" s="50"/>
      <c r="E50" s="50"/>
      <c r="F50" s="50"/>
      <c r="G50" s="89">
        <f>SUM(G178)</f>
        <v>3108300</v>
      </c>
      <c r="H50" s="114">
        <f>SUM(I50+L50)</f>
        <v>3093044</v>
      </c>
      <c r="I50" s="114">
        <f>(I178)</f>
        <v>3093044</v>
      </c>
      <c r="J50" s="114">
        <f>(J178)</f>
        <v>2560000</v>
      </c>
      <c r="K50" s="114">
        <f>(K178)</f>
        <v>3416</v>
      </c>
      <c r="L50" s="114">
        <f>SUM(L178)</f>
        <v>0</v>
      </c>
      <c r="M50" s="98">
        <f>SUM(H50/G50)</f>
        <v>1</v>
      </c>
    </row>
    <row r="51" spans="2:13" ht="12">
      <c r="B51" s="63"/>
      <c r="C51" s="157"/>
      <c r="D51" s="158"/>
      <c r="E51" s="158"/>
      <c r="F51" s="159"/>
      <c r="G51" s="91"/>
      <c r="H51" s="116"/>
      <c r="I51" s="116"/>
      <c r="J51" s="116"/>
      <c r="K51" s="116"/>
      <c r="L51" s="116"/>
      <c r="M51" s="99"/>
    </row>
    <row r="52" spans="2:13" ht="12">
      <c r="B52" s="71">
        <v>926</v>
      </c>
      <c r="C52" s="77" t="s">
        <v>68</v>
      </c>
      <c r="D52" s="169"/>
      <c r="E52" s="169"/>
      <c r="F52" s="160"/>
      <c r="G52" s="89">
        <f>SUM(G185)</f>
        <v>4798950</v>
      </c>
      <c r="H52" s="89">
        <f>SUM(I52+L52)</f>
        <v>4791438</v>
      </c>
      <c r="I52" s="114">
        <f>(I185)</f>
        <v>1448482</v>
      </c>
      <c r="J52" s="114">
        <f>(J185)</f>
        <v>655982</v>
      </c>
      <c r="K52" s="114">
        <f>(K185)</f>
        <v>0</v>
      </c>
      <c r="L52" s="114">
        <f>SUM(L185)</f>
        <v>3342956</v>
      </c>
      <c r="M52" s="98">
        <f>SUM(H52/G52)</f>
        <v>1</v>
      </c>
    </row>
    <row r="53" spans="2:13" ht="12">
      <c r="B53" s="63"/>
      <c r="C53" s="42"/>
      <c r="D53" s="43"/>
      <c r="E53" s="43"/>
      <c r="F53" s="162"/>
      <c r="G53" s="91"/>
      <c r="H53" s="116"/>
      <c r="I53" s="116"/>
      <c r="J53" s="116"/>
      <c r="K53" s="116"/>
      <c r="L53" s="116"/>
      <c r="M53" s="99"/>
    </row>
    <row r="54" spans="2:13" ht="15">
      <c r="B54" s="46"/>
      <c r="C54" s="170" t="s">
        <v>69</v>
      </c>
      <c r="D54" s="171"/>
      <c r="E54" s="171"/>
      <c r="F54" s="172"/>
      <c r="G54" s="152">
        <f aca="true" t="shared" si="1" ref="G54:L54">SUM(G11+G14+G16+G18+G20+G22+G24+G28+G31+G33+G35+G37+G39+G41+G43+G46+G50+G52)</f>
        <v>86672236</v>
      </c>
      <c r="H54" s="45">
        <f t="shared" si="1"/>
        <v>78595078</v>
      </c>
      <c r="I54" s="45">
        <f t="shared" si="1"/>
        <v>63211862</v>
      </c>
      <c r="J54" s="45">
        <f t="shared" si="1"/>
        <v>31816870</v>
      </c>
      <c r="K54" s="45">
        <f t="shared" si="1"/>
        <v>7411879</v>
      </c>
      <c r="L54" s="45">
        <f t="shared" si="1"/>
        <v>15383216</v>
      </c>
      <c r="M54" s="143">
        <f>SUM(H54/G54)</f>
        <v>0.91</v>
      </c>
    </row>
    <row r="55" spans="2:13" ht="12.75" thickBot="1">
      <c r="B55" s="119"/>
      <c r="C55" s="52"/>
      <c r="D55" s="53"/>
      <c r="E55" s="53"/>
      <c r="F55" s="173"/>
      <c r="G55" s="185"/>
      <c r="H55" s="52"/>
      <c r="I55" s="52"/>
      <c r="J55" s="52"/>
      <c r="K55" s="52"/>
      <c r="L55" s="52"/>
      <c r="M55" s="120"/>
    </row>
    <row r="56" spans="1:12" ht="15.75" thickBot="1">
      <c r="A56" s="59" t="s">
        <v>70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7"/>
    </row>
    <row r="57" spans="1:13" ht="12">
      <c r="A57" s="121"/>
      <c r="B57" s="74"/>
      <c r="C57" s="74"/>
      <c r="D57" s="75"/>
      <c r="E57" s="75"/>
      <c r="F57" s="75"/>
      <c r="G57" s="190"/>
      <c r="H57" s="74"/>
      <c r="I57" s="104" t="s">
        <v>48</v>
      </c>
      <c r="J57" s="105"/>
      <c r="K57" s="105"/>
      <c r="L57" s="105"/>
      <c r="M57" s="129"/>
    </row>
    <row r="58" spans="1:13" ht="12">
      <c r="A58" s="78"/>
      <c r="B58" s="79"/>
      <c r="C58" s="79"/>
      <c r="D58" s="80"/>
      <c r="E58" s="80"/>
      <c r="F58" s="80"/>
      <c r="G58" s="191" t="s">
        <v>1</v>
      </c>
      <c r="H58" s="108" t="s">
        <v>2</v>
      </c>
      <c r="I58" s="108" t="s">
        <v>49</v>
      </c>
      <c r="J58" s="109" t="s">
        <v>50</v>
      </c>
      <c r="K58" s="109"/>
      <c r="L58" s="108" t="s">
        <v>49</v>
      </c>
      <c r="M58" s="110" t="s">
        <v>51</v>
      </c>
    </row>
    <row r="59" spans="1:13" ht="12">
      <c r="A59" s="111" t="s">
        <v>3</v>
      </c>
      <c r="B59" s="108" t="s">
        <v>16</v>
      </c>
      <c r="C59" s="146" t="s">
        <v>17</v>
      </c>
      <c r="D59" s="147"/>
      <c r="E59" s="147"/>
      <c r="F59" s="148"/>
      <c r="G59" s="192" t="s">
        <v>115</v>
      </c>
      <c r="H59" s="108"/>
      <c r="I59" s="108" t="s">
        <v>52</v>
      </c>
      <c r="J59" s="108" t="s">
        <v>53</v>
      </c>
      <c r="K59" s="108" t="s">
        <v>54</v>
      </c>
      <c r="L59" s="108" t="s">
        <v>55</v>
      </c>
      <c r="M59" s="110" t="s">
        <v>56</v>
      </c>
    </row>
    <row r="60" spans="1:13" ht="12">
      <c r="A60" s="78"/>
      <c r="B60" s="79"/>
      <c r="C60" s="79"/>
      <c r="D60" s="80"/>
      <c r="E60" s="80"/>
      <c r="F60" s="80"/>
      <c r="G60" s="154"/>
      <c r="H60" s="154"/>
      <c r="I60" s="112"/>
      <c r="J60" s="112"/>
      <c r="K60" s="41" t="s">
        <v>57</v>
      </c>
      <c r="L60" s="112"/>
      <c r="M60" s="131" t="s">
        <v>45</v>
      </c>
    </row>
    <row r="61" spans="1:13" ht="12.75" customHeight="1" thickBot="1">
      <c r="A61" s="2"/>
      <c r="B61" s="24"/>
      <c r="C61" s="24"/>
      <c r="D61" s="25"/>
      <c r="E61" s="25"/>
      <c r="F61" s="25"/>
      <c r="G61" s="156"/>
      <c r="H61" s="156"/>
      <c r="I61" s="40" t="s">
        <v>59</v>
      </c>
      <c r="J61" s="39"/>
      <c r="K61" s="39"/>
      <c r="L61" s="39"/>
      <c r="M61" s="22"/>
    </row>
    <row r="62" spans="1:13" ht="12">
      <c r="A62" s="76">
        <v>1</v>
      </c>
      <c r="B62" s="92">
        <v>2</v>
      </c>
      <c r="C62" s="55">
        <v>3</v>
      </c>
      <c r="D62" s="56"/>
      <c r="E62" s="56"/>
      <c r="F62" s="93"/>
      <c r="G62" s="145">
        <v>4</v>
      </c>
      <c r="H62" s="92">
        <v>5</v>
      </c>
      <c r="I62" s="92">
        <v>6</v>
      </c>
      <c r="J62" s="92">
        <v>7</v>
      </c>
      <c r="K62" s="92">
        <v>8</v>
      </c>
      <c r="L62" s="92">
        <v>9</v>
      </c>
      <c r="M62" s="94">
        <v>10</v>
      </c>
    </row>
    <row r="63" spans="1:13" ht="12">
      <c r="A63" s="68"/>
      <c r="B63" s="42"/>
      <c r="C63" s="42"/>
      <c r="D63" s="43"/>
      <c r="E63" s="43"/>
      <c r="F63" s="43"/>
      <c r="G63" s="91"/>
      <c r="H63" s="42"/>
      <c r="I63" s="42"/>
      <c r="J63" s="42"/>
      <c r="K63" s="42"/>
      <c r="L63" s="42"/>
      <c r="M63" s="88"/>
    </row>
    <row r="64" spans="1:13" ht="12">
      <c r="A64" s="115" t="s">
        <v>60</v>
      </c>
      <c r="B64" s="69"/>
      <c r="C64" s="49" t="s">
        <v>61</v>
      </c>
      <c r="D64" s="50"/>
      <c r="E64" s="50"/>
      <c r="F64" s="50"/>
      <c r="G64" s="89">
        <f aca="true" t="shared" si="2" ref="G64:L64">SUM(G66:G70)</f>
        <v>47500</v>
      </c>
      <c r="H64" s="114">
        <f t="shared" si="2"/>
        <v>45699</v>
      </c>
      <c r="I64" s="114">
        <f t="shared" si="2"/>
        <v>34699</v>
      </c>
      <c r="J64" s="114">
        <f t="shared" si="2"/>
        <v>0</v>
      </c>
      <c r="K64" s="114">
        <f t="shared" si="2"/>
        <v>0</v>
      </c>
      <c r="L64" s="114">
        <f t="shared" si="2"/>
        <v>11000</v>
      </c>
      <c r="M64" s="98">
        <f>SUM(H64/G64)</f>
        <v>0.96</v>
      </c>
    </row>
    <row r="65" spans="1:13" ht="12">
      <c r="A65" s="63"/>
      <c r="B65" s="64"/>
      <c r="C65" s="42"/>
      <c r="D65" s="43"/>
      <c r="E65" s="43"/>
      <c r="F65" s="43"/>
      <c r="G65" s="90"/>
      <c r="H65" s="116"/>
      <c r="I65" s="116"/>
      <c r="J65" s="116"/>
      <c r="K65" s="116"/>
      <c r="L65" s="116"/>
      <c r="M65" s="99"/>
    </row>
    <row r="66" spans="1:13" ht="12">
      <c r="A66" s="63"/>
      <c r="B66" s="174" t="s">
        <v>123</v>
      </c>
      <c r="C66" s="175" t="s">
        <v>124</v>
      </c>
      <c r="D66" s="176"/>
      <c r="E66" s="176"/>
      <c r="F66" s="176"/>
      <c r="G66" s="186">
        <v>35000</v>
      </c>
      <c r="H66" s="116">
        <f>SUM(I66+L66)</f>
        <v>34753</v>
      </c>
      <c r="I66" s="177">
        <v>23753</v>
      </c>
      <c r="J66" s="177"/>
      <c r="K66" s="177"/>
      <c r="L66" s="177">
        <v>11000</v>
      </c>
      <c r="M66" s="99">
        <f>SUM(H66/G66)</f>
        <v>0.99</v>
      </c>
    </row>
    <row r="67" spans="1:13" ht="12">
      <c r="A67" s="63"/>
      <c r="B67" s="122" t="s">
        <v>71</v>
      </c>
      <c r="C67" s="42" t="s">
        <v>72</v>
      </c>
      <c r="D67" s="43"/>
      <c r="E67" s="43"/>
      <c r="F67" s="43"/>
      <c r="G67" s="90">
        <v>6800</v>
      </c>
      <c r="H67" s="116">
        <f>SUM(I67+L67)</f>
        <v>5467</v>
      </c>
      <c r="I67" s="116">
        <v>5467</v>
      </c>
      <c r="J67" s="116"/>
      <c r="K67" s="116"/>
      <c r="L67" s="116"/>
      <c r="M67" s="99">
        <f>SUM(H67/G67)</f>
        <v>0.8</v>
      </c>
    </row>
    <row r="68" spans="1:13" ht="12">
      <c r="A68" s="63"/>
      <c r="B68" s="122" t="s">
        <v>73</v>
      </c>
      <c r="C68" s="42" t="s">
        <v>74</v>
      </c>
      <c r="D68" s="43"/>
      <c r="E68" s="43"/>
      <c r="F68" s="43"/>
      <c r="G68" s="90"/>
      <c r="H68" s="116"/>
      <c r="I68" s="116"/>
      <c r="J68" s="116"/>
      <c r="K68" s="116"/>
      <c r="L68" s="116"/>
      <c r="M68" s="99"/>
    </row>
    <row r="69" spans="1:13" ht="12">
      <c r="A69" s="63"/>
      <c r="B69" s="122"/>
      <c r="C69" s="42" t="s">
        <v>75</v>
      </c>
      <c r="D69" s="43"/>
      <c r="E69" s="43"/>
      <c r="F69" s="43"/>
      <c r="G69" s="90">
        <v>2800</v>
      </c>
      <c r="H69" s="116">
        <f>SUM(I69+L69)</f>
        <v>2589</v>
      </c>
      <c r="I69" s="116">
        <v>2589</v>
      </c>
      <c r="J69" s="116"/>
      <c r="K69" s="116"/>
      <c r="L69" s="116"/>
      <c r="M69" s="99">
        <f>SUM(H69/G69)</f>
        <v>0.92</v>
      </c>
    </row>
    <row r="70" spans="1:13" ht="12.75" thickBot="1">
      <c r="A70" s="70"/>
      <c r="B70" s="123" t="s">
        <v>125</v>
      </c>
      <c r="C70" s="66" t="s">
        <v>126</v>
      </c>
      <c r="D70" s="67"/>
      <c r="E70" s="67"/>
      <c r="F70" s="67"/>
      <c r="G70" s="95">
        <v>2900</v>
      </c>
      <c r="H70" s="124">
        <f>SUM(I70+L70)</f>
        <v>2890</v>
      </c>
      <c r="I70" s="124">
        <v>2890</v>
      </c>
      <c r="J70" s="124"/>
      <c r="K70" s="124"/>
      <c r="L70" s="124"/>
      <c r="M70" s="102">
        <f>SUM(H70/G70)</f>
        <v>1</v>
      </c>
    </row>
    <row r="71" spans="1:13" ht="12.75" thickTop="1">
      <c r="A71" s="63"/>
      <c r="B71" s="64"/>
      <c r="C71" s="42"/>
      <c r="D71" s="43"/>
      <c r="E71" s="43"/>
      <c r="F71" s="43"/>
      <c r="G71" s="90"/>
      <c r="H71" s="116"/>
      <c r="I71" s="116"/>
      <c r="J71" s="116"/>
      <c r="K71" s="116"/>
      <c r="L71" s="116"/>
      <c r="M71" s="99"/>
    </row>
    <row r="72" spans="1:13" ht="12">
      <c r="A72" s="63">
        <v>400</v>
      </c>
      <c r="B72" s="64"/>
      <c r="C72" s="42" t="s">
        <v>18</v>
      </c>
      <c r="D72" s="43"/>
      <c r="E72" s="43"/>
      <c r="F72" s="43"/>
      <c r="G72" s="90"/>
      <c r="H72" s="116"/>
      <c r="I72" s="116"/>
      <c r="J72" s="116"/>
      <c r="K72" s="116"/>
      <c r="L72" s="116"/>
      <c r="M72" s="99"/>
    </row>
    <row r="73" spans="1:13" ht="12">
      <c r="A73" s="63"/>
      <c r="B73" s="69"/>
      <c r="C73" s="49" t="s">
        <v>19</v>
      </c>
      <c r="D73" s="50"/>
      <c r="E73" s="50"/>
      <c r="F73" s="50"/>
      <c r="G73" s="89">
        <f aca="true" t="shared" si="3" ref="G73:L73">SUM(G75:G77)</f>
        <v>2132169</v>
      </c>
      <c r="H73" s="89">
        <f t="shared" si="3"/>
        <v>1380645</v>
      </c>
      <c r="I73" s="89">
        <f t="shared" si="3"/>
        <v>37848</v>
      </c>
      <c r="J73" s="89">
        <f t="shared" si="3"/>
        <v>0</v>
      </c>
      <c r="K73" s="89">
        <f t="shared" si="3"/>
        <v>0</v>
      </c>
      <c r="L73" s="89">
        <f t="shared" si="3"/>
        <v>1342797</v>
      </c>
      <c r="M73" s="98">
        <f>SUM(H73/G73)</f>
        <v>0.65</v>
      </c>
    </row>
    <row r="74" spans="1:13" ht="12">
      <c r="A74" s="63"/>
      <c r="B74" s="64"/>
      <c r="C74" s="42"/>
      <c r="D74" s="43"/>
      <c r="E74" s="43"/>
      <c r="F74" s="43"/>
      <c r="G74" s="90"/>
      <c r="H74" s="116"/>
      <c r="I74" s="116"/>
      <c r="J74" s="116"/>
      <c r="K74" s="116"/>
      <c r="L74" s="116"/>
      <c r="M74" s="99"/>
    </row>
    <row r="75" spans="1:13" ht="12">
      <c r="A75" s="63"/>
      <c r="B75" s="64">
        <v>40001</v>
      </c>
      <c r="C75" s="42" t="s">
        <v>116</v>
      </c>
      <c r="D75" s="43"/>
      <c r="E75" s="43"/>
      <c r="F75" s="43"/>
      <c r="G75" s="90">
        <v>52491</v>
      </c>
      <c r="H75" s="116">
        <f>SUM(I75+L75)</f>
        <v>48654</v>
      </c>
      <c r="I75" s="116"/>
      <c r="J75" s="116"/>
      <c r="K75" s="116"/>
      <c r="L75" s="116">
        <v>48654</v>
      </c>
      <c r="M75" s="99">
        <f>SUM(H75/G75)</f>
        <v>0.93</v>
      </c>
    </row>
    <row r="76" spans="1:13" ht="12">
      <c r="A76" s="63"/>
      <c r="B76" s="64">
        <v>40002</v>
      </c>
      <c r="C76" s="42" t="s">
        <v>20</v>
      </c>
      <c r="D76" s="43"/>
      <c r="E76" s="43"/>
      <c r="F76" s="43"/>
      <c r="G76" s="90">
        <v>1579678</v>
      </c>
      <c r="H76" s="116">
        <f>SUM(I76+L76)</f>
        <v>1294143</v>
      </c>
      <c r="I76" s="116"/>
      <c r="J76" s="116"/>
      <c r="K76" s="116"/>
      <c r="L76" s="116">
        <v>1294143</v>
      </c>
      <c r="M76" s="99">
        <f>SUM(H76/G76)</f>
        <v>0.82</v>
      </c>
    </row>
    <row r="77" spans="1:13" ht="12.75" thickBot="1">
      <c r="A77" s="70"/>
      <c r="B77" s="65">
        <v>40004</v>
      </c>
      <c r="C77" s="66" t="s">
        <v>21</v>
      </c>
      <c r="D77" s="67"/>
      <c r="E77" s="67"/>
      <c r="F77" s="67"/>
      <c r="G77" s="95">
        <v>500000</v>
      </c>
      <c r="H77" s="124">
        <f>SUM(I77+L77)</f>
        <v>37848</v>
      </c>
      <c r="I77" s="124">
        <v>37848</v>
      </c>
      <c r="J77" s="124"/>
      <c r="K77" s="124"/>
      <c r="L77" s="124"/>
      <c r="M77" s="102">
        <f>SUM(H77/G77)</f>
        <v>0.08</v>
      </c>
    </row>
    <row r="78" spans="1:13" ht="12.75" thickTop="1">
      <c r="A78" s="63"/>
      <c r="B78" s="64"/>
      <c r="C78" s="42"/>
      <c r="D78" s="43"/>
      <c r="E78" s="43"/>
      <c r="F78" s="43"/>
      <c r="G78" s="90"/>
      <c r="H78" s="116"/>
      <c r="I78" s="116"/>
      <c r="J78" s="116"/>
      <c r="K78" s="116"/>
      <c r="L78" s="116"/>
      <c r="M78" s="99"/>
    </row>
    <row r="79" spans="1:13" ht="12">
      <c r="A79" s="63">
        <v>600</v>
      </c>
      <c r="B79" s="69"/>
      <c r="C79" s="49" t="s">
        <v>4</v>
      </c>
      <c r="D79" s="50"/>
      <c r="E79" s="50"/>
      <c r="F79" s="50"/>
      <c r="G79" s="89">
        <f aca="true" t="shared" si="4" ref="G79:L79">SUM(G81:G83)</f>
        <v>5035192</v>
      </c>
      <c r="H79" s="114">
        <f t="shared" si="4"/>
        <v>4590710</v>
      </c>
      <c r="I79" s="114">
        <f t="shared" si="4"/>
        <v>3562660</v>
      </c>
      <c r="J79" s="114">
        <f t="shared" si="4"/>
        <v>0</v>
      </c>
      <c r="K79" s="114">
        <f t="shared" si="4"/>
        <v>0</v>
      </c>
      <c r="L79" s="114">
        <f t="shared" si="4"/>
        <v>1028050</v>
      </c>
      <c r="M79" s="98">
        <f>SUM(H79/G79)</f>
        <v>0.91</v>
      </c>
    </row>
    <row r="80" spans="1:13" ht="12">
      <c r="A80" s="63"/>
      <c r="B80" s="64"/>
      <c r="C80" s="42"/>
      <c r="D80" s="43"/>
      <c r="E80" s="43"/>
      <c r="F80" s="43"/>
      <c r="G80" s="90"/>
      <c r="H80" s="116"/>
      <c r="I80" s="116"/>
      <c r="J80" s="116"/>
      <c r="K80" s="116"/>
      <c r="L80" s="116"/>
      <c r="M80" s="99"/>
    </row>
    <row r="81" spans="1:13" ht="12">
      <c r="A81" s="63"/>
      <c r="B81" s="64">
        <v>60004</v>
      </c>
      <c r="C81" s="42" t="s">
        <v>76</v>
      </c>
      <c r="D81" s="43"/>
      <c r="E81" s="43"/>
      <c r="F81" s="43"/>
      <c r="G81" s="90">
        <v>3385992</v>
      </c>
      <c r="H81" s="116">
        <f>SUM(I81+L81)</f>
        <v>3289703</v>
      </c>
      <c r="I81" s="116">
        <v>2789403</v>
      </c>
      <c r="J81" s="116"/>
      <c r="K81" s="116"/>
      <c r="L81" s="116">
        <v>500300</v>
      </c>
      <c r="M81" s="99">
        <f>SUM(H81/G81)</f>
        <v>0.97</v>
      </c>
    </row>
    <row r="82" spans="1:13" ht="12">
      <c r="A82" s="63"/>
      <c r="B82" s="64">
        <v>60016</v>
      </c>
      <c r="C82" s="42" t="s">
        <v>77</v>
      </c>
      <c r="D82" s="43"/>
      <c r="E82" s="43"/>
      <c r="F82" s="43"/>
      <c r="G82" s="90">
        <v>1614200</v>
      </c>
      <c r="H82" s="116">
        <f>SUM(I82+L82)</f>
        <v>1274309</v>
      </c>
      <c r="I82" s="116">
        <v>746559</v>
      </c>
      <c r="J82" s="116"/>
      <c r="K82" s="116"/>
      <c r="L82" s="116">
        <v>527750</v>
      </c>
      <c r="M82" s="99">
        <f>SUM(H82/G82)</f>
        <v>0.79</v>
      </c>
    </row>
    <row r="83" spans="1:13" ht="12.75" thickBot="1">
      <c r="A83" s="70"/>
      <c r="B83" s="65">
        <v>60095</v>
      </c>
      <c r="C83" s="66" t="s">
        <v>22</v>
      </c>
      <c r="D83" s="67"/>
      <c r="E83" s="67"/>
      <c r="F83" s="67"/>
      <c r="G83" s="95">
        <v>35000</v>
      </c>
      <c r="H83" s="124">
        <f>SUM(I83+L83)</f>
        <v>26698</v>
      </c>
      <c r="I83" s="124">
        <v>26698</v>
      </c>
      <c r="J83" s="124"/>
      <c r="K83" s="124"/>
      <c r="L83" s="124"/>
      <c r="M83" s="102">
        <f>SUM(H83/G83)</f>
        <v>0.76</v>
      </c>
    </row>
    <row r="84" spans="1:13" ht="12.75" thickTop="1">
      <c r="A84" s="63"/>
      <c r="B84" s="64"/>
      <c r="C84" s="42"/>
      <c r="D84" s="43"/>
      <c r="E84" s="43"/>
      <c r="F84" s="43"/>
      <c r="G84" s="90"/>
      <c r="H84" s="116"/>
      <c r="I84" s="116"/>
      <c r="J84" s="116"/>
      <c r="K84" s="116"/>
      <c r="L84" s="116"/>
      <c r="M84" s="99"/>
    </row>
    <row r="85" spans="1:13" ht="12">
      <c r="A85" s="63">
        <v>630</v>
      </c>
      <c r="B85" s="69"/>
      <c r="C85" s="49" t="s">
        <v>63</v>
      </c>
      <c r="D85" s="50"/>
      <c r="E85" s="50"/>
      <c r="F85" s="50"/>
      <c r="G85" s="89">
        <f>SUM(G87)</f>
        <v>66500</v>
      </c>
      <c r="H85" s="114">
        <f>SUM(H87:H87)</f>
        <v>51533</v>
      </c>
      <c r="I85" s="114">
        <f>SUM(I87:I87)</f>
        <v>14985</v>
      </c>
      <c r="J85" s="114">
        <f>SUM(J87:J87)</f>
        <v>3200</v>
      </c>
      <c r="K85" s="114">
        <f>SUM(K87:K87)</f>
        <v>0</v>
      </c>
      <c r="L85" s="114">
        <f>SUM(L87:L87)</f>
        <v>36548</v>
      </c>
      <c r="M85" s="98">
        <f>SUM(H85/G85)</f>
        <v>0.77</v>
      </c>
    </row>
    <row r="86" spans="1:13" ht="12">
      <c r="A86" s="63"/>
      <c r="B86" s="64"/>
      <c r="C86" s="42"/>
      <c r="D86" s="43"/>
      <c r="E86" s="43"/>
      <c r="F86" s="43"/>
      <c r="G86" s="90"/>
      <c r="H86" s="116"/>
      <c r="I86" s="116"/>
      <c r="J86" s="116"/>
      <c r="K86" s="116"/>
      <c r="L86" s="116"/>
      <c r="M86" s="99"/>
    </row>
    <row r="87" spans="1:13" ht="12.75" thickBot="1">
      <c r="A87" s="70"/>
      <c r="B87" s="65">
        <v>63003</v>
      </c>
      <c r="C87" s="66" t="s">
        <v>78</v>
      </c>
      <c r="D87" s="67"/>
      <c r="E87" s="67"/>
      <c r="F87" s="67"/>
      <c r="G87" s="95">
        <v>66500</v>
      </c>
      <c r="H87" s="124">
        <f>SUM(I87+L87)</f>
        <v>51533</v>
      </c>
      <c r="I87" s="124">
        <v>14985</v>
      </c>
      <c r="J87" s="124">
        <v>3200</v>
      </c>
      <c r="K87" s="124"/>
      <c r="L87" s="124">
        <v>36548</v>
      </c>
      <c r="M87" s="102">
        <f>SUM(H87/G87)</f>
        <v>0.77</v>
      </c>
    </row>
    <row r="88" spans="1:13" ht="12.75" thickTop="1">
      <c r="A88" s="63"/>
      <c r="B88" s="64"/>
      <c r="C88" s="42"/>
      <c r="D88" s="43"/>
      <c r="E88" s="43"/>
      <c r="F88" s="43"/>
      <c r="G88" s="90"/>
      <c r="H88" s="116"/>
      <c r="I88" s="116"/>
      <c r="J88" s="116"/>
      <c r="K88" s="116"/>
      <c r="L88" s="116"/>
      <c r="M88" s="99"/>
    </row>
    <row r="89" spans="1:13" ht="12">
      <c r="A89" s="63">
        <v>700</v>
      </c>
      <c r="B89" s="69"/>
      <c r="C89" s="49" t="s">
        <v>5</v>
      </c>
      <c r="D89" s="50"/>
      <c r="E89" s="50"/>
      <c r="F89" s="50"/>
      <c r="G89" s="89">
        <f aca="true" t="shared" si="5" ref="G89:L89">SUM(G91:G93)</f>
        <v>4552900</v>
      </c>
      <c r="H89" s="114">
        <f t="shared" si="5"/>
        <v>4471389</v>
      </c>
      <c r="I89" s="114">
        <f t="shared" si="5"/>
        <v>2165710</v>
      </c>
      <c r="J89" s="114">
        <f t="shared" si="5"/>
        <v>2064000</v>
      </c>
      <c r="K89" s="114">
        <f t="shared" si="5"/>
        <v>0</v>
      </c>
      <c r="L89" s="114">
        <f t="shared" si="5"/>
        <v>2305679</v>
      </c>
      <c r="M89" s="98">
        <f>SUM(H89/G89)</f>
        <v>0.98</v>
      </c>
    </row>
    <row r="90" spans="1:13" ht="12">
      <c r="A90" s="63"/>
      <c r="B90" s="64"/>
      <c r="C90" s="42"/>
      <c r="D90" s="43"/>
      <c r="E90" s="43"/>
      <c r="F90" s="43"/>
      <c r="G90" s="90"/>
      <c r="H90" s="116"/>
      <c r="I90" s="116"/>
      <c r="J90" s="116"/>
      <c r="K90" s="116"/>
      <c r="L90" s="116"/>
      <c r="M90" s="99"/>
    </row>
    <row r="91" spans="1:13" ht="12">
      <c r="A91" s="63"/>
      <c r="B91" s="64">
        <v>70001</v>
      </c>
      <c r="C91" s="42" t="s">
        <v>79</v>
      </c>
      <c r="D91" s="43"/>
      <c r="E91" s="43"/>
      <c r="F91" s="43"/>
      <c r="G91" s="90">
        <v>2417600</v>
      </c>
      <c r="H91" s="116">
        <f>SUM(I91+L91)</f>
        <v>2417600</v>
      </c>
      <c r="I91" s="116">
        <v>2064000</v>
      </c>
      <c r="J91" s="116">
        <v>2064000</v>
      </c>
      <c r="K91" s="116"/>
      <c r="L91" s="116">
        <v>353600</v>
      </c>
      <c r="M91" s="99">
        <f>SUM(H91/G91)</f>
        <v>1</v>
      </c>
    </row>
    <row r="92" spans="1:13" ht="12">
      <c r="A92" s="63"/>
      <c r="B92" s="64">
        <v>70005</v>
      </c>
      <c r="C92" s="42" t="s">
        <v>23</v>
      </c>
      <c r="D92" s="43"/>
      <c r="E92" s="43"/>
      <c r="F92" s="43"/>
      <c r="G92" s="90">
        <v>122300</v>
      </c>
      <c r="H92" s="116">
        <f>SUM(I92+L92)</f>
        <v>90579</v>
      </c>
      <c r="I92" s="116">
        <v>90579</v>
      </c>
      <c r="J92" s="116"/>
      <c r="K92" s="116"/>
      <c r="L92" s="116"/>
      <c r="M92" s="99">
        <f>SUM(H92/G92)</f>
        <v>0.74</v>
      </c>
    </row>
    <row r="93" spans="1:13" ht="12.75" thickBot="1">
      <c r="A93" s="70"/>
      <c r="B93" s="65">
        <v>70095</v>
      </c>
      <c r="C93" s="66" t="s">
        <v>22</v>
      </c>
      <c r="D93" s="67"/>
      <c r="E93" s="67"/>
      <c r="F93" s="67"/>
      <c r="G93" s="95">
        <v>2013000</v>
      </c>
      <c r="H93" s="124">
        <f>SUM(I93+L93)</f>
        <v>1963210</v>
      </c>
      <c r="I93" s="124">
        <v>11131</v>
      </c>
      <c r="J93" s="124"/>
      <c r="K93" s="124"/>
      <c r="L93" s="124">
        <v>1952079</v>
      </c>
      <c r="M93" s="102">
        <f>SUM(H93/G93)</f>
        <v>0.98</v>
      </c>
    </row>
    <row r="94" spans="1:13" ht="12.75" thickTop="1">
      <c r="A94" s="63"/>
      <c r="B94" s="64"/>
      <c r="C94" s="42"/>
      <c r="D94" s="43"/>
      <c r="E94" s="43"/>
      <c r="F94" s="43"/>
      <c r="G94" s="91"/>
      <c r="H94" s="116"/>
      <c r="I94" s="116"/>
      <c r="J94" s="116"/>
      <c r="K94" s="116"/>
      <c r="L94" s="116"/>
      <c r="M94" s="87"/>
    </row>
    <row r="95" spans="1:13" ht="12">
      <c r="A95" s="63">
        <v>710</v>
      </c>
      <c r="B95" s="69"/>
      <c r="C95" s="49" t="s">
        <v>6</v>
      </c>
      <c r="D95" s="50"/>
      <c r="E95" s="50"/>
      <c r="F95" s="50"/>
      <c r="G95" s="89">
        <f aca="true" t="shared" si="6" ref="G95:L95">SUM(G97:G99)</f>
        <v>971292</v>
      </c>
      <c r="H95" s="114">
        <f t="shared" si="6"/>
        <v>839385</v>
      </c>
      <c r="I95" s="114">
        <f t="shared" si="6"/>
        <v>682186</v>
      </c>
      <c r="J95" s="114">
        <f t="shared" si="6"/>
        <v>0</v>
      </c>
      <c r="K95" s="114">
        <f t="shared" si="6"/>
        <v>2990</v>
      </c>
      <c r="L95" s="114">
        <f t="shared" si="6"/>
        <v>157199</v>
      </c>
      <c r="M95" s="98">
        <f>SUM(H95/G95)</f>
        <v>0.86</v>
      </c>
    </row>
    <row r="96" spans="1:13" ht="12">
      <c r="A96" s="63"/>
      <c r="B96" s="64"/>
      <c r="C96" s="42"/>
      <c r="D96" s="43"/>
      <c r="E96" s="43"/>
      <c r="F96" s="43"/>
      <c r="G96" s="90"/>
      <c r="H96" s="116"/>
      <c r="I96" s="116"/>
      <c r="J96" s="116"/>
      <c r="K96" s="116"/>
      <c r="L96" s="116"/>
      <c r="M96" s="99"/>
    </row>
    <row r="97" spans="1:13" ht="12">
      <c r="A97" s="63"/>
      <c r="B97" s="64">
        <v>71004</v>
      </c>
      <c r="C97" s="42" t="s">
        <v>80</v>
      </c>
      <c r="D97" s="43"/>
      <c r="E97" s="43"/>
      <c r="F97" s="43"/>
      <c r="G97" s="90">
        <v>401703</v>
      </c>
      <c r="H97" s="116">
        <f>SUM(I97+L97)</f>
        <v>343038</v>
      </c>
      <c r="I97" s="116">
        <v>343038</v>
      </c>
      <c r="J97" s="116"/>
      <c r="K97" s="116">
        <v>751</v>
      </c>
      <c r="L97" s="116"/>
      <c r="M97" s="99">
        <f>SUM(H97/G97)</f>
        <v>0.85</v>
      </c>
    </row>
    <row r="98" spans="1:13" ht="12">
      <c r="A98" s="63"/>
      <c r="B98" s="64">
        <v>71014</v>
      </c>
      <c r="C98" s="42" t="s">
        <v>24</v>
      </c>
      <c r="D98" s="43"/>
      <c r="E98" s="43"/>
      <c r="F98" s="43"/>
      <c r="G98" s="90">
        <v>233455</v>
      </c>
      <c r="H98" s="116">
        <f>SUM(I98+L98)</f>
        <v>204897</v>
      </c>
      <c r="I98" s="116">
        <v>204897</v>
      </c>
      <c r="J98" s="116"/>
      <c r="K98" s="116"/>
      <c r="L98" s="116"/>
      <c r="M98" s="99">
        <f>SUM(H98/G98)</f>
        <v>0.88</v>
      </c>
    </row>
    <row r="99" spans="1:13" ht="12.75" thickBot="1">
      <c r="A99" s="72"/>
      <c r="B99" s="73">
        <v>71095</v>
      </c>
      <c r="C99" s="52" t="s">
        <v>22</v>
      </c>
      <c r="D99" s="53"/>
      <c r="E99" s="53"/>
      <c r="F99" s="53"/>
      <c r="G99" s="96">
        <v>336134</v>
      </c>
      <c r="H99" s="117">
        <f>SUM(I99+L99)</f>
        <v>291450</v>
      </c>
      <c r="I99" s="117">
        <v>134251</v>
      </c>
      <c r="J99" s="117"/>
      <c r="K99" s="117">
        <v>2239</v>
      </c>
      <c r="L99" s="117">
        <v>157199</v>
      </c>
      <c r="M99" s="100">
        <f>SUM(H99/G99)</f>
        <v>0.87</v>
      </c>
    </row>
    <row r="100" spans="1:13" ht="12.75" thickBot="1">
      <c r="A100" s="125">
        <v>1</v>
      </c>
      <c r="B100" s="126">
        <v>2</v>
      </c>
      <c r="C100" s="201">
        <v>3</v>
      </c>
      <c r="D100" s="202"/>
      <c r="E100" s="202"/>
      <c r="F100" s="203"/>
      <c r="G100" s="187">
        <v>4</v>
      </c>
      <c r="H100" s="127">
        <v>5</v>
      </c>
      <c r="I100" s="127">
        <v>6</v>
      </c>
      <c r="J100" s="127">
        <v>7</v>
      </c>
      <c r="K100" s="127">
        <v>8</v>
      </c>
      <c r="L100" s="127">
        <v>9</v>
      </c>
      <c r="M100" s="178">
        <v>10</v>
      </c>
    </row>
    <row r="101" spans="1:13" ht="12">
      <c r="A101" s="63"/>
      <c r="B101" s="64"/>
      <c r="C101" s="42"/>
      <c r="D101" s="43"/>
      <c r="E101" s="43"/>
      <c r="F101" s="43"/>
      <c r="G101" s="90"/>
      <c r="H101" s="116"/>
      <c r="I101" s="116"/>
      <c r="J101" s="116"/>
      <c r="K101" s="116"/>
      <c r="L101" s="116"/>
      <c r="M101" s="99"/>
    </row>
    <row r="102" spans="1:13" ht="12">
      <c r="A102" s="63">
        <v>750</v>
      </c>
      <c r="B102" s="69"/>
      <c r="C102" s="49" t="s">
        <v>7</v>
      </c>
      <c r="D102" s="50"/>
      <c r="E102" s="50"/>
      <c r="F102" s="50"/>
      <c r="G102" s="89">
        <f aca="true" t="shared" si="7" ref="G102:L102">SUM(G104:G109)</f>
        <v>8708454</v>
      </c>
      <c r="H102" s="114">
        <f t="shared" si="7"/>
        <v>7994970</v>
      </c>
      <c r="I102" s="114">
        <f t="shared" si="7"/>
        <v>7831151</v>
      </c>
      <c r="J102" s="114">
        <f t="shared" si="7"/>
        <v>0</v>
      </c>
      <c r="K102" s="114">
        <f t="shared" si="7"/>
        <v>4794620</v>
      </c>
      <c r="L102" s="114">
        <f t="shared" si="7"/>
        <v>163819</v>
      </c>
      <c r="M102" s="98">
        <f>SUM(H102/G102)</f>
        <v>0.92</v>
      </c>
    </row>
    <row r="103" spans="1:13" ht="12">
      <c r="A103" s="63"/>
      <c r="B103" s="64"/>
      <c r="C103" s="42"/>
      <c r="D103" s="43"/>
      <c r="E103" s="43"/>
      <c r="F103" s="43"/>
      <c r="G103" s="90"/>
      <c r="H103" s="116"/>
      <c r="I103" s="116"/>
      <c r="J103" s="116"/>
      <c r="K103" s="116"/>
      <c r="L103" s="116"/>
      <c r="M103" s="99"/>
    </row>
    <row r="104" spans="1:13" ht="12">
      <c r="A104" s="63"/>
      <c r="B104" s="64">
        <v>75022</v>
      </c>
      <c r="C104" s="42" t="s">
        <v>81</v>
      </c>
      <c r="D104" s="43"/>
      <c r="E104" s="43"/>
      <c r="F104" s="43"/>
      <c r="G104" s="90">
        <v>542000</v>
      </c>
      <c r="H104" s="116">
        <f>SUM(I104+L104)</f>
        <v>431904</v>
      </c>
      <c r="I104" s="116">
        <v>431904</v>
      </c>
      <c r="J104" s="116"/>
      <c r="K104" s="116"/>
      <c r="L104" s="116"/>
      <c r="M104" s="99">
        <f>SUM(H104/G104)</f>
        <v>0.8</v>
      </c>
    </row>
    <row r="105" spans="1:13" ht="12">
      <c r="A105" s="63"/>
      <c r="B105" s="64">
        <v>75023</v>
      </c>
      <c r="C105" s="42" t="s">
        <v>25</v>
      </c>
      <c r="D105" s="43"/>
      <c r="E105" s="43"/>
      <c r="F105" s="43"/>
      <c r="G105" s="90">
        <v>7364954</v>
      </c>
      <c r="H105" s="116">
        <f>SUM(I105+L105)</f>
        <v>6770542</v>
      </c>
      <c r="I105" s="116">
        <v>6606723</v>
      </c>
      <c r="J105" s="116"/>
      <c r="K105" s="116">
        <v>4794424</v>
      </c>
      <c r="L105" s="116">
        <v>163819</v>
      </c>
      <c r="M105" s="99">
        <f>SUM(H105/G105)</f>
        <v>0.92</v>
      </c>
    </row>
    <row r="106" spans="1:13" ht="12">
      <c r="A106" s="63"/>
      <c r="B106" s="64">
        <v>75047</v>
      </c>
      <c r="C106" s="42" t="s">
        <v>127</v>
      </c>
      <c r="D106" s="43"/>
      <c r="E106" s="43"/>
      <c r="F106" s="43"/>
      <c r="G106" s="90"/>
      <c r="H106" s="116"/>
      <c r="I106" s="116"/>
      <c r="J106" s="116"/>
      <c r="K106" s="116"/>
      <c r="L106" s="116"/>
      <c r="M106" s="99"/>
    </row>
    <row r="107" spans="1:13" ht="12">
      <c r="A107" s="63"/>
      <c r="B107" s="64"/>
      <c r="C107" s="42" t="s">
        <v>82</v>
      </c>
      <c r="D107" s="43"/>
      <c r="E107" s="43"/>
      <c r="F107" s="43"/>
      <c r="G107" s="90">
        <v>106500</v>
      </c>
      <c r="H107" s="116">
        <f>SUM(I107+L107)</f>
        <v>98861</v>
      </c>
      <c r="I107" s="116">
        <v>98861</v>
      </c>
      <c r="J107" s="116"/>
      <c r="K107" s="116"/>
      <c r="L107" s="116"/>
      <c r="M107" s="99">
        <f>SUM(H107/G107)</f>
        <v>0.93</v>
      </c>
    </row>
    <row r="108" spans="1:13" ht="12">
      <c r="A108" s="63"/>
      <c r="B108" s="64">
        <v>75053</v>
      </c>
      <c r="C108" s="42" t="s">
        <v>128</v>
      </c>
      <c r="D108" s="43"/>
      <c r="E108" s="43"/>
      <c r="F108" s="43"/>
      <c r="G108" s="90">
        <v>45000</v>
      </c>
      <c r="H108" s="177">
        <f>SUM(I108+L108)</f>
        <v>44656</v>
      </c>
      <c r="I108" s="116">
        <v>44656</v>
      </c>
      <c r="J108" s="116"/>
      <c r="K108" s="116"/>
      <c r="L108" s="116"/>
      <c r="M108" s="179">
        <f>SUM(H108/G108)</f>
        <v>0.99</v>
      </c>
    </row>
    <row r="109" spans="1:13" ht="12.75" thickBot="1">
      <c r="A109" s="70"/>
      <c r="B109" s="65">
        <v>75095</v>
      </c>
      <c r="C109" s="66" t="s">
        <v>22</v>
      </c>
      <c r="D109" s="67"/>
      <c r="E109" s="67"/>
      <c r="F109" s="67"/>
      <c r="G109" s="95">
        <v>650000</v>
      </c>
      <c r="H109" s="124">
        <f>SUM(I109+L109)</f>
        <v>649007</v>
      </c>
      <c r="I109" s="124">
        <v>649007</v>
      </c>
      <c r="J109" s="124"/>
      <c r="K109" s="124">
        <v>196</v>
      </c>
      <c r="L109" s="124"/>
      <c r="M109" s="102">
        <f>SUM(H109/G109)</f>
        <v>1</v>
      </c>
    </row>
    <row r="110" spans="1:13" ht="12.75" thickTop="1">
      <c r="A110" s="63"/>
      <c r="B110" s="64"/>
      <c r="C110" s="42"/>
      <c r="D110" s="43"/>
      <c r="E110" s="43"/>
      <c r="F110" s="43"/>
      <c r="G110" s="90"/>
      <c r="H110" s="116"/>
      <c r="I110" s="116"/>
      <c r="J110" s="116"/>
      <c r="K110" s="116"/>
      <c r="L110" s="116"/>
      <c r="M110" s="99"/>
    </row>
    <row r="111" spans="1:13" ht="12">
      <c r="A111" s="63">
        <v>754</v>
      </c>
      <c r="B111" s="64"/>
      <c r="C111" s="42" t="s">
        <v>26</v>
      </c>
      <c r="D111" s="43"/>
      <c r="E111" s="43"/>
      <c r="F111" s="43"/>
      <c r="G111" s="90"/>
      <c r="H111" s="116"/>
      <c r="I111" s="116"/>
      <c r="J111" s="116"/>
      <c r="K111" s="116"/>
      <c r="L111" s="116"/>
      <c r="M111" s="99"/>
    </row>
    <row r="112" spans="1:13" ht="12">
      <c r="A112" s="63"/>
      <c r="B112" s="69"/>
      <c r="C112" s="49" t="s">
        <v>27</v>
      </c>
      <c r="D112" s="50"/>
      <c r="E112" s="50"/>
      <c r="F112" s="50"/>
      <c r="G112" s="89">
        <f aca="true" t="shared" si="8" ref="G112:L112">SUM(G114:G117)</f>
        <v>1068000</v>
      </c>
      <c r="H112" s="114">
        <f t="shared" si="8"/>
        <v>886678</v>
      </c>
      <c r="I112" s="114">
        <f t="shared" si="8"/>
        <v>800901</v>
      </c>
      <c r="J112" s="114">
        <f t="shared" si="8"/>
        <v>166924</v>
      </c>
      <c r="K112" s="114">
        <f t="shared" si="8"/>
        <v>427127</v>
      </c>
      <c r="L112" s="114">
        <f t="shared" si="8"/>
        <v>85777</v>
      </c>
      <c r="M112" s="98">
        <f>SUM(H112/G112)</f>
        <v>0.83</v>
      </c>
    </row>
    <row r="113" spans="1:13" ht="12">
      <c r="A113" s="63"/>
      <c r="B113" s="64"/>
      <c r="C113" s="42"/>
      <c r="D113" s="43"/>
      <c r="E113" s="43"/>
      <c r="F113" s="43"/>
      <c r="G113" s="90"/>
      <c r="H113" s="116"/>
      <c r="I113" s="116"/>
      <c r="J113" s="116"/>
      <c r="K113" s="116"/>
      <c r="L113" s="116"/>
      <c r="M113" s="99"/>
    </row>
    <row r="114" spans="1:13" ht="12">
      <c r="A114" s="63"/>
      <c r="B114" s="64">
        <v>75405</v>
      </c>
      <c r="C114" s="42" t="s">
        <v>83</v>
      </c>
      <c r="D114" s="43"/>
      <c r="E114" s="43"/>
      <c r="F114" s="43"/>
      <c r="G114" s="90">
        <v>230000</v>
      </c>
      <c r="H114" s="116">
        <f>SUM(I114+L114)</f>
        <v>189924</v>
      </c>
      <c r="I114" s="116">
        <v>147924</v>
      </c>
      <c r="J114" s="116">
        <v>147924</v>
      </c>
      <c r="K114" s="116"/>
      <c r="L114" s="116">
        <v>42000</v>
      </c>
      <c r="M114" s="99">
        <f>SUM(H114/G114)</f>
        <v>0.83</v>
      </c>
    </row>
    <row r="115" spans="1:13" ht="12">
      <c r="A115" s="63"/>
      <c r="B115" s="64">
        <v>75412</v>
      </c>
      <c r="C115" s="42" t="s">
        <v>117</v>
      </c>
      <c r="D115" s="43"/>
      <c r="E115" s="43"/>
      <c r="F115" s="43"/>
      <c r="G115" s="90">
        <v>240000</v>
      </c>
      <c r="H115" s="116">
        <f>SUM(I115+L115)</f>
        <v>143339</v>
      </c>
      <c r="I115" s="116">
        <v>104562</v>
      </c>
      <c r="J115" s="116"/>
      <c r="K115" s="116">
        <v>29751</v>
      </c>
      <c r="L115" s="116">
        <v>38777</v>
      </c>
      <c r="M115" s="99">
        <f>SUM(H115/G115)</f>
        <v>0.6</v>
      </c>
    </row>
    <row r="116" spans="1:13" ht="12">
      <c r="A116" s="63"/>
      <c r="B116" s="64">
        <v>75416</v>
      </c>
      <c r="C116" s="42" t="s">
        <v>28</v>
      </c>
      <c r="D116" s="43"/>
      <c r="E116" s="43"/>
      <c r="F116" s="43"/>
      <c r="G116" s="90">
        <v>535000</v>
      </c>
      <c r="H116" s="116">
        <f>SUM(I116+L116)</f>
        <v>497281</v>
      </c>
      <c r="I116" s="116">
        <v>497281</v>
      </c>
      <c r="J116" s="116"/>
      <c r="K116" s="116">
        <v>397376</v>
      </c>
      <c r="L116" s="116"/>
      <c r="M116" s="99">
        <f>SUM(H116/G116)</f>
        <v>0.93</v>
      </c>
    </row>
    <row r="117" spans="1:13" ht="12.75" thickBot="1">
      <c r="A117" s="70"/>
      <c r="B117" s="65">
        <v>75495</v>
      </c>
      <c r="C117" s="66" t="s">
        <v>22</v>
      </c>
      <c r="D117" s="67"/>
      <c r="E117" s="67"/>
      <c r="F117" s="67"/>
      <c r="G117" s="95">
        <v>63000</v>
      </c>
      <c r="H117" s="124">
        <f>SUM(I117+L117)</f>
        <v>56134</v>
      </c>
      <c r="I117" s="124">
        <v>51134</v>
      </c>
      <c r="J117" s="124">
        <v>19000</v>
      </c>
      <c r="K117" s="124"/>
      <c r="L117" s="124">
        <v>5000</v>
      </c>
      <c r="M117" s="102">
        <f>SUM(H117/G117)</f>
        <v>0.89</v>
      </c>
    </row>
    <row r="118" spans="1:13" ht="12.75" thickTop="1">
      <c r="A118" s="63"/>
      <c r="B118" s="64"/>
      <c r="C118" s="42"/>
      <c r="D118" s="43"/>
      <c r="E118" s="43"/>
      <c r="F118" s="43"/>
      <c r="G118" s="90"/>
      <c r="H118" s="116"/>
      <c r="I118" s="116"/>
      <c r="J118" s="116"/>
      <c r="K118" s="116"/>
      <c r="L118" s="116"/>
      <c r="M118" s="99"/>
    </row>
    <row r="119" spans="1:13" ht="12">
      <c r="A119" s="63">
        <v>757</v>
      </c>
      <c r="B119" s="69"/>
      <c r="C119" s="49" t="s">
        <v>67</v>
      </c>
      <c r="D119" s="50"/>
      <c r="E119" s="50"/>
      <c r="F119" s="50"/>
      <c r="G119" s="89">
        <f aca="true" t="shared" si="9" ref="G119:L119">SUM(G122)</f>
        <v>795000</v>
      </c>
      <c r="H119" s="114">
        <f t="shared" si="9"/>
        <v>447985</v>
      </c>
      <c r="I119" s="114">
        <f t="shared" si="9"/>
        <v>447985</v>
      </c>
      <c r="J119" s="114">
        <f t="shared" si="9"/>
        <v>0</v>
      </c>
      <c r="K119" s="114">
        <f t="shared" si="9"/>
        <v>0</v>
      </c>
      <c r="L119" s="114">
        <f t="shared" si="9"/>
        <v>0</v>
      </c>
      <c r="M119" s="98">
        <f>SUM(H119/G119)</f>
        <v>0.56</v>
      </c>
    </row>
    <row r="120" spans="1:13" ht="12">
      <c r="A120" s="63"/>
      <c r="B120" s="64"/>
      <c r="C120" s="42"/>
      <c r="D120" s="43"/>
      <c r="E120" s="43"/>
      <c r="F120" s="43"/>
      <c r="G120" s="90"/>
      <c r="H120" s="116"/>
      <c r="I120" s="116"/>
      <c r="J120" s="116"/>
      <c r="K120" s="116"/>
      <c r="L120" s="116"/>
      <c r="M120" s="99"/>
    </row>
    <row r="121" spans="1:13" ht="12">
      <c r="A121" s="63"/>
      <c r="B121" s="64">
        <v>75702</v>
      </c>
      <c r="C121" s="42" t="s">
        <v>84</v>
      </c>
      <c r="D121" s="43"/>
      <c r="E121" s="43"/>
      <c r="F121" s="43"/>
      <c r="G121" s="90"/>
      <c r="H121" s="116"/>
      <c r="I121" s="116"/>
      <c r="J121" s="116"/>
      <c r="K121" s="116"/>
      <c r="L121" s="116"/>
      <c r="M121" s="99"/>
    </row>
    <row r="122" spans="1:13" ht="12.75" thickBot="1">
      <c r="A122" s="70"/>
      <c r="B122" s="65"/>
      <c r="C122" s="66" t="s">
        <v>85</v>
      </c>
      <c r="D122" s="67"/>
      <c r="E122" s="67"/>
      <c r="F122" s="67"/>
      <c r="G122" s="95">
        <v>795000</v>
      </c>
      <c r="H122" s="124">
        <f>SUM(I122+L122)</f>
        <v>447985</v>
      </c>
      <c r="I122" s="124">
        <v>447985</v>
      </c>
      <c r="J122" s="124"/>
      <c r="K122" s="124"/>
      <c r="L122" s="124"/>
      <c r="M122" s="102">
        <f>SUM(H122/G122)</f>
        <v>0.56</v>
      </c>
    </row>
    <row r="123" spans="1:13" ht="12.75" thickTop="1">
      <c r="A123" s="63"/>
      <c r="B123" s="64"/>
      <c r="C123" s="42"/>
      <c r="D123" s="43"/>
      <c r="E123" s="43"/>
      <c r="F123" s="43"/>
      <c r="G123" s="90"/>
      <c r="H123" s="116"/>
      <c r="I123" s="116"/>
      <c r="J123" s="116"/>
      <c r="K123" s="116"/>
      <c r="L123" s="116"/>
      <c r="M123" s="99"/>
    </row>
    <row r="124" spans="1:13" ht="12">
      <c r="A124" s="63">
        <v>758</v>
      </c>
      <c r="B124" s="69"/>
      <c r="C124" s="49" t="s">
        <v>9</v>
      </c>
      <c r="D124" s="50"/>
      <c r="E124" s="50"/>
      <c r="F124" s="50"/>
      <c r="G124" s="89">
        <f aca="true" t="shared" si="10" ref="G124:L124">SUM(G126:G128)</f>
        <v>1711103</v>
      </c>
      <c r="H124" s="114">
        <f t="shared" si="10"/>
        <v>1706183</v>
      </c>
      <c r="I124" s="114">
        <f t="shared" si="10"/>
        <v>1706183</v>
      </c>
      <c r="J124" s="114">
        <f t="shared" si="10"/>
        <v>0</v>
      </c>
      <c r="K124" s="114">
        <f t="shared" si="10"/>
        <v>0</v>
      </c>
      <c r="L124" s="114">
        <f t="shared" si="10"/>
        <v>0</v>
      </c>
      <c r="M124" s="98">
        <f>SUM(H124/G124)</f>
        <v>1</v>
      </c>
    </row>
    <row r="125" spans="1:13" ht="12">
      <c r="A125" s="63"/>
      <c r="B125" s="64"/>
      <c r="C125" s="42"/>
      <c r="D125" s="43"/>
      <c r="E125" s="43"/>
      <c r="F125" s="43"/>
      <c r="G125" s="90"/>
      <c r="H125" s="116"/>
      <c r="I125" s="116"/>
      <c r="J125" s="116"/>
      <c r="K125" s="116"/>
      <c r="L125" s="116"/>
      <c r="M125" s="99"/>
    </row>
    <row r="126" spans="1:13" ht="12">
      <c r="A126" s="63"/>
      <c r="B126" s="64">
        <v>75802</v>
      </c>
      <c r="C126" s="42" t="s">
        <v>29</v>
      </c>
      <c r="D126" s="43"/>
      <c r="E126" s="43"/>
      <c r="F126" s="43"/>
      <c r="G126" s="90">
        <v>1695203</v>
      </c>
      <c r="H126" s="116">
        <f>SUM(I126+L126)</f>
        <v>1695203</v>
      </c>
      <c r="I126" s="116">
        <v>1695203</v>
      </c>
      <c r="J126" s="116"/>
      <c r="K126" s="116"/>
      <c r="L126" s="116"/>
      <c r="M126" s="99">
        <f>SUM(H126/G126)</f>
        <v>1</v>
      </c>
    </row>
    <row r="127" spans="1:13" ht="12">
      <c r="A127" s="63"/>
      <c r="B127" s="64">
        <v>75818</v>
      </c>
      <c r="C127" s="42" t="s">
        <v>86</v>
      </c>
      <c r="D127" s="43"/>
      <c r="E127" s="43"/>
      <c r="F127" s="43"/>
      <c r="G127" s="90">
        <v>4900</v>
      </c>
      <c r="H127" s="116">
        <f>SUM(I127+L127)</f>
        <v>0</v>
      </c>
      <c r="I127" s="116"/>
      <c r="J127" s="116"/>
      <c r="K127" s="116"/>
      <c r="L127" s="116"/>
      <c r="M127" s="99">
        <f>SUM(H127/G127)</f>
        <v>0</v>
      </c>
    </row>
    <row r="128" spans="1:13" ht="12.75" thickBot="1">
      <c r="A128" s="70"/>
      <c r="B128" s="65">
        <v>75820</v>
      </c>
      <c r="C128" s="66" t="s">
        <v>87</v>
      </c>
      <c r="D128" s="67"/>
      <c r="E128" s="67"/>
      <c r="F128" s="67"/>
      <c r="G128" s="95">
        <v>11000</v>
      </c>
      <c r="H128" s="124">
        <f>SUM(I128+L128)</f>
        <v>10980</v>
      </c>
      <c r="I128" s="124">
        <v>10980</v>
      </c>
      <c r="J128" s="124"/>
      <c r="K128" s="124"/>
      <c r="L128" s="124"/>
      <c r="M128" s="102">
        <f>SUM(H128/G128)</f>
        <v>1</v>
      </c>
    </row>
    <row r="129" spans="1:13" ht="12.75" thickTop="1">
      <c r="A129" s="68"/>
      <c r="B129" s="42"/>
      <c r="C129" s="42"/>
      <c r="D129" s="43"/>
      <c r="E129" s="43"/>
      <c r="F129" s="43"/>
      <c r="G129" s="91"/>
      <c r="H129" s="42"/>
      <c r="I129" s="42"/>
      <c r="J129" s="42"/>
      <c r="K129" s="42"/>
      <c r="L129" s="42"/>
      <c r="M129" s="88"/>
    </row>
    <row r="130" spans="1:13" ht="12">
      <c r="A130" s="63">
        <v>801</v>
      </c>
      <c r="B130" s="69"/>
      <c r="C130" s="49" t="s">
        <v>10</v>
      </c>
      <c r="D130" s="50"/>
      <c r="E130" s="50"/>
      <c r="F130" s="50"/>
      <c r="G130" s="89">
        <f aca="true" t="shared" si="11" ref="G130:L130">SUM(G132:G137)</f>
        <v>23586959</v>
      </c>
      <c r="H130" s="114">
        <f t="shared" si="11"/>
        <v>23542712</v>
      </c>
      <c r="I130" s="114">
        <f t="shared" si="11"/>
        <v>20293912</v>
      </c>
      <c r="J130" s="114">
        <f t="shared" si="11"/>
        <v>19965525</v>
      </c>
      <c r="K130" s="114">
        <f t="shared" si="11"/>
        <v>1207</v>
      </c>
      <c r="L130" s="114">
        <f t="shared" si="11"/>
        <v>3248800</v>
      </c>
      <c r="M130" s="98">
        <f>SUM(H130/G130)</f>
        <v>1</v>
      </c>
    </row>
    <row r="131" spans="1:13" ht="12">
      <c r="A131" s="63"/>
      <c r="B131" s="64"/>
      <c r="C131" s="42"/>
      <c r="D131" s="43"/>
      <c r="E131" s="43"/>
      <c r="F131" s="43"/>
      <c r="G131" s="90"/>
      <c r="H131" s="116"/>
      <c r="I131" s="116"/>
      <c r="J131" s="116"/>
      <c r="K131" s="116"/>
      <c r="L131" s="116"/>
      <c r="M131" s="99"/>
    </row>
    <row r="132" spans="1:13" ht="12">
      <c r="A132" s="63"/>
      <c r="B132" s="64">
        <v>80101</v>
      </c>
      <c r="C132" s="42" t="s">
        <v>30</v>
      </c>
      <c r="D132" s="43"/>
      <c r="E132" s="43"/>
      <c r="F132" s="43"/>
      <c r="G132" s="90">
        <v>13486339</v>
      </c>
      <c r="H132" s="116">
        <f aca="true" t="shared" si="12" ref="H132:H137">SUM(I132+L132)</f>
        <v>13484831</v>
      </c>
      <c r="I132" s="116">
        <v>13366147</v>
      </c>
      <c r="J132" s="116">
        <v>13366147</v>
      </c>
      <c r="K132" s="116"/>
      <c r="L132" s="116">
        <v>118684</v>
      </c>
      <c r="M132" s="99">
        <f aca="true" t="shared" si="13" ref="M132:M137">SUM(H132/G132)</f>
        <v>1</v>
      </c>
    </row>
    <row r="133" spans="1:13" ht="12">
      <c r="A133" s="63"/>
      <c r="B133" s="64">
        <v>80104</v>
      </c>
      <c r="C133" s="42" t="s">
        <v>88</v>
      </c>
      <c r="D133" s="43"/>
      <c r="E133" s="43"/>
      <c r="F133" s="43"/>
      <c r="G133" s="90">
        <v>196000</v>
      </c>
      <c r="H133" s="116">
        <f t="shared" si="12"/>
        <v>196000</v>
      </c>
      <c r="I133" s="116">
        <v>196000</v>
      </c>
      <c r="J133" s="116">
        <v>196000</v>
      </c>
      <c r="K133" s="116"/>
      <c r="L133" s="116"/>
      <c r="M133" s="99">
        <f t="shared" si="13"/>
        <v>1</v>
      </c>
    </row>
    <row r="134" spans="1:13" ht="12">
      <c r="A134" s="63"/>
      <c r="B134" s="64">
        <v>80110</v>
      </c>
      <c r="C134" s="42" t="s">
        <v>31</v>
      </c>
      <c r="D134" s="43"/>
      <c r="E134" s="43"/>
      <c r="F134" s="43"/>
      <c r="G134" s="90">
        <v>9313720</v>
      </c>
      <c r="H134" s="116">
        <f t="shared" si="12"/>
        <v>9290244</v>
      </c>
      <c r="I134" s="116">
        <v>6160128</v>
      </c>
      <c r="J134" s="116">
        <v>6160128</v>
      </c>
      <c r="K134" s="116"/>
      <c r="L134" s="116">
        <v>3130116</v>
      </c>
      <c r="M134" s="99">
        <f t="shared" si="13"/>
        <v>1</v>
      </c>
    </row>
    <row r="135" spans="1:13" ht="12">
      <c r="A135" s="63" t="s">
        <v>0</v>
      </c>
      <c r="B135" s="64">
        <v>80113</v>
      </c>
      <c r="C135" s="42" t="s">
        <v>89</v>
      </c>
      <c r="D135" s="43"/>
      <c r="E135" s="43"/>
      <c r="F135" s="43"/>
      <c r="G135" s="90">
        <v>209000</v>
      </c>
      <c r="H135" s="116">
        <f t="shared" si="12"/>
        <v>198516</v>
      </c>
      <c r="I135" s="116">
        <v>198516</v>
      </c>
      <c r="J135" s="116"/>
      <c r="K135" s="116">
        <v>1147</v>
      </c>
      <c r="L135" s="116"/>
      <c r="M135" s="99">
        <f t="shared" si="13"/>
        <v>0.95</v>
      </c>
    </row>
    <row r="136" spans="1:13" ht="12">
      <c r="A136" s="63"/>
      <c r="B136" s="64">
        <v>80146</v>
      </c>
      <c r="C136" s="42" t="s">
        <v>129</v>
      </c>
      <c r="D136" s="43"/>
      <c r="E136" s="43"/>
      <c r="F136" s="43"/>
      <c r="G136" s="90">
        <v>158000</v>
      </c>
      <c r="H136" s="116">
        <f t="shared" si="12"/>
        <v>157994</v>
      </c>
      <c r="I136" s="116">
        <v>157994</v>
      </c>
      <c r="J136" s="116">
        <v>158000</v>
      </c>
      <c r="K136" s="116"/>
      <c r="L136" s="116"/>
      <c r="M136" s="99">
        <f t="shared" si="13"/>
        <v>1</v>
      </c>
    </row>
    <row r="137" spans="1:13" ht="12.75" thickBot="1">
      <c r="A137" s="70"/>
      <c r="B137" s="65">
        <v>80195</v>
      </c>
      <c r="C137" s="66" t="s">
        <v>22</v>
      </c>
      <c r="D137" s="67"/>
      <c r="E137" s="67"/>
      <c r="F137" s="67"/>
      <c r="G137" s="95">
        <v>223900</v>
      </c>
      <c r="H137" s="124">
        <f t="shared" si="12"/>
        <v>215127</v>
      </c>
      <c r="I137" s="124">
        <v>215127</v>
      </c>
      <c r="J137" s="124">
        <v>85250</v>
      </c>
      <c r="K137" s="124">
        <v>60</v>
      </c>
      <c r="L137" s="124"/>
      <c r="M137" s="102">
        <f t="shared" si="13"/>
        <v>0.96</v>
      </c>
    </row>
    <row r="138" spans="1:13" ht="12.75" thickTop="1">
      <c r="A138" s="63"/>
      <c r="B138" s="64"/>
      <c r="C138" s="42"/>
      <c r="D138" s="43"/>
      <c r="E138" s="43"/>
      <c r="F138" s="43"/>
      <c r="G138" s="90"/>
      <c r="H138" s="116"/>
      <c r="I138" s="116"/>
      <c r="J138" s="116"/>
      <c r="K138" s="116"/>
      <c r="L138" s="116"/>
      <c r="M138" s="99"/>
    </row>
    <row r="139" spans="1:13" ht="12">
      <c r="A139" s="63">
        <v>851</v>
      </c>
      <c r="B139" s="69"/>
      <c r="C139" s="49" t="s">
        <v>11</v>
      </c>
      <c r="D139" s="50"/>
      <c r="E139" s="50"/>
      <c r="F139" s="50"/>
      <c r="G139" s="89">
        <f aca="true" t="shared" si="14" ref="G139:L139">SUM(G141:G144)</f>
        <v>1494373</v>
      </c>
      <c r="H139" s="114">
        <f t="shared" si="14"/>
        <v>1423558</v>
      </c>
      <c r="I139" s="114">
        <f t="shared" si="14"/>
        <v>1124307</v>
      </c>
      <c r="J139" s="114">
        <f t="shared" si="14"/>
        <v>118777</v>
      </c>
      <c r="K139" s="114">
        <f t="shared" si="14"/>
        <v>10171</v>
      </c>
      <c r="L139" s="114">
        <f t="shared" si="14"/>
        <v>299251</v>
      </c>
      <c r="M139" s="98">
        <f>SUM(H139/G139)</f>
        <v>0.95</v>
      </c>
    </row>
    <row r="140" spans="1:13" ht="12">
      <c r="A140" s="63"/>
      <c r="B140" s="64"/>
      <c r="C140" s="42"/>
      <c r="D140" s="43"/>
      <c r="E140" s="43"/>
      <c r="F140" s="43"/>
      <c r="G140" s="90"/>
      <c r="H140" s="116"/>
      <c r="I140" s="116"/>
      <c r="J140" s="116"/>
      <c r="K140" s="116"/>
      <c r="L140" s="116"/>
      <c r="M140" s="99"/>
    </row>
    <row r="141" spans="1:13" ht="12">
      <c r="A141" s="63"/>
      <c r="B141" s="64">
        <v>85121</v>
      </c>
      <c r="C141" s="42" t="s">
        <v>32</v>
      </c>
      <c r="D141" s="43"/>
      <c r="E141" s="43"/>
      <c r="F141" s="43"/>
      <c r="G141" s="90">
        <v>664648</v>
      </c>
      <c r="H141" s="116">
        <f>SUM(I141+L141)</f>
        <v>624838</v>
      </c>
      <c r="I141" s="116">
        <v>338442</v>
      </c>
      <c r="J141" s="116"/>
      <c r="K141" s="116"/>
      <c r="L141" s="116">
        <v>286396</v>
      </c>
      <c r="M141" s="99">
        <f>SUM(H141/G141)</f>
        <v>0.94</v>
      </c>
    </row>
    <row r="142" spans="1:13" ht="12">
      <c r="A142" s="63"/>
      <c r="B142" s="64">
        <v>85149</v>
      </c>
      <c r="C142" s="42" t="s">
        <v>90</v>
      </c>
      <c r="D142" s="43"/>
      <c r="E142" s="43"/>
      <c r="F142" s="43"/>
      <c r="G142" s="90">
        <v>244000</v>
      </c>
      <c r="H142" s="116">
        <f>SUM(I142+L142)</f>
        <v>232506</v>
      </c>
      <c r="I142" s="116">
        <v>232506</v>
      </c>
      <c r="J142" s="116"/>
      <c r="K142" s="116"/>
      <c r="L142" s="116"/>
      <c r="M142" s="99">
        <f>SUM(H142/G142)</f>
        <v>0.95</v>
      </c>
    </row>
    <row r="143" spans="1:13" ht="12">
      <c r="A143" s="63"/>
      <c r="B143" s="64">
        <v>85154</v>
      </c>
      <c r="C143" s="42" t="s">
        <v>91</v>
      </c>
      <c r="D143" s="43"/>
      <c r="E143" s="43"/>
      <c r="F143" s="43"/>
      <c r="G143" s="90">
        <v>546725</v>
      </c>
      <c r="H143" s="116">
        <f>SUM(I143+L143)</f>
        <v>527214</v>
      </c>
      <c r="I143" s="116">
        <v>514359</v>
      </c>
      <c r="J143" s="116">
        <v>79777</v>
      </c>
      <c r="K143" s="116">
        <v>10171</v>
      </c>
      <c r="L143" s="116">
        <v>12855</v>
      </c>
      <c r="M143" s="99">
        <f>SUM(H143/G143)</f>
        <v>0.96</v>
      </c>
    </row>
    <row r="144" spans="1:13" ht="12.75" thickBot="1">
      <c r="A144" s="72"/>
      <c r="B144" s="73">
        <v>85195</v>
      </c>
      <c r="C144" s="52" t="s">
        <v>22</v>
      </c>
      <c r="D144" s="53"/>
      <c r="E144" s="53"/>
      <c r="F144" s="53"/>
      <c r="G144" s="96">
        <v>39000</v>
      </c>
      <c r="H144" s="117">
        <f>SUM(I144+L144)</f>
        <v>39000</v>
      </c>
      <c r="I144" s="117">
        <v>39000</v>
      </c>
      <c r="J144" s="117">
        <v>39000</v>
      </c>
      <c r="K144" s="117"/>
      <c r="L144" s="117"/>
      <c r="M144" s="100">
        <f>SUM(H144/G144)</f>
        <v>1</v>
      </c>
    </row>
    <row r="145" spans="1:13" ht="12.75" thickBot="1">
      <c r="A145" s="125">
        <v>1</v>
      </c>
      <c r="B145" s="126">
        <v>2</v>
      </c>
      <c r="C145" s="201">
        <v>3</v>
      </c>
      <c r="D145" s="202"/>
      <c r="E145" s="202"/>
      <c r="F145" s="203"/>
      <c r="G145" s="187">
        <v>4</v>
      </c>
      <c r="H145" s="127">
        <v>5</v>
      </c>
      <c r="I145" s="127">
        <v>6</v>
      </c>
      <c r="J145" s="127">
        <v>7</v>
      </c>
      <c r="K145" s="127">
        <v>8</v>
      </c>
      <c r="L145" s="127">
        <v>9</v>
      </c>
      <c r="M145" s="178">
        <v>10</v>
      </c>
    </row>
    <row r="146" spans="1:13" ht="12">
      <c r="A146" s="63"/>
      <c r="B146" s="64"/>
      <c r="C146" s="42"/>
      <c r="D146" s="43"/>
      <c r="E146" s="43"/>
      <c r="F146" s="43"/>
      <c r="G146" s="90"/>
      <c r="H146" s="116"/>
      <c r="I146" s="116"/>
      <c r="J146" s="116"/>
      <c r="K146" s="116"/>
      <c r="L146" s="116"/>
      <c r="M146" s="99"/>
    </row>
    <row r="147" spans="1:13" ht="12">
      <c r="A147" s="63">
        <v>853</v>
      </c>
      <c r="B147" s="69"/>
      <c r="C147" s="49" t="s">
        <v>12</v>
      </c>
      <c r="D147" s="50"/>
      <c r="E147" s="50"/>
      <c r="F147" s="50"/>
      <c r="G147" s="89">
        <f aca="true" t="shared" si="15" ref="G147:L147">SUM(G149:G156)</f>
        <v>5653424</v>
      </c>
      <c r="H147" s="114">
        <f t="shared" si="15"/>
        <v>5646849</v>
      </c>
      <c r="I147" s="114">
        <f t="shared" si="15"/>
        <v>5626856</v>
      </c>
      <c r="J147" s="114">
        <f t="shared" si="15"/>
        <v>739860</v>
      </c>
      <c r="K147" s="114">
        <f t="shared" si="15"/>
        <v>1101047</v>
      </c>
      <c r="L147" s="114">
        <f t="shared" si="15"/>
        <v>19993</v>
      </c>
      <c r="M147" s="98">
        <f>SUM(H147/G147)</f>
        <v>1</v>
      </c>
    </row>
    <row r="148" spans="1:13" ht="12">
      <c r="A148" s="63"/>
      <c r="B148" s="64"/>
      <c r="C148" s="42"/>
      <c r="D148" s="43"/>
      <c r="E148" s="43"/>
      <c r="F148" s="43"/>
      <c r="G148" s="90"/>
      <c r="H148" s="116"/>
      <c r="I148" s="116"/>
      <c r="J148" s="116"/>
      <c r="K148" s="116"/>
      <c r="L148" s="116"/>
      <c r="M148" s="99"/>
    </row>
    <row r="149" spans="1:13" ht="12">
      <c r="A149" s="63"/>
      <c r="B149" s="64">
        <v>85305</v>
      </c>
      <c r="C149" s="42" t="s">
        <v>112</v>
      </c>
      <c r="D149" s="43"/>
      <c r="E149" s="43"/>
      <c r="F149" s="43"/>
      <c r="G149" s="90">
        <v>630000</v>
      </c>
      <c r="H149" s="116">
        <f>SUM(I149+L149)</f>
        <v>630000</v>
      </c>
      <c r="I149" s="116">
        <v>630000</v>
      </c>
      <c r="J149" s="116">
        <v>630000</v>
      </c>
      <c r="K149" s="116"/>
      <c r="L149" s="116"/>
      <c r="M149" s="99">
        <f>SUM(H149/G149)</f>
        <v>1</v>
      </c>
    </row>
    <row r="150" spans="1:13" ht="12">
      <c r="A150" s="63"/>
      <c r="B150" s="64">
        <v>85314</v>
      </c>
      <c r="C150" s="42" t="s">
        <v>92</v>
      </c>
      <c r="D150" s="43"/>
      <c r="E150" s="43"/>
      <c r="F150" s="43"/>
      <c r="G150" s="90"/>
      <c r="H150" s="116"/>
      <c r="I150" s="116"/>
      <c r="J150" s="116"/>
      <c r="K150" s="116"/>
      <c r="L150" s="116"/>
      <c r="M150" s="99"/>
    </row>
    <row r="151" spans="1:13" ht="12">
      <c r="A151" s="63"/>
      <c r="B151" s="64"/>
      <c r="C151" s="42" t="s">
        <v>93</v>
      </c>
      <c r="D151" s="43"/>
      <c r="E151" s="43"/>
      <c r="F151" s="43"/>
      <c r="G151" s="90">
        <v>1352000</v>
      </c>
      <c r="H151" s="116">
        <f>SUM(I151+L151)</f>
        <v>1350439</v>
      </c>
      <c r="I151" s="116">
        <v>1350439</v>
      </c>
      <c r="J151" s="116"/>
      <c r="K151" s="116"/>
      <c r="L151" s="116"/>
      <c r="M151" s="99">
        <f>SUM(H151/G151)</f>
        <v>1</v>
      </c>
    </row>
    <row r="152" spans="1:13" ht="12">
      <c r="A152" s="63"/>
      <c r="B152" s="64">
        <v>85315</v>
      </c>
      <c r="C152" s="42" t="s">
        <v>33</v>
      </c>
      <c r="D152" s="43"/>
      <c r="E152" s="43"/>
      <c r="F152" s="43"/>
      <c r="G152" s="90">
        <v>1608080</v>
      </c>
      <c r="H152" s="116">
        <f>SUM(I152+L152)</f>
        <v>1608072</v>
      </c>
      <c r="I152" s="116">
        <v>1608072</v>
      </c>
      <c r="J152" s="116"/>
      <c r="K152" s="116"/>
      <c r="L152" s="116"/>
      <c r="M152" s="99">
        <f>SUM(H152/G152)</f>
        <v>1</v>
      </c>
    </row>
    <row r="153" spans="1:13" ht="12">
      <c r="A153" s="63"/>
      <c r="B153" s="64">
        <v>85319</v>
      </c>
      <c r="C153" s="42" t="s">
        <v>42</v>
      </c>
      <c r="D153" s="43"/>
      <c r="E153" s="43"/>
      <c r="F153" s="43"/>
      <c r="G153" s="90">
        <v>795000</v>
      </c>
      <c r="H153" s="116">
        <f>SUM(I153+L153)</f>
        <v>791058</v>
      </c>
      <c r="I153" s="116">
        <v>771065</v>
      </c>
      <c r="J153" s="116"/>
      <c r="K153" s="116">
        <v>576762</v>
      </c>
      <c r="L153" s="116">
        <v>19993</v>
      </c>
      <c r="M153" s="99">
        <f>SUM(H153/G153)</f>
        <v>1</v>
      </c>
    </row>
    <row r="154" spans="1:13" ht="12">
      <c r="A154" s="63"/>
      <c r="B154" s="64">
        <v>85328</v>
      </c>
      <c r="C154" s="42" t="s">
        <v>94</v>
      </c>
      <c r="D154" s="43"/>
      <c r="E154" s="43"/>
      <c r="F154" s="43"/>
      <c r="G154" s="90"/>
      <c r="H154" s="116"/>
      <c r="I154" s="116"/>
      <c r="J154" s="116"/>
      <c r="K154" s="116"/>
      <c r="L154" s="116"/>
      <c r="M154" s="99"/>
    </row>
    <row r="155" spans="1:13" ht="12">
      <c r="A155" s="63"/>
      <c r="B155" s="64"/>
      <c r="C155" s="42" t="s">
        <v>95</v>
      </c>
      <c r="D155" s="43"/>
      <c r="E155" s="43"/>
      <c r="F155" s="43"/>
      <c r="G155" s="90">
        <v>635000</v>
      </c>
      <c r="H155" s="116">
        <f>SUM(I155+L155)</f>
        <v>634122</v>
      </c>
      <c r="I155" s="116">
        <v>634122</v>
      </c>
      <c r="J155" s="116"/>
      <c r="K155" s="116">
        <v>524285</v>
      </c>
      <c r="L155" s="116"/>
      <c r="M155" s="99">
        <f>SUM(H155/G155)</f>
        <v>1</v>
      </c>
    </row>
    <row r="156" spans="1:13" ht="12.75" thickBot="1">
      <c r="A156" s="70"/>
      <c r="B156" s="65">
        <v>85395</v>
      </c>
      <c r="C156" s="66" t="s">
        <v>22</v>
      </c>
      <c r="D156" s="67"/>
      <c r="E156" s="67"/>
      <c r="F156" s="67"/>
      <c r="G156" s="95">
        <v>633344</v>
      </c>
      <c r="H156" s="124">
        <f>SUM(I156+L156)</f>
        <v>633158</v>
      </c>
      <c r="I156" s="124">
        <v>633158</v>
      </c>
      <c r="J156" s="124">
        <v>109860</v>
      </c>
      <c r="K156" s="124"/>
      <c r="L156" s="124"/>
      <c r="M156" s="102">
        <f>SUM(H156/G156)</f>
        <v>1</v>
      </c>
    </row>
    <row r="157" spans="1:13" ht="12.75" thickTop="1">
      <c r="A157" s="63"/>
      <c r="B157" s="64"/>
      <c r="C157" s="42"/>
      <c r="D157" s="43"/>
      <c r="E157" s="43"/>
      <c r="F157" s="43"/>
      <c r="G157" s="90"/>
      <c r="H157" s="116"/>
      <c r="I157" s="116"/>
      <c r="J157" s="116"/>
      <c r="K157" s="116"/>
      <c r="L157" s="116"/>
      <c r="M157" s="99"/>
    </row>
    <row r="158" spans="1:13" ht="12">
      <c r="A158" s="63">
        <v>854</v>
      </c>
      <c r="B158" s="69"/>
      <c r="C158" s="49" t="s">
        <v>13</v>
      </c>
      <c r="D158" s="50"/>
      <c r="E158" s="50"/>
      <c r="F158" s="50"/>
      <c r="G158" s="89">
        <f aca="true" t="shared" si="16" ref="G158:L158">SUM(G160:G165)</f>
        <v>5332619</v>
      </c>
      <c r="H158" s="89">
        <f t="shared" si="16"/>
        <v>5332602</v>
      </c>
      <c r="I158" s="89">
        <f t="shared" si="16"/>
        <v>5332602</v>
      </c>
      <c r="J158" s="89">
        <f t="shared" si="16"/>
        <v>5332602</v>
      </c>
      <c r="K158" s="89">
        <f t="shared" si="16"/>
        <v>0</v>
      </c>
      <c r="L158" s="89">
        <f t="shared" si="16"/>
        <v>0</v>
      </c>
      <c r="M158" s="98">
        <f>SUM(H158/G158)</f>
        <v>1</v>
      </c>
    </row>
    <row r="159" spans="1:13" ht="12">
      <c r="A159" s="63"/>
      <c r="B159" s="163"/>
      <c r="C159" s="157"/>
      <c r="D159" s="158"/>
      <c r="E159" s="158"/>
      <c r="F159" s="159"/>
      <c r="G159" s="155"/>
      <c r="H159" s="155"/>
      <c r="I159" s="118"/>
      <c r="J159" s="116"/>
      <c r="K159" s="116"/>
      <c r="L159" s="116"/>
      <c r="M159" s="99"/>
    </row>
    <row r="160" spans="1:13" ht="12">
      <c r="A160" s="63"/>
      <c r="B160" s="64">
        <v>85404</v>
      </c>
      <c r="C160" s="42" t="s">
        <v>97</v>
      </c>
      <c r="D160" s="43"/>
      <c r="E160" s="43"/>
      <c r="F160" s="162"/>
      <c r="G160" s="90">
        <v>5250000</v>
      </c>
      <c r="H160" s="90">
        <f>SUM(I160+L160)</f>
        <v>5250000</v>
      </c>
      <c r="I160" s="90">
        <v>5250000</v>
      </c>
      <c r="J160" s="118">
        <v>5250000</v>
      </c>
      <c r="K160" s="116"/>
      <c r="L160" s="116"/>
      <c r="M160" s="99">
        <f>SUM(H160/G160)</f>
        <v>1</v>
      </c>
    </row>
    <row r="161" spans="1:13" ht="12">
      <c r="A161" s="63"/>
      <c r="B161" s="64">
        <v>85405</v>
      </c>
      <c r="C161" s="42" t="s">
        <v>98</v>
      </c>
      <c r="D161" s="43"/>
      <c r="E161" s="43"/>
      <c r="F161" s="162"/>
      <c r="G161" s="90">
        <v>26000</v>
      </c>
      <c r="H161" s="90">
        <f>SUM(I161+L161)</f>
        <v>25983</v>
      </c>
      <c r="I161" s="90">
        <v>25983</v>
      </c>
      <c r="J161" s="118">
        <v>25983</v>
      </c>
      <c r="K161" s="116"/>
      <c r="L161" s="116"/>
      <c r="M161" s="99">
        <f>SUM(H161/G161)</f>
        <v>1</v>
      </c>
    </row>
    <row r="162" spans="1:13" ht="12">
      <c r="A162" s="63"/>
      <c r="B162" s="64">
        <v>85412</v>
      </c>
      <c r="C162" s="42" t="s">
        <v>99</v>
      </c>
      <c r="D162" s="43"/>
      <c r="E162" s="43"/>
      <c r="F162" s="162"/>
      <c r="G162" s="90"/>
      <c r="H162" s="90"/>
      <c r="I162" s="90"/>
      <c r="J162" s="118"/>
      <c r="K162" s="116"/>
      <c r="L162" s="116"/>
      <c r="M162" s="99"/>
    </row>
    <row r="163" spans="1:13" ht="12">
      <c r="A163" s="63"/>
      <c r="B163" s="64"/>
      <c r="C163" s="42" t="s">
        <v>100</v>
      </c>
      <c r="D163" s="43"/>
      <c r="E163" s="43"/>
      <c r="F163" s="162"/>
      <c r="G163" s="90">
        <v>30500</v>
      </c>
      <c r="H163" s="90">
        <f>SUM(I163+L163)</f>
        <v>30500</v>
      </c>
      <c r="I163" s="90">
        <v>30500</v>
      </c>
      <c r="J163" s="118">
        <v>30500</v>
      </c>
      <c r="K163" s="116"/>
      <c r="L163" s="116"/>
      <c r="M163" s="99">
        <f>SUM(H163/G163)</f>
        <v>1</v>
      </c>
    </row>
    <row r="164" spans="1:13" ht="12">
      <c r="A164" s="63"/>
      <c r="B164" s="64">
        <v>85413</v>
      </c>
      <c r="C164" s="42" t="s">
        <v>101</v>
      </c>
      <c r="D164" s="43"/>
      <c r="E164" s="43"/>
      <c r="F164" s="162"/>
      <c r="G164" s="90">
        <v>10500</v>
      </c>
      <c r="H164" s="90">
        <f>SUM(I164+L164)</f>
        <v>10500</v>
      </c>
      <c r="I164" s="90">
        <v>10500</v>
      </c>
      <c r="J164" s="118">
        <v>10500</v>
      </c>
      <c r="K164" s="116"/>
      <c r="L164" s="116"/>
      <c r="M164" s="99">
        <f>SUM(H164/G164)</f>
        <v>1</v>
      </c>
    </row>
    <row r="165" spans="1:13" ht="12.75" thickBot="1">
      <c r="A165" s="70"/>
      <c r="B165" s="65">
        <v>85495</v>
      </c>
      <c r="C165" s="66" t="s">
        <v>130</v>
      </c>
      <c r="D165" s="67"/>
      <c r="E165" s="67"/>
      <c r="F165" s="167"/>
      <c r="G165" s="95">
        <v>15619</v>
      </c>
      <c r="H165" s="95">
        <f>SUM(I165+L165)</f>
        <v>15619</v>
      </c>
      <c r="I165" s="124">
        <v>15619</v>
      </c>
      <c r="J165" s="95">
        <v>15619</v>
      </c>
      <c r="K165" s="124"/>
      <c r="L165" s="124"/>
      <c r="M165" s="102">
        <f>SUM(H165/G165)</f>
        <v>1</v>
      </c>
    </row>
    <row r="166" spans="1:13" ht="12.75" thickTop="1">
      <c r="A166" s="63"/>
      <c r="B166" s="64"/>
      <c r="C166" s="42"/>
      <c r="D166" s="43"/>
      <c r="E166" s="43"/>
      <c r="F166" s="43"/>
      <c r="G166" s="91"/>
      <c r="H166" s="116"/>
      <c r="I166" s="116"/>
      <c r="J166" s="116"/>
      <c r="K166" s="116"/>
      <c r="L166" s="116"/>
      <c r="M166" s="88"/>
    </row>
    <row r="167" spans="1:13" ht="12">
      <c r="A167" s="63">
        <v>900</v>
      </c>
      <c r="B167" s="64"/>
      <c r="C167" s="42" t="s">
        <v>43</v>
      </c>
      <c r="D167" s="43"/>
      <c r="E167" s="43"/>
      <c r="F167" s="43"/>
      <c r="G167" s="91"/>
      <c r="H167" s="116"/>
      <c r="I167" s="116"/>
      <c r="J167" s="116"/>
      <c r="K167" s="116"/>
      <c r="L167" s="116"/>
      <c r="M167" s="88"/>
    </row>
    <row r="168" spans="1:13" ht="12">
      <c r="A168" s="63"/>
      <c r="B168" s="69"/>
      <c r="C168" s="49" t="s">
        <v>35</v>
      </c>
      <c r="D168" s="50"/>
      <c r="E168" s="50"/>
      <c r="F168" s="50"/>
      <c r="G168" s="89">
        <f aca="true" t="shared" si="17" ref="G168:L168">SUM(G170:G175)</f>
        <v>9167820</v>
      </c>
      <c r="H168" s="114">
        <f t="shared" si="17"/>
        <v>4150695</v>
      </c>
      <c r="I168" s="114">
        <f t="shared" si="17"/>
        <v>2568865</v>
      </c>
      <c r="J168" s="114">
        <f t="shared" si="17"/>
        <v>210000</v>
      </c>
      <c r="K168" s="114">
        <f t="shared" si="17"/>
        <v>11561</v>
      </c>
      <c r="L168" s="114">
        <f t="shared" si="17"/>
        <v>1581830</v>
      </c>
      <c r="M168" s="98">
        <f>SUM(H168/G168)</f>
        <v>0.45</v>
      </c>
    </row>
    <row r="169" spans="1:13" ht="12">
      <c r="A169" s="63"/>
      <c r="B169" s="64"/>
      <c r="C169" s="42"/>
      <c r="D169" s="43"/>
      <c r="E169" s="43"/>
      <c r="F169" s="43"/>
      <c r="G169" s="90"/>
      <c r="H169" s="116"/>
      <c r="I169" s="116"/>
      <c r="J169" s="116"/>
      <c r="K169" s="116"/>
      <c r="L169" s="116"/>
      <c r="M169" s="99"/>
    </row>
    <row r="170" spans="1:13" ht="12">
      <c r="A170" s="63"/>
      <c r="B170" s="64">
        <v>90001</v>
      </c>
      <c r="C170" s="42" t="s">
        <v>102</v>
      </c>
      <c r="D170" s="43"/>
      <c r="E170" s="43"/>
      <c r="F170" s="43"/>
      <c r="G170" s="90">
        <v>5059000</v>
      </c>
      <c r="H170" s="116">
        <f aca="true" t="shared" si="18" ref="H170:H175">SUM(I170+L170)</f>
        <v>929732</v>
      </c>
      <c r="I170" s="116">
        <v>323500</v>
      </c>
      <c r="J170" s="116"/>
      <c r="K170" s="116"/>
      <c r="L170" s="116">
        <v>606232</v>
      </c>
      <c r="M170" s="99">
        <f aca="true" t="shared" si="19" ref="M170:M175">SUM(H170/G170)</f>
        <v>0.18</v>
      </c>
    </row>
    <row r="171" spans="1:13" ht="12">
      <c r="A171" s="63"/>
      <c r="B171" s="64">
        <v>90002</v>
      </c>
      <c r="C171" s="42" t="s">
        <v>36</v>
      </c>
      <c r="D171" s="43"/>
      <c r="E171" s="43"/>
      <c r="F171" s="43"/>
      <c r="G171" s="90">
        <v>478000</v>
      </c>
      <c r="H171" s="116">
        <f t="shared" si="18"/>
        <v>367826</v>
      </c>
      <c r="I171" s="116"/>
      <c r="J171" s="116"/>
      <c r="K171" s="116"/>
      <c r="L171" s="116">
        <v>367826</v>
      </c>
      <c r="M171" s="99">
        <f t="shared" si="19"/>
        <v>0.77</v>
      </c>
    </row>
    <row r="172" spans="1:13" ht="12">
      <c r="A172" s="63"/>
      <c r="B172" s="64">
        <v>90003</v>
      </c>
      <c r="C172" s="42" t="s">
        <v>103</v>
      </c>
      <c r="D172" s="43"/>
      <c r="E172" s="43"/>
      <c r="F172" s="43"/>
      <c r="G172" s="90">
        <v>1069350</v>
      </c>
      <c r="H172" s="116">
        <f t="shared" si="18"/>
        <v>1037625</v>
      </c>
      <c r="I172" s="116">
        <v>1037625</v>
      </c>
      <c r="J172" s="116"/>
      <c r="K172" s="116"/>
      <c r="L172" s="116"/>
      <c r="M172" s="99">
        <f t="shared" si="19"/>
        <v>0.97</v>
      </c>
    </row>
    <row r="173" spans="1:13" ht="12">
      <c r="A173" s="63"/>
      <c r="B173" s="64">
        <v>90004</v>
      </c>
      <c r="C173" s="42" t="s">
        <v>131</v>
      </c>
      <c r="D173" s="43"/>
      <c r="E173" s="43"/>
      <c r="F173" s="43"/>
      <c r="G173" s="90">
        <v>175000</v>
      </c>
      <c r="H173" s="116">
        <f t="shared" si="18"/>
        <v>28963</v>
      </c>
      <c r="I173" s="116">
        <v>28963</v>
      </c>
      <c r="J173" s="116"/>
      <c r="K173" s="116"/>
      <c r="L173" s="116"/>
      <c r="M173" s="99">
        <f t="shared" si="19"/>
        <v>0.17</v>
      </c>
    </row>
    <row r="174" spans="1:13" ht="12">
      <c r="A174" s="63"/>
      <c r="B174" s="64">
        <v>90015</v>
      </c>
      <c r="C174" s="42" t="s">
        <v>44</v>
      </c>
      <c r="D174" s="43"/>
      <c r="E174" s="43"/>
      <c r="F174" s="43"/>
      <c r="G174" s="90">
        <v>959873</v>
      </c>
      <c r="H174" s="116">
        <f t="shared" si="18"/>
        <v>723786</v>
      </c>
      <c r="I174" s="116">
        <v>537160</v>
      </c>
      <c r="J174" s="116"/>
      <c r="K174" s="116"/>
      <c r="L174" s="116">
        <v>186626</v>
      </c>
      <c r="M174" s="99">
        <f t="shared" si="19"/>
        <v>0.75</v>
      </c>
    </row>
    <row r="175" spans="1:13" ht="12.75" thickBot="1">
      <c r="A175" s="70"/>
      <c r="B175" s="65">
        <v>90095</v>
      </c>
      <c r="C175" s="66" t="s">
        <v>22</v>
      </c>
      <c r="D175" s="67"/>
      <c r="E175" s="67"/>
      <c r="F175" s="67"/>
      <c r="G175" s="95">
        <v>1426597</v>
      </c>
      <c r="H175" s="124">
        <f t="shared" si="18"/>
        <v>1062763</v>
      </c>
      <c r="I175" s="124">
        <v>641617</v>
      </c>
      <c r="J175" s="124">
        <v>210000</v>
      </c>
      <c r="K175" s="124">
        <v>11561</v>
      </c>
      <c r="L175" s="124">
        <v>421146</v>
      </c>
      <c r="M175" s="102">
        <f t="shared" si="19"/>
        <v>0.74</v>
      </c>
    </row>
    <row r="176" spans="1:13" ht="12.75" thickTop="1">
      <c r="A176" s="63"/>
      <c r="B176" s="64"/>
      <c r="C176" s="42"/>
      <c r="D176" s="43"/>
      <c r="E176" s="43"/>
      <c r="F176" s="43"/>
      <c r="G176" s="90"/>
      <c r="H176" s="116"/>
      <c r="I176" s="116"/>
      <c r="J176" s="116"/>
      <c r="K176" s="116"/>
      <c r="L176" s="116"/>
      <c r="M176" s="99"/>
    </row>
    <row r="177" spans="1:13" ht="12">
      <c r="A177" s="63">
        <v>921</v>
      </c>
      <c r="B177" s="64"/>
      <c r="C177" s="42" t="s">
        <v>14</v>
      </c>
      <c r="D177" s="43"/>
      <c r="E177" s="43"/>
      <c r="F177" s="43"/>
      <c r="G177" s="90"/>
      <c r="H177" s="116"/>
      <c r="I177" s="116"/>
      <c r="J177" s="116"/>
      <c r="K177" s="116"/>
      <c r="L177" s="116"/>
      <c r="M177" s="99"/>
    </row>
    <row r="178" spans="1:13" ht="12">
      <c r="A178" s="63"/>
      <c r="B178" s="69"/>
      <c r="C178" s="49" t="s">
        <v>15</v>
      </c>
      <c r="D178" s="50"/>
      <c r="E178" s="50"/>
      <c r="F178" s="50"/>
      <c r="G178" s="89">
        <f aca="true" t="shared" si="20" ref="G178:L178">SUM(G180:G183)</f>
        <v>3108300</v>
      </c>
      <c r="H178" s="114">
        <f>SUM(H180:H183)</f>
        <v>3093044</v>
      </c>
      <c r="I178" s="114">
        <f>SUM(I180:I183)</f>
        <v>3093044</v>
      </c>
      <c r="J178" s="114">
        <f t="shared" si="20"/>
        <v>2560000</v>
      </c>
      <c r="K178" s="114">
        <f t="shared" si="20"/>
        <v>3416</v>
      </c>
      <c r="L178" s="114">
        <f t="shared" si="20"/>
        <v>0</v>
      </c>
      <c r="M178" s="98">
        <f>SUM(H178/G178)</f>
        <v>1</v>
      </c>
    </row>
    <row r="179" spans="1:13" ht="12">
      <c r="A179" s="63"/>
      <c r="B179" s="64"/>
      <c r="C179" s="42"/>
      <c r="D179" s="43"/>
      <c r="E179" s="43"/>
      <c r="F179" s="43"/>
      <c r="G179" s="90"/>
      <c r="H179" s="116"/>
      <c r="I179" s="116"/>
      <c r="J179" s="116"/>
      <c r="K179" s="116"/>
      <c r="L179" s="116"/>
      <c r="M179" s="99"/>
    </row>
    <row r="180" spans="1:13" ht="12">
      <c r="A180" s="63"/>
      <c r="B180" s="64">
        <v>92109</v>
      </c>
      <c r="C180" s="42" t="s">
        <v>104</v>
      </c>
      <c r="D180" s="43"/>
      <c r="E180" s="43"/>
      <c r="F180" s="43"/>
      <c r="G180" s="90">
        <v>2094450</v>
      </c>
      <c r="H180" s="116">
        <f>SUM(I180+L180)</f>
        <v>2079351</v>
      </c>
      <c r="I180" s="116">
        <v>2079351</v>
      </c>
      <c r="J180" s="116">
        <v>1640000</v>
      </c>
      <c r="K180" s="116">
        <v>3416</v>
      </c>
      <c r="L180" s="116"/>
      <c r="M180" s="99">
        <f>SUM(H180/G180)</f>
        <v>0.99</v>
      </c>
    </row>
    <row r="181" spans="1:13" ht="12">
      <c r="A181" s="63"/>
      <c r="B181" s="64">
        <v>92116</v>
      </c>
      <c r="C181" s="42" t="s">
        <v>105</v>
      </c>
      <c r="D181" s="43"/>
      <c r="E181" s="43"/>
      <c r="F181" s="43" t="s">
        <v>0</v>
      </c>
      <c r="G181" s="90">
        <v>810000</v>
      </c>
      <c r="H181" s="116">
        <f>SUM(I181+L181)</f>
        <v>810000</v>
      </c>
      <c r="I181" s="116">
        <v>810000</v>
      </c>
      <c r="J181" s="116">
        <v>810000</v>
      </c>
      <c r="K181" s="116"/>
      <c r="L181" s="116"/>
      <c r="M181" s="99">
        <f>SUM(H181/G181)</f>
        <v>1</v>
      </c>
    </row>
    <row r="182" spans="1:13" ht="12">
      <c r="A182" s="63"/>
      <c r="B182" s="64">
        <v>92120</v>
      </c>
      <c r="C182" s="42" t="s">
        <v>106</v>
      </c>
      <c r="D182" s="43"/>
      <c r="E182" s="43"/>
      <c r="F182" s="43"/>
      <c r="G182" s="90">
        <v>141050</v>
      </c>
      <c r="H182" s="116">
        <f>SUM(I182+L182)</f>
        <v>140978</v>
      </c>
      <c r="I182" s="116">
        <v>140978</v>
      </c>
      <c r="J182" s="116">
        <v>110000</v>
      </c>
      <c r="K182" s="116"/>
      <c r="L182" s="116"/>
      <c r="M182" s="99">
        <f>SUM(H182/G182)</f>
        <v>1</v>
      </c>
    </row>
    <row r="183" spans="1:13" ht="12.75" thickBot="1">
      <c r="A183" s="70"/>
      <c r="B183" s="65">
        <v>92195</v>
      </c>
      <c r="C183" s="66" t="s">
        <v>107</v>
      </c>
      <c r="D183" s="67"/>
      <c r="E183" s="67"/>
      <c r="F183" s="67"/>
      <c r="G183" s="95">
        <v>62800</v>
      </c>
      <c r="H183" s="124">
        <f>SUM(I183+L183)</f>
        <v>62715</v>
      </c>
      <c r="I183" s="124">
        <v>62715</v>
      </c>
      <c r="J183" s="124"/>
      <c r="K183" s="124"/>
      <c r="L183" s="124"/>
      <c r="M183" s="102">
        <f>SUM(H183/G183)</f>
        <v>1</v>
      </c>
    </row>
    <row r="184" spans="1:13" ht="12.75" thickTop="1">
      <c r="A184" s="68"/>
      <c r="B184" s="42"/>
      <c r="C184" s="42"/>
      <c r="D184" s="43"/>
      <c r="E184" s="43"/>
      <c r="F184" s="43"/>
      <c r="G184" s="90"/>
      <c r="H184" s="42"/>
      <c r="I184" s="42"/>
      <c r="J184" s="42"/>
      <c r="K184" s="42"/>
      <c r="L184" s="42"/>
      <c r="M184" s="99"/>
    </row>
    <row r="185" spans="1:13" ht="12">
      <c r="A185" s="63">
        <v>926</v>
      </c>
      <c r="B185" s="69"/>
      <c r="C185" s="49" t="s">
        <v>68</v>
      </c>
      <c r="D185" s="50"/>
      <c r="E185" s="50"/>
      <c r="F185" s="50"/>
      <c r="G185" s="89">
        <f aca="true" t="shared" si="21" ref="G185:L185">SUM(G187:G189)</f>
        <v>4798950</v>
      </c>
      <c r="H185" s="89">
        <f t="shared" si="21"/>
        <v>4791438</v>
      </c>
      <c r="I185" s="89">
        <f t="shared" si="21"/>
        <v>1448482</v>
      </c>
      <c r="J185" s="89">
        <f t="shared" si="21"/>
        <v>655982</v>
      </c>
      <c r="K185" s="89">
        <f t="shared" si="21"/>
        <v>0</v>
      </c>
      <c r="L185" s="89">
        <f t="shared" si="21"/>
        <v>3342956</v>
      </c>
      <c r="M185" s="98">
        <f>SUM(H185/G185)</f>
        <v>1</v>
      </c>
    </row>
    <row r="186" spans="1:13" ht="12">
      <c r="A186" s="63"/>
      <c r="B186" s="64"/>
      <c r="C186" s="42"/>
      <c r="D186" s="43"/>
      <c r="E186" s="43"/>
      <c r="F186" s="43"/>
      <c r="G186" s="90"/>
      <c r="H186" s="116"/>
      <c r="I186" s="116"/>
      <c r="J186" s="116"/>
      <c r="K186" s="116"/>
      <c r="L186" s="116"/>
      <c r="M186" s="99"/>
    </row>
    <row r="187" spans="1:13" ht="12">
      <c r="A187" s="63"/>
      <c r="B187" s="64">
        <v>92601</v>
      </c>
      <c r="C187" s="42" t="s">
        <v>108</v>
      </c>
      <c r="D187" s="43"/>
      <c r="E187" s="43"/>
      <c r="F187" s="43"/>
      <c r="G187" s="90">
        <v>4119500</v>
      </c>
      <c r="H187" s="116">
        <f>SUM(I187+L187)</f>
        <v>4114456</v>
      </c>
      <c r="I187" s="116">
        <v>771500</v>
      </c>
      <c r="J187" s="116"/>
      <c r="K187" s="116"/>
      <c r="L187" s="116">
        <v>3342956</v>
      </c>
      <c r="M187" s="99">
        <f>SUM(H187/G187)</f>
        <v>1</v>
      </c>
    </row>
    <row r="188" spans="1:13" ht="12">
      <c r="A188" s="63"/>
      <c r="B188" s="64">
        <v>92605</v>
      </c>
      <c r="C188" s="42" t="s">
        <v>109</v>
      </c>
      <c r="D188" s="43"/>
      <c r="E188" s="43"/>
      <c r="F188" s="43"/>
      <c r="G188" s="90">
        <v>658450</v>
      </c>
      <c r="H188" s="116">
        <f>SUM(I188+L188)</f>
        <v>655982</v>
      </c>
      <c r="I188" s="116">
        <v>655982</v>
      </c>
      <c r="J188" s="116">
        <v>655982</v>
      </c>
      <c r="K188" s="116"/>
      <c r="L188" s="116"/>
      <c r="M188" s="99">
        <f>SUM(H188/G188)</f>
        <v>1</v>
      </c>
    </row>
    <row r="189" spans="1:13" ht="12.75" thickBot="1">
      <c r="A189" s="72"/>
      <c r="B189" s="73">
        <v>92695</v>
      </c>
      <c r="C189" s="52" t="s">
        <v>22</v>
      </c>
      <c r="D189" s="53"/>
      <c r="E189" s="53"/>
      <c r="F189" s="53"/>
      <c r="G189" s="96">
        <v>21000</v>
      </c>
      <c r="H189" s="117">
        <f>SUM(I189+L189)</f>
        <v>21000</v>
      </c>
      <c r="I189" s="117">
        <v>21000</v>
      </c>
      <c r="J189" s="117"/>
      <c r="K189" s="117"/>
      <c r="L189" s="117"/>
      <c r="M189" s="100">
        <f>SUM(H189/G189)</f>
        <v>1</v>
      </c>
    </row>
    <row r="190" spans="1:13" ht="9.75" customHeight="1">
      <c r="A190" s="4" t="s">
        <v>0</v>
      </c>
      <c r="B190" s="7"/>
      <c r="C190" s="5"/>
      <c r="D190" s="5"/>
      <c r="E190" s="5"/>
      <c r="F190" s="5"/>
      <c r="G190" s="83"/>
      <c r="H190" s="34"/>
      <c r="I190" s="34"/>
      <c r="J190" s="34"/>
      <c r="K190" s="34"/>
      <c r="L190" s="34"/>
      <c r="M190" s="101"/>
    </row>
    <row r="191" spans="1:13" ht="15">
      <c r="A191" s="9"/>
      <c r="B191" s="44" t="s">
        <v>69</v>
      </c>
      <c r="C191" s="10"/>
      <c r="D191" s="10"/>
      <c r="E191" s="10"/>
      <c r="F191" s="10"/>
      <c r="G191" s="152">
        <f aca="true" t="shared" si="22" ref="G191:L191">SUM(G64+G73+G79+G85+G89+G95+G102+G112+G119+G124+G130+G139+G147+G158+G168+G178+G185)</f>
        <v>78230555</v>
      </c>
      <c r="H191" s="45">
        <f t="shared" si="22"/>
        <v>70396075</v>
      </c>
      <c r="I191" s="45">
        <f t="shared" si="22"/>
        <v>56772376</v>
      </c>
      <c r="J191" s="45">
        <f t="shared" si="22"/>
        <v>31816870</v>
      </c>
      <c r="K191" s="45">
        <f t="shared" si="22"/>
        <v>6352139</v>
      </c>
      <c r="L191" s="45">
        <f t="shared" si="22"/>
        <v>13623699</v>
      </c>
      <c r="M191" s="143">
        <f>SUM(H191/G191)</f>
        <v>0.9</v>
      </c>
    </row>
    <row r="192" spans="1:13" ht="10.5" customHeight="1" thickBot="1">
      <c r="A192" s="2"/>
      <c r="B192" s="6"/>
      <c r="C192" s="1"/>
      <c r="D192" s="1"/>
      <c r="E192" s="1"/>
      <c r="F192" s="1"/>
      <c r="G192" s="86"/>
      <c r="H192" s="35"/>
      <c r="I192" s="35"/>
      <c r="J192" s="35"/>
      <c r="K192" s="35"/>
      <c r="L192" s="35"/>
      <c r="M192" s="22"/>
    </row>
    <row r="193" spans="1:17" ht="15">
      <c r="A193" s="61" t="s">
        <v>132</v>
      </c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10"/>
      <c r="N193" s="51"/>
      <c r="O193" s="51"/>
      <c r="P193" s="51"/>
      <c r="Q193" s="51"/>
    </row>
    <row r="194" spans="1:13" ht="15.75" thickBot="1">
      <c r="A194" s="61" t="s">
        <v>133</v>
      </c>
      <c r="B194" s="54"/>
      <c r="C194" s="54"/>
      <c r="D194" s="58"/>
      <c r="E194" s="58"/>
      <c r="F194" s="58"/>
      <c r="G194" s="58"/>
      <c r="H194" s="58"/>
      <c r="I194" s="28"/>
      <c r="J194" s="28"/>
      <c r="K194" s="28"/>
      <c r="M194" s="5"/>
    </row>
    <row r="195" spans="1:13" ht="12">
      <c r="A195" s="121"/>
      <c r="B195" s="74"/>
      <c r="C195" s="74"/>
      <c r="D195" s="75"/>
      <c r="E195" s="75"/>
      <c r="F195" s="75"/>
      <c r="G195" s="190"/>
      <c r="H195" s="74"/>
      <c r="I195" s="104" t="s">
        <v>48</v>
      </c>
      <c r="J195" s="105"/>
      <c r="K195" s="106"/>
      <c r="L195" s="105"/>
      <c r="M195" s="129"/>
    </row>
    <row r="196" spans="1:13" ht="12">
      <c r="A196" s="78"/>
      <c r="B196" s="79"/>
      <c r="C196" s="79"/>
      <c r="D196" s="80"/>
      <c r="E196" s="80"/>
      <c r="F196" s="80"/>
      <c r="G196" s="191" t="s">
        <v>1</v>
      </c>
      <c r="H196" s="108" t="s">
        <v>2</v>
      </c>
      <c r="I196" s="108" t="s">
        <v>49</v>
      </c>
      <c r="J196" s="109" t="s">
        <v>50</v>
      </c>
      <c r="K196" s="133"/>
      <c r="L196" s="108" t="s">
        <v>49</v>
      </c>
      <c r="M196" s="110" t="s">
        <v>51</v>
      </c>
    </row>
    <row r="197" spans="1:13" ht="12">
      <c r="A197" s="111" t="s">
        <v>3</v>
      </c>
      <c r="B197" s="108" t="s">
        <v>16</v>
      </c>
      <c r="C197" s="146" t="s">
        <v>17</v>
      </c>
      <c r="D197" s="147"/>
      <c r="E197" s="147"/>
      <c r="F197" s="148"/>
      <c r="G197" s="192" t="s">
        <v>114</v>
      </c>
      <c r="H197" s="108"/>
      <c r="I197" s="108" t="s">
        <v>52</v>
      </c>
      <c r="J197" s="108" t="s">
        <v>53</v>
      </c>
      <c r="K197" s="108" t="s">
        <v>54</v>
      </c>
      <c r="L197" s="108" t="s">
        <v>55</v>
      </c>
      <c r="M197" s="110" t="s">
        <v>56</v>
      </c>
    </row>
    <row r="198" spans="1:13" ht="12">
      <c r="A198" s="134"/>
      <c r="B198" s="79"/>
      <c r="C198" s="79"/>
      <c r="D198" s="80"/>
      <c r="E198" s="80"/>
      <c r="F198" s="80"/>
      <c r="G198" s="154"/>
      <c r="H198" s="154"/>
      <c r="I198" s="112"/>
      <c r="J198" s="112"/>
      <c r="K198" s="41" t="s">
        <v>57</v>
      </c>
      <c r="L198" s="112"/>
      <c r="M198" s="131" t="s">
        <v>45</v>
      </c>
    </row>
    <row r="199" spans="1:13" ht="12.75" customHeight="1" thickBot="1">
      <c r="A199" s="135"/>
      <c r="B199" s="136"/>
      <c r="C199" s="136"/>
      <c r="D199" s="81"/>
      <c r="E199" s="81"/>
      <c r="F199" s="81"/>
      <c r="G199" s="156"/>
      <c r="H199" s="156"/>
      <c r="I199" s="137" t="s">
        <v>59</v>
      </c>
      <c r="J199" s="138"/>
      <c r="K199" s="139"/>
      <c r="L199" s="138"/>
      <c r="M199" s="140"/>
    </row>
    <row r="200" spans="1:13" ht="12">
      <c r="A200" s="26">
        <v>1</v>
      </c>
      <c r="B200" s="27">
        <v>2</v>
      </c>
      <c r="C200" s="18">
        <v>3</v>
      </c>
      <c r="D200" s="19"/>
      <c r="E200" s="19"/>
      <c r="F200" s="149"/>
      <c r="G200" s="188">
        <v>4</v>
      </c>
      <c r="H200" s="27">
        <v>5</v>
      </c>
      <c r="I200" s="27">
        <v>6</v>
      </c>
      <c r="J200" s="27">
        <v>7</v>
      </c>
      <c r="K200" s="27">
        <v>8</v>
      </c>
      <c r="L200" s="27">
        <v>9</v>
      </c>
      <c r="M200" s="130">
        <v>10</v>
      </c>
    </row>
    <row r="201" spans="1:13" ht="12">
      <c r="A201" s="4"/>
      <c r="B201" s="7"/>
      <c r="C201" s="7"/>
      <c r="D201" s="5"/>
      <c r="E201" s="5"/>
      <c r="F201" s="5"/>
      <c r="G201" s="85"/>
      <c r="H201" s="7"/>
      <c r="I201" s="7"/>
      <c r="J201" s="7"/>
      <c r="K201" s="7"/>
      <c r="L201" s="34"/>
      <c r="M201" s="21"/>
    </row>
    <row r="202" spans="1:13" ht="12">
      <c r="A202" s="12">
        <v>750</v>
      </c>
      <c r="B202" s="16"/>
      <c r="C202" s="8" t="s">
        <v>7</v>
      </c>
      <c r="D202" s="3"/>
      <c r="E202" s="3"/>
      <c r="F202" s="3"/>
      <c r="G202" s="84">
        <f>SUM(G204,G205)</f>
        <v>353300</v>
      </c>
      <c r="H202" s="34">
        <f>SUM(H204:H205)</f>
        <v>353300</v>
      </c>
      <c r="I202" s="33">
        <f>SUM(I204:I205)</f>
        <v>353300</v>
      </c>
      <c r="J202" s="33">
        <f>SUM(J205:J205)</f>
        <v>0</v>
      </c>
      <c r="K202" s="33">
        <f>SUM(K204:K205)</f>
        <v>265000</v>
      </c>
      <c r="L202" s="33">
        <f>SUM(L205)</f>
        <v>0</v>
      </c>
      <c r="M202" s="141">
        <f>SUM(H202/G202)</f>
        <v>1</v>
      </c>
    </row>
    <row r="203" spans="1:13" ht="12">
      <c r="A203" s="12"/>
      <c r="B203" s="14"/>
      <c r="C203" s="7"/>
      <c r="D203" s="5"/>
      <c r="E203" s="5"/>
      <c r="F203" s="5"/>
      <c r="G203" s="82"/>
      <c r="H203" s="166"/>
      <c r="I203" s="17"/>
      <c r="J203" s="34"/>
      <c r="K203" s="34"/>
      <c r="L203" s="34"/>
      <c r="M203" s="101"/>
    </row>
    <row r="204" spans="1:13" ht="12">
      <c r="A204" s="12"/>
      <c r="B204" s="14">
        <v>75011</v>
      </c>
      <c r="C204" s="7" t="s">
        <v>110</v>
      </c>
      <c r="D204" s="5"/>
      <c r="E204" s="5"/>
      <c r="F204" s="5"/>
      <c r="G204" s="82">
        <v>265000</v>
      </c>
      <c r="H204" s="97">
        <f>SUM(I204+L204)</f>
        <v>265000</v>
      </c>
      <c r="I204" s="17">
        <v>265000</v>
      </c>
      <c r="J204" s="34"/>
      <c r="K204" s="34">
        <v>265000</v>
      </c>
      <c r="L204" s="34"/>
      <c r="M204" s="101">
        <f>SUM(H204/G204)</f>
        <v>1</v>
      </c>
    </row>
    <row r="205" spans="1:13" ht="12.75" thickBot="1">
      <c r="A205" s="29"/>
      <c r="B205" s="30">
        <v>75056</v>
      </c>
      <c r="C205" s="31" t="s">
        <v>37</v>
      </c>
      <c r="D205" s="32"/>
      <c r="E205" s="32"/>
      <c r="F205" s="32"/>
      <c r="G205" s="193">
        <v>88300</v>
      </c>
      <c r="H205" s="151">
        <f>SUM(I205+L205)</f>
        <v>88300</v>
      </c>
      <c r="I205" s="165">
        <v>88300</v>
      </c>
      <c r="J205" s="36"/>
      <c r="K205" s="36"/>
      <c r="L205" s="36"/>
      <c r="M205" s="144">
        <f>SUM(H205/G205)</f>
        <v>1</v>
      </c>
    </row>
    <row r="206" spans="1:13" ht="12.75" thickTop="1">
      <c r="A206" s="12"/>
      <c r="B206" s="14"/>
      <c r="C206" s="7"/>
      <c r="D206" s="5"/>
      <c r="E206" s="5"/>
      <c r="F206" s="5"/>
      <c r="G206" s="83"/>
      <c r="H206" s="34"/>
      <c r="I206" s="34"/>
      <c r="J206" s="34"/>
      <c r="K206" s="34"/>
      <c r="L206" s="34"/>
      <c r="M206" s="101"/>
    </row>
    <row r="207" spans="1:13" ht="12">
      <c r="A207" s="12">
        <v>751</v>
      </c>
      <c r="B207" s="14"/>
      <c r="C207" s="7" t="s">
        <v>8</v>
      </c>
      <c r="D207" s="5"/>
      <c r="E207" s="5"/>
      <c r="F207" s="5"/>
      <c r="G207" s="83"/>
      <c r="H207" s="34"/>
      <c r="I207" s="34"/>
      <c r="J207" s="34"/>
      <c r="K207" s="34"/>
      <c r="L207" s="34"/>
      <c r="M207" s="101"/>
    </row>
    <row r="208" spans="1:13" ht="12">
      <c r="A208" s="12"/>
      <c r="B208" s="14"/>
      <c r="C208" s="7" t="s">
        <v>111</v>
      </c>
      <c r="D208" s="5"/>
      <c r="E208" s="5"/>
      <c r="F208" s="5"/>
      <c r="G208" s="83"/>
      <c r="H208" s="34"/>
      <c r="I208" s="34"/>
      <c r="J208" s="34"/>
      <c r="K208" s="34"/>
      <c r="L208" s="34"/>
      <c r="M208" s="101"/>
    </row>
    <row r="209" spans="1:13" ht="12">
      <c r="A209" s="12"/>
      <c r="B209" s="16"/>
      <c r="C209" s="8" t="s">
        <v>66</v>
      </c>
      <c r="D209" s="3"/>
      <c r="E209" s="3"/>
      <c r="F209" s="3"/>
      <c r="G209" s="84">
        <f aca="true" t="shared" si="23" ref="G209:L209">SUM(G212+G216)</f>
        <v>96301</v>
      </c>
      <c r="H209" s="150">
        <f t="shared" si="23"/>
        <v>95738</v>
      </c>
      <c r="I209" s="150">
        <f t="shared" si="23"/>
        <v>95738</v>
      </c>
      <c r="J209" s="150">
        <f t="shared" si="23"/>
        <v>0</v>
      </c>
      <c r="K209" s="150">
        <f t="shared" si="23"/>
        <v>2065</v>
      </c>
      <c r="L209" s="150">
        <f t="shared" si="23"/>
        <v>0</v>
      </c>
      <c r="M209" s="141">
        <f>SUM(H209/G209)</f>
        <v>0.99</v>
      </c>
    </row>
    <row r="210" spans="1:13" ht="12">
      <c r="A210" s="12"/>
      <c r="B210" s="14"/>
      <c r="C210" s="7"/>
      <c r="D210" s="5"/>
      <c r="E210" s="5"/>
      <c r="F210" s="5"/>
      <c r="G210" s="83"/>
      <c r="H210" s="34"/>
      <c r="I210" s="34"/>
      <c r="J210" s="34"/>
      <c r="K210" s="34"/>
      <c r="L210" s="34"/>
      <c r="M210" s="101"/>
    </row>
    <row r="211" spans="1:13" ht="12">
      <c r="A211" s="12"/>
      <c r="B211" s="14">
        <v>75101</v>
      </c>
      <c r="C211" s="7" t="s">
        <v>38</v>
      </c>
      <c r="D211" s="5"/>
      <c r="E211" s="5"/>
      <c r="F211" s="5"/>
      <c r="G211" s="83"/>
      <c r="H211" s="34"/>
      <c r="I211" s="34"/>
      <c r="J211" s="34"/>
      <c r="K211" s="34"/>
      <c r="L211" s="34"/>
      <c r="M211" s="101"/>
    </row>
    <row r="212" spans="1:13" ht="12">
      <c r="A212" s="12"/>
      <c r="B212" s="16"/>
      <c r="C212" s="8" t="s">
        <v>39</v>
      </c>
      <c r="D212" s="3"/>
      <c r="E212" s="3"/>
      <c r="F212" s="3"/>
      <c r="G212" s="84">
        <v>5820</v>
      </c>
      <c r="H212" s="150">
        <f>SUM(I212+L212)</f>
        <v>5803</v>
      </c>
      <c r="I212" s="33">
        <v>5803</v>
      </c>
      <c r="J212" s="33"/>
      <c r="K212" s="33">
        <v>980</v>
      </c>
      <c r="L212" s="33"/>
      <c r="M212" s="141">
        <f>SUM(H212/G212)</f>
        <v>1</v>
      </c>
    </row>
    <row r="213" spans="1:13" ht="12">
      <c r="A213" s="12"/>
      <c r="B213" s="14"/>
      <c r="C213" s="7"/>
      <c r="D213" s="5"/>
      <c r="E213" s="5"/>
      <c r="F213" s="5"/>
      <c r="G213" s="83"/>
      <c r="H213" s="34"/>
      <c r="I213" s="34"/>
      <c r="J213" s="34"/>
      <c r="K213" s="34"/>
      <c r="L213" s="34"/>
      <c r="M213" s="101"/>
    </row>
    <row r="214" spans="1:13" ht="12">
      <c r="A214" s="12"/>
      <c r="B214" s="14">
        <v>75109</v>
      </c>
      <c r="C214" s="42" t="s">
        <v>118</v>
      </c>
      <c r="D214" s="5"/>
      <c r="E214" s="5"/>
      <c r="F214" s="5"/>
      <c r="G214" s="83"/>
      <c r="H214" s="34"/>
      <c r="I214" s="34"/>
      <c r="J214" s="34"/>
      <c r="K214" s="34"/>
      <c r="L214" s="34"/>
      <c r="M214" s="101"/>
    </row>
    <row r="215" spans="1:13" ht="12">
      <c r="A215" s="12"/>
      <c r="B215" s="14"/>
      <c r="C215" s="42" t="s">
        <v>119</v>
      </c>
      <c r="D215" s="5"/>
      <c r="E215" s="5"/>
      <c r="F215" s="5"/>
      <c r="G215" s="83"/>
      <c r="H215" s="34"/>
      <c r="I215" s="34"/>
      <c r="J215" s="34"/>
      <c r="K215" s="34"/>
      <c r="L215" s="34"/>
      <c r="M215" s="101"/>
    </row>
    <row r="216" spans="1:13" ht="12.75" thickBot="1">
      <c r="A216" s="29"/>
      <c r="B216" s="30"/>
      <c r="C216" s="66" t="s">
        <v>120</v>
      </c>
      <c r="D216" s="32"/>
      <c r="E216" s="32"/>
      <c r="F216" s="32"/>
      <c r="G216" s="194">
        <v>90481</v>
      </c>
      <c r="H216" s="36">
        <f>SUM(I216+L216)</f>
        <v>89935</v>
      </c>
      <c r="I216" s="36">
        <v>89935</v>
      </c>
      <c r="J216" s="36"/>
      <c r="K216" s="36">
        <v>1085</v>
      </c>
      <c r="L216" s="36"/>
      <c r="M216" s="144">
        <f>SUM(H216/G216)</f>
        <v>0.99</v>
      </c>
    </row>
    <row r="217" spans="1:13" ht="12.75" thickTop="1">
      <c r="A217" s="4"/>
      <c r="B217" s="14"/>
      <c r="C217" s="7"/>
      <c r="D217" s="5"/>
      <c r="E217" s="5"/>
      <c r="F217" s="5"/>
      <c r="G217" s="83"/>
      <c r="H217" s="34"/>
      <c r="I217" s="34"/>
      <c r="J217" s="34"/>
      <c r="K217" s="34"/>
      <c r="L217" s="7"/>
      <c r="M217" s="101"/>
    </row>
    <row r="218" spans="1:13" ht="12">
      <c r="A218" s="12">
        <v>754</v>
      </c>
      <c r="B218" s="14"/>
      <c r="C218" s="7" t="s">
        <v>26</v>
      </c>
      <c r="D218" s="5"/>
      <c r="E218" s="5"/>
      <c r="F218" s="5"/>
      <c r="G218" s="83"/>
      <c r="H218" s="34"/>
      <c r="I218" s="34"/>
      <c r="J218" s="34"/>
      <c r="K218" s="34"/>
      <c r="L218" s="7"/>
      <c r="M218" s="101"/>
    </row>
    <row r="219" spans="1:13" ht="12">
      <c r="A219" s="12"/>
      <c r="B219" s="16"/>
      <c r="C219" s="8" t="s">
        <v>27</v>
      </c>
      <c r="D219" s="3"/>
      <c r="E219" s="3"/>
      <c r="F219" s="3"/>
      <c r="G219" s="84">
        <f aca="true" t="shared" si="24" ref="G219:L219">SUM(G221)</f>
        <v>2000</v>
      </c>
      <c r="H219" s="33">
        <f t="shared" si="24"/>
        <v>2000</v>
      </c>
      <c r="I219" s="33">
        <f t="shared" si="24"/>
        <v>2000</v>
      </c>
      <c r="J219" s="33">
        <f t="shared" si="24"/>
        <v>0</v>
      </c>
      <c r="K219" s="33">
        <f t="shared" si="24"/>
        <v>0</v>
      </c>
      <c r="L219" s="8">
        <f t="shared" si="24"/>
        <v>0</v>
      </c>
      <c r="M219" s="141">
        <f>SUM(H219/G219)</f>
        <v>1</v>
      </c>
    </row>
    <row r="220" spans="1:13" ht="12">
      <c r="A220" s="4"/>
      <c r="B220" s="14"/>
      <c r="C220" s="7"/>
      <c r="D220" s="5"/>
      <c r="E220" s="5"/>
      <c r="F220" s="5"/>
      <c r="G220" s="83"/>
      <c r="H220" s="34"/>
      <c r="I220" s="34"/>
      <c r="J220" s="34"/>
      <c r="K220" s="34"/>
      <c r="L220" s="7"/>
      <c r="M220" s="101"/>
    </row>
    <row r="221" spans="1:13" ht="12.75" thickBot="1">
      <c r="A221" s="48"/>
      <c r="B221" s="30">
        <v>75414</v>
      </c>
      <c r="C221" s="31" t="s">
        <v>40</v>
      </c>
      <c r="D221" s="32"/>
      <c r="E221" s="32"/>
      <c r="F221" s="32"/>
      <c r="G221" s="194">
        <v>2000</v>
      </c>
      <c r="H221" s="36">
        <f>SUM(I221+L221)</f>
        <v>2000</v>
      </c>
      <c r="I221" s="36">
        <v>2000</v>
      </c>
      <c r="J221" s="36"/>
      <c r="K221" s="36"/>
      <c r="L221" s="31"/>
      <c r="M221" s="144">
        <f>SUM(H221/G221)</f>
        <v>1</v>
      </c>
    </row>
    <row r="222" spans="1:13" ht="12.75" thickTop="1">
      <c r="A222" s="4"/>
      <c r="B222" s="14"/>
      <c r="C222" s="7"/>
      <c r="D222" s="5"/>
      <c r="E222" s="5"/>
      <c r="F222" s="5"/>
      <c r="G222" s="83"/>
      <c r="H222" s="34"/>
      <c r="I222" s="34"/>
      <c r="J222" s="34"/>
      <c r="K222" s="34"/>
      <c r="L222" s="7"/>
      <c r="M222" s="101"/>
    </row>
    <row r="223" spans="1:13" ht="12">
      <c r="A223" s="12">
        <v>801</v>
      </c>
      <c r="B223" s="16"/>
      <c r="C223" s="8" t="s">
        <v>10</v>
      </c>
      <c r="D223" s="3"/>
      <c r="E223" s="3"/>
      <c r="F223" s="3"/>
      <c r="G223" s="84">
        <f aca="true" t="shared" si="25" ref="G223:L223">SUM(G225)</f>
        <v>4650</v>
      </c>
      <c r="H223" s="150">
        <f t="shared" si="25"/>
        <v>4458</v>
      </c>
      <c r="I223" s="150">
        <f t="shared" si="25"/>
        <v>4458</v>
      </c>
      <c r="J223" s="150">
        <f t="shared" si="25"/>
        <v>0</v>
      </c>
      <c r="K223" s="150">
        <f t="shared" si="25"/>
        <v>0</v>
      </c>
      <c r="L223" s="150">
        <f t="shared" si="25"/>
        <v>0</v>
      </c>
      <c r="M223" s="180">
        <f>SUM(H223/G223)</f>
        <v>0.96</v>
      </c>
    </row>
    <row r="224" spans="1:13" ht="12">
      <c r="A224" s="4"/>
      <c r="B224" s="14"/>
      <c r="C224" s="7"/>
      <c r="D224" s="5"/>
      <c r="E224" s="5"/>
      <c r="F224" s="5"/>
      <c r="G224" s="83"/>
      <c r="H224" s="34"/>
      <c r="I224" s="34"/>
      <c r="J224" s="34"/>
      <c r="K224" s="34"/>
      <c r="L224" s="7"/>
      <c r="M224" s="181"/>
    </row>
    <row r="225" spans="1:13" ht="12.75" thickBot="1">
      <c r="A225" s="48"/>
      <c r="B225" s="30">
        <v>80101</v>
      </c>
      <c r="C225" s="31" t="s">
        <v>30</v>
      </c>
      <c r="D225" s="32"/>
      <c r="E225" s="32"/>
      <c r="F225" s="32"/>
      <c r="G225" s="194">
        <v>4650</v>
      </c>
      <c r="H225" s="36">
        <f>SUM(I225+L225)</f>
        <v>4458</v>
      </c>
      <c r="I225" s="36">
        <v>4458</v>
      </c>
      <c r="J225" s="36"/>
      <c r="K225" s="36"/>
      <c r="L225" s="31"/>
      <c r="M225" s="182">
        <f>SUM(H225/G225)</f>
        <v>0.96</v>
      </c>
    </row>
    <row r="226" spans="1:13" ht="12.75" thickTop="1">
      <c r="A226" s="12"/>
      <c r="B226" s="14"/>
      <c r="C226" s="7"/>
      <c r="D226" s="5"/>
      <c r="E226" s="5"/>
      <c r="F226" s="5"/>
      <c r="G226" s="83"/>
      <c r="H226" s="34"/>
      <c r="I226" s="34"/>
      <c r="J226" s="34"/>
      <c r="K226" s="34"/>
      <c r="L226" s="7"/>
      <c r="M226" s="101"/>
    </row>
    <row r="227" spans="1:13" ht="12">
      <c r="A227" s="12">
        <v>853</v>
      </c>
      <c r="B227" s="16"/>
      <c r="C227" s="8" t="s">
        <v>12</v>
      </c>
      <c r="D227" s="3"/>
      <c r="E227" s="3"/>
      <c r="F227" s="3"/>
      <c r="G227" s="84">
        <f aca="true" t="shared" si="26" ref="G227:L227">SUM(G229:G237)</f>
        <v>3564576</v>
      </c>
      <c r="H227" s="150">
        <f t="shared" si="26"/>
        <v>3541756</v>
      </c>
      <c r="I227" s="150">
        <f t="shared" si="26"/>
        <v>3541756</v>
      </c>
      <c r="J227" s="150">
        <f t="shared" si="26"/>
        <v>0</v>
      </c>
      <c r="K227" s="150">
        <f t="shared" si="26"/>
        <v>792675</v>
      </c>
      <c r="L227" s="150">
        <f t="shared" si="26"/>
        <v>0</v>
      </c>
      <c r="M227" s="141">
        <f>SUM(H227/G227)</f>
        <v>0.99</v>
      </c>
    </row>
    <row r="228" spans="1:13" ht="12">
      <c r="A228" s="12"/>
      <c r="B228" s="14"/>
      <c r="C228" s="7"/>
      <c r="D228" s="5"/>
      <c r="E228" s="5"/>
      <c r="F228" s="5"/>
      <c r="G228" s="83"/>
      <c r="H228" s="34"/>
      <c r="I228" s="34"/>
      <c r="J228" s="34"/>
      <c r="K228" s="34"/>
      <c r="L228" s="7"/>
      <c r="M228" s="101"/>
    </row>
    <row r="229" spans="1:13" ht="12">
      <c r="A229" s="12"/>
      <c r="B229" s="14">
        <v>85313</v>
      </c>
      <c r="C229" s="7" t="s">
        <v>121</v>
      </c>
      <c r="D229" s="5"/>
      <c r="E229" s="5"/>
      <c r="F229" s="5"/>
      <c r="G229" s="83"/>
      <c r="H229" s="34"/>
      <c r="I229" s="34"/>
      <c r="J229" s="34"/>
      <c r="K229" s="34"/>
      <c r="L229" s="7"/>
      <c r="M229" s="101"/>
    </row>
    <row r="230" spans="1:13" ht="12">
      <c r="A230" s="12"/>
      <c r="B230" s="14"/>
      <c r="C230" s="7" t="s">
        <v>122</v>
      </c>
      <c r="D230" s="5"/>
      <c r="E230" s="5"/>
      <c r="F230" s="5"/>
      <c r="G230" s="83">
        <v>118000</v>
      </c>
      <c r="H230" s="34">
        <f>SUM(I230+L230)</f>
        <v>111497</v>
      </c>
      <c r="I230" s="34">
        <v>111497</v>
      </c>
      <c r="J230" s="34"/>
      <c r="K230" s="34"/>
      <c r="L230" s="7"/>
      <c r="M230" s="101">
        <f>SUM(H230/G230)</f>
        <v>0.94</v>
      </c>
    </row>
    <row r="231" spans="1:13" ht="12">
      <c r="A231" s="12"/>
      <c r="B231" s="14">
        <v>85314</v>
      </c>
      <c r="C231" s="7" t="s">
        <v>92</v>
      </c>
      <c r="D231" s="5"/>
      <c r="E231" s="5"/>
      <c r="F231" s="5"/>
      <c r="G231" s="83"/>
      <c r="H231" s="34"/>
      <c r="I231" s="34"/>
      <c r="J231" s="34"/>
      <c r="K231" s="34"/>
      <c r="L231" s="7"/>
      <c r="M231" s="101"/>
    </row>
    <row r="232" spans="1:13" ht="12">
      <c r="A232" s="12"/>
      <c r="B232" s="14"/>
      <c r="C232" s="7" t="s">
        <v>93</v>
      </c>
      <c r="D232" s="5"/>
      <c r="E232" s="5"/>
      <c r="F232" s="5"/>
      <c r="G232" s="83">
        <v>2423540</v>
      </c>
      <c r="H232" s="34">
        <f aca="true" t="shared" si="27" ref="H232:H237">SUM(I232+L232)</f>
        <v>2423455</v>
      </c>
      <c r="I232" s="34">
        <v>2423455</v>
      </c>
      <c r="J232" s="34"/>
      <c r="K232" s="34">
        <v>175675</v>
      </c>
      <c r="L232" s="7"/>
      <c r="M232" s="101">
        <f aca="true" t="shared" si="28" ref="M232:M237">SUM(H232/G232)</f>
        <v>1</v>
      </c>
    </row>
    <row r="233" spans="1:13" ht="12">
      <c r="A233" s="12"/>
      <c r="B233" s="14">
        <v>85316</v>
      </c>
      <c r="C233" s="7" t="s">
        <v>41</v>
      </c>
      <c r="D233" s="5"/>
      <c r="E233" s="5"/>
      <c r="F233" s="5"/>
      <c r="G233" s="83">
        <v>371100</v>
      </c>
      <c r="H233" s="34">
        <f t="shared" si="27"/>
        <v>371074</v>
      </c>
      <c r="I233" s="34">
        <v>371074</v>
      </c>
      <c r="J233" s="34"/>
      <c r="K233" s="34"/>
      <c r="L233" s="7"/>
      <c r="M233" s="101">
        <f t="shared" si="28"/>
        <v>1</v>
      </c>
    </row>
    <row r="234" spans="1:13" ht="12">
      <c r="A234" s="12"/>
      <c r="B234" s="14">
        <v>85319</v>
      </c>
      <c r="C234" s="7" t="s">
        <v>42</v>
      </c>
      <c r="D234" s="5"/>
      <c r="E234" s="5"/>
      <c r="F234" s="5"/>
      <c r="G234" s="83">
        <v>503800</v>
      </c>
      <c r="H234" s="34">
        <f t="shared" si="27"/>
        <v>503800</v>
      </c>
      <c r="I234" s="34">
        <v>503800</v>
      </c>
      <c r="J234" s="34"/>
      <c r="K234" s="34">
        <v>498000</v>
      </c>
      <c r="L234" s="7"/>
      <c r="M234" s="101">
        <f t="shared" si="28"/>
        <v>1</v>
      </c>
    </row>
    <row r="235" spans="1:13" ht="12">
      <c r="A235" s="12"/>
      <c r="B235" s="14">
        <v>85328</v>
      </c>
      <c r="C235" s="7" t="s">
        <v>34</v>
      </c>
      <c r="D235" s="5"/>
      <c r="E235" s="5"/>
      <c r="F235" s="5"/>
      <c r="G235" s="83">
        <v>125000</v>
      </c>
      <c r="H235" s="34">
        <f t="shared" si="27"/>
        <v>125000</v>
      </c>
      <c r="I235" s="34">
        <v>125000</v>
      </c>
      <c r="J235" s="34"/>
      <c r="K235" s="34">
        <v>119000</v>
      </c>
      <c r="L235" s="7"/>
      <c r="M235" s="101">
        <f t="shared" si="28"/>
        <v>1</v>
      </c>
    </row>
    <row r="236" spans="1:13" ht="12">
      <c r="A236" s="12"/>
      <c r="B236" s="14">
        <v>85334</v>
      </c>
      <c r="C236" s="7" t="s">
        <v>96</v>
      </c>
      <c r="D236" s="5"/>
      <c r="E236" s="5"/>
      <c r="F236" s="5"/>
      <c r="G236" s="83">
        <v>16206</v>
      </c>
      <c r="H236" s="34">
        <f t="shared" si="27"/>
        <v>0</v>
      </c>
      <c r="I236" s="34">
        <v>0</v>
      </c>
      <c r="J236" s="34"/>
      <c r="K236" s="34"/>
      <c r="L236" s="7"/>
      <c r="M236" s="101">
        <f t="shared" si="28"/>
        <v>0</v>
      </c>
    </row>
    <row r="237" spans="1:13" ht="12.75" thickBot="1">
      <c r="A237" s="29"/>
      <c r="B237" s="30">
        <v>85395</v>
      </c>
      <c r="C237" s="31" t="s">
        <v>22</v>
      </c>
      <c r="D237" s="32"/>
      <c r="E237" s="32"/>
      <c r="F237" s="32"/>
      <c r="G237" s="194">
        <v>6930</v>
      </c>
      <c r="H237" s="36">
        <f t="shared" si="27"/>
        <v>6930</v>
      </c>
      <c r="I237" s="36">
        <v>6930</v>
      </c>
      <c r="J237" s="36"/>
      <c r="K237" s="36"/>
      <c r="L237" s="31"/>
      <c r="M237" s="144">
        <f t="shared" si="28"/>
        <v>1</v>
      </c>
    </row>
    <row r="238" spans="1:13" ht="12.75" thickTop="1">
      <c r="A238" s="12"/>
      <c r="B238" s="14"/>
      <c r="C238" s="7"/>
      <c r="D238" s="5"/>
      <c r="E238" s="5"/>
      <c r="F238" s="5"/>
      <c r="G238" s="83"/>
      <c r="H238" s="34"/>
      <c r="I238" s="34"/>
      <c r="J238" s="34"/>
      <c r="K238" s="34"/>
      <c r="L238" s="7"/>
      <c r="M238" s="101"/>
    </row>
    <row r="239" spans="1:13" ht="12">
      <c r="A239" s="12">
        <v>900</v>
      </c>
      <c r="B239" s="14"/>
      <c r="C239" s="7" t="s">
        <v>43</v>
      </c>
      <c r="D239" s="5"/>
      <c r="E239" s="5"/>
      <c r="F239" s="5"/>
      <c r="G239" s="83"/>
      <c r="H239" s="34"/>
      <c r="I239" s="34"/>
      <c r="J239" s="34"/>
      <c r="K239" s="34"/>
      <c r="L239" s="7"/>
      <c r="M239" s="101"/>
    </row>
    <row r="240" spans="1:13" ht="12">
      <c r="A240" s="12"/>
      <c r="B240" s="16"/>
      <c r="C240" s="8" t="s">
        <v>35</v>
      </c>
      <c r="D240" s="3"/>
      <c r="E240" s="3"/>
      <c r="F240" s="3"/>
      <c r="G240" s="84">
        <f aca="true" t="shared" si="29" ref="G240:L240">SUM(G242)</f>
        <v>708424</v>
      </c>
      <c r="H240" s="33">
        <f t="shared" si="29"/>
        <v>582503</v>
      </c>
      <c r="I240" s="33">
        <f t="shared" si="29"/>
        <v>517579</v>
      </c>
      <c r="J240" s="33">
        <f t="shared" si="29"/>
        <v>0</v>
      </c>
      <c r="K240" s="33">
        <f t="shared" si="29"/>
        <v>0</v>
      </c>
      <c r="L240" s="33">
        <f t="shared" si="29"/>
        <v>64924</v>
      </c>
      <c r="M240" s="141">
        <f>SUM(H240/G240)</f>
        <v>0.82</v>
      </c>
    </row>
    <row r="241" spans="1:13" ht="12">
      <c r="A241" s="12"/>
      <c r="B241" s="14"/>
      <c r="C241" s="7"/>
      <c r="D241" s="5"/>
      <c r="E241" s="5"/>
      <c r="F241" s="5"/>
      <c r="G241" s="83"/>
      <c r="H241" s="34"/>
      <c r="I241" s="34"/>
      <c r="J241" s="34"/>
      <c r="K241" s="34"/>
      <c r="L241" s="7"/>
      <c r="M241" s="101"/>
    </row>
    <row r="242" spans="1:13" ht="12.75" thickBot="1">
      <c r="A242" s="12"/>
      <c r="B242" s="14">
        <v>90015</v>
      </c>
      <c r="C242" s="7" t="s">
        <v>44</v>
      </c>
      <c r="D242" s="5"/>
      <c r="E242" s="5"/>
      <c r="F242" s="5"/>
      <c r="G242" s="83">
        <v>708424</v>
      </c>
      <c r="H242" s="34">
        <f>SUM(I242+L242)</f>
        <v>582503</v>
      </c>
      <c r="I242" s="34">
        <v>517579</v>
      </c>
      <c r="J242" s="34"/>
      <c r="K242" s="35"/>
      <c r="L242" s="35">
        <v>64924</v>
      </c>
      <c r="M242" s="142">
        <f>SUM(H242/G242)</f>
        <v>0.82</v>
      </c>
    </row>
    <row r="243" spans="1:13" ht="3.75" customHeight="1">
      <c r="A243" s="20"/>
      <c r="B243" s="38"/>
      <c r="C243" s="38"/>
      <c r="D243" s="37"/>
      <c r="E243" s="37"/>
      <c r="F243" s="37"/>
      <c r="G243" s="195"/>
      <c r="H243" s="38"/>
      <c r="I243" s="38"/>
      <c r="J243" s="38"/>
      <c r="K243" s="38"/>
      <c r="L243" s="38"/>
      <c r="M243" s="168"/>
    </row>
    <row r="244" spans="1:13" ht="15">
      <c r="A244" s="9"/>
      <c r="B244" s="11"/>
      <c r="C244" s="44" t="s">
        <v>69</v>
      </c>
      <c r="D244" s="47"/>
      <c r="E244" s="47"/>
      <c r="F244" s="47"/>
      <c r="G244" s="152">
        <f aca="true" t="shared" si="30" ref="G244:L244">SUM(G202+G209+G219+G223+G227+G240)</f>
        <v>4729251</v>
      </c>
      <c r="H244" s="152">
        <f t="shared" si="30"/>
        <v>4579755</v>
      </c>
      <c r="I244" s="152">
        <f t="shared" si="30"/>
        <v>4514831</v>
      </c>
      <c r="J244" s="152">
        <f t="shared" si="30"/>
        <v>0</v>
      </c>
      <c r="K244" s="152">
        <f t="shared" si="30"/>
        <v>1059740</v>
      </c>
      <c r="L244" s="152">
        <f t="shared" si="30"/>
        <v>64924</v>
      </c>
      <c r="M244" s="143">
        <f>SUM(H244/G244)</f>
        <v>0.97</v>
      </c>
    </row>
    <row r="245" spans="1:13" ht="3.75" customHeight="1" thickBot="1">
      <c r="A245" s="2"/>
      <c r="B245" s="6"/>
      <c r="C245" s="6"/>
      <c r="D245" s="1"/>
      <c r="E245" s="1"/>
      <c r="F245" s="1"/>
      <c r="G245" s="196"/>
      <c r="H245" s="6"/>
      <c r="I245" s="6"/>
      <c r="J245" s="6"/>
      <c r="K245" s="6"/>
      <c r="L245" s="6"/>
      <c r="M245" s="22"/>
    </row>
    <row r="246" spans="1:13" ht="15">
      <c r="A246" s="207" t="s">
        <v>136</v>
      </c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</row>
    <row r="247" spans="1:13" ht="15.75" thickBot="1">
      <c r="A247" s="61" t="s">
        <v>135</v>
      </c>
      <c r="B247" s="54"/>
      <c r="C247" s="54"/>
      <c r="D247" s="58"/>
      <c r="E247" s="58"/>
      <c r="F247" s="58"/>
      <c r="G247" s="58"/>
      <c r="H247" s="58"/>
      <c r="I247" s="58"/>
      <c r="J247" s="58"/>
      <c r="K247" s="58"/>
      <c r="L247" s="58"/>
      <c r="M247" s="5"/>
    </row>
    <row r="248" spans="1:13" ht="12">
      <c r="A248" s="121"/>
      <c r="B248" s="74"/>
      <c r="C248" s="74"/>
      <c r="D248" s="75"/>
      <c r="E248" s="75"/>
      <c r="F248" s="75"/>
      <c r="G248" s="190"/>
      <c r="H248" s="74"/>
      <c r="I248" s="104" t="s">
        <v>48</v>
      </c>
      <c r="J248" s="105"/>
      <c r="K248" s="105"/>
      <c r="L248" s="105"/>
      <c r="M248" s="129"/>
    </row>
    <row r="249" spans="1:13" ht="12">
      <c r="A249" s="78"/>
      <c r="B249" s="79"/>
      <c r="C249" s="79"/>
      <c r="D249" s="80"/>
      <c r="E249" s="80"/>
      <c r="F249" s="80"/>
      <c r="G249" s="191" t="s">
        <v>1</v>
      </c>
      <c r="H249" s="108" t="s">
        <v>2</v>
      </c>
      <c r="I249" s="108" t="s">
        <v>49</v>
      </c>
      <c r="J249" s="109" t="s">
        <v>50</v>
      </c>
      <c r="K249" s="109"/>
      <c r="L249" s="108" t="s">
        <v>49</v>
      </c>
      <c r="M249" s="110" t="s">
        <v>51</v>
      </c>
    </row>
    <row r="250" spans="1:13" ht="12">
      <c r="A250" s="111" t="s">
        <v>3</v>
      </c>
      <c r="B250" s="108" t="s">
        <v>16</v>
      </c>
      <c r="C250" s="146" t="s">
        <v>17</v>
      </c>
      <c r="D250" s="147"/>
      <c r="E250" s="147"/>
      <c r="F250" s="148"/>
      <c r="G250" s="192" t="s">
        <v>114</v>
      </c>
      <c r="H250" s="108"/>
      <c r="I250" s="108" t="s">
        <v>52</v>
      </c>
      <c r="J250" s="108" t="s">
        <v>53</v>
      </c>
      <c r="K250" s="108" t="s">
        <v>54</v>
      </c>
      <c r="L250" s="108" t="s">
        <v>55</v>
      </c>
      <c r="M250" s="110" t="s">
        <v>56</v>
      </c>
    </row>
    <row r="251" spans="1:13" ht="12">
      <c r="A251" s="134"/>
      <c r="B251" s="79"/>
      <c r="C251" s="79"/>
      <c r="D251" s="80"/>
      <c r="E251" s="80"/>
      <c r="F251" s="80"/>
      <c r="G251" s="154"/>
      <c r="H251" s="154"/>
      <c r="I251" s="112"/>
      <c r="J251" s="112"/>
      <c r="K251" s="41" t="s">
        <v>57</v>
      </c>
      <c r="L251" s="112"/>
      <c r="M251" s="131" t="s">
        <v>45</v>
      </c>
    </row>
    <row r="252" spans="1:13" ht="13.5" thickBot="1">
      <c r="A252" s="13"/>
      <c r="B252" s="24"/>
      <c r="C252" s="24"/>
      <c r="D252" s="25"/>
      <c r="E252" s="25"/>
      <c r="F252" s="25"/>
      <c r="G252" s="156"/>
      <c r="H252" s="156"/>
      <c r="I252" s="40" t="s">
        <v>59</v>
      </c>
      <c r="J252" s="39"/>
      <c r="K252" s="39"/>
      <c r="L252" s="39"/>
      <c r="M252" s="22"/>
    </row>
    <row r="253" spans="1:13" ht="12">
      <c r="A253" s="26">
        <v>1</v>
      </c>
      <c r="B253" s="27">
        <v>2</v>
      </c>
      <c r="C253" s="18">
        <v>3</v>
      </c>
      <c r="D253" s="19"/>
      <c r="E253" s="19"/>
      <c r="F253" s="149"/>
      <c r="G253" s="188">
        <v>4</v>
      </c>
      <c r="H253" s="27">
        <v>5</v>
      </c>
      <c r="I253" s="27">
        <v>6</v>
      </c>
      <c r="J253" s="27">
        <v>7</v>
      </c>
      <c r="K253" s="27">
        <v>8</v>
      </c>
      <c r="L253" s="27">
        <v>9</v>
      </c>
      <c r="M253" s="130">
        <v>10</v>
      </c>
    </row>
    <row r="254" spans="1:13" ht="12">
      <c r="A254" s="12"/>
      <c r="B254" s="14"/>
      <c r="C254" s="7"/>
      <c r="D254" s="5"/>
      <c r="E254" s="5"/>
      <c r="F254" s="5"/>
      <c r="G254" s="85"/>
      <c r="H254" s="34"/>
      <c r="I254" s="34"/>
      <c r="J254" s="34"/>
      <c r="K254" s="34"/>
      <c r="L254" s="34"/>
      <c r="M254" s="21"/>
    </row>
    <row r="255" spans="1:13" ht="12">
      <c r="A255" s="12">
        <v>600</v>
      </c>
      <c r="B255" s="16"/>
      <c r="C255" s="8" t="s">
        <v>4</v>
      </c>
      <c r="D255" s="3"/>
      <c r="E255" s="3"/>
      <c r="F255" s="3"/>
      <c r="G255" s="84">
        <f aca="true" t="shared" si="31" ref="G255:L255">SUM(G257:G258)</f>
        <v>3712430</v>
      </c>
      <c r="H255" s="150">
        <f t="shared" si="31"/>
        <v>3619248</v>
      </c>
      <c r="I255" s="150">
        <f t="shared" si="31"/>
        <v>1924655</v>
      </c>
      <c r="J255" s="150">
        <f t="shared" si="31"/>
        <v>0</v>
      </c>
      <c r="K255" s="150">
        <f t="shared" si="31"/>
        <v>0</v>
      </c>
      <c r="L255" s="150">
        <f t="shared" si="31"/>
        <v>1694593</v>
      </c>
      <c r="M255" s="141">
        <f>SUM(H255/G255)</f>
        <v>0.97</v>
      </c>
    </row>
    <row r="256" spans="1:13" ht="12">
      <c r="A256" s="12"/>
      <c r="B256" s="14"/>
      <c r="C256" s="7"/>
      <c r="D256" s="5"/>
      <c r="E256" s="5"/>
      <c r="F256" s="5"/>
      <c r="G256" s="83"/>
      <c r="H256" s="34"/>
      <c r="I256" s="34"/>
      <c r="J256" s="34"/>
      <c r="K256" s="34"/>
      <c r="L256" s="34"/>
      <c r="M256" s="101"/>
    </row>
    <row r="257" spans="1:13" ht="12">
      <c r="A257" s="12"/>
      <c r="B257" s="14">
        <v>60013</v>
      </c>
      <c r="C257" s="7" t="s">
        <v>134</v>
      </c>
      <c r="D257" s="5"/>
      <c r="E257" s="5"/>
      <c r="F257" s="5"/>
      <c r="G257" s="83">
        <v>42265</v>
      </c>
      <c r="H257" s="34">
        <f>SUM(I257+L257)</f>
        <v>42265</v>
      </c>
      <c r="I257" s="34">
        <v>42265</v>
      </c>
      <c r="J257" s="34"/>
      <c r="K257" s="34"/>
      <c r="L257" s="34"/>
      <c r="M257" s="101">
        <f>SUM(H257/G257)</f>
        <v>1</v>
      </c>
    </row>
    <row r="258" spans="1:13" ht="12.75" thickBot="1">
      <c r="A258" s="13"/>
      <c r="B258" s="15">
        <v>60014</v>
      </c>
      <c r="C258" s="6" t="s">
        <v>46</v>
      </c>
      <c r="D258" s="1"/>
      <c r="E258" s="1"/>
      <c r="F258" s="1"/>
      <c r="G258" s="86">
        <v>3670165</v>
      </c>
      <c r="H258" s="35">
        <f>SUM(I258+L258)</f>
        <v>3576983</v>
      </c>
      <c r="I258" s="35">
        <v>1882390</v>
      </c>
      <c r="J258" s="35"/>
      <c r="K258" s="35"/>
      <c r="L258" s="35">
        <v>1694593</v>
      </c>
      <c r="M258" s="142">
        <f>SUM(H258/G258)</f>
        <v>0.97</v>
      </c>
    </row>
    <row r="259" spans="1:13" ht="12">
      <c r="A259" s="20" t="s">
        <v>0</v>
      </c>
      <c r="B259" s="38"/>
      <c r="C259" s="37"/>
      <c r="D259" s="37"/>
      <c r="E259" s="37"/>
      <c r="F259" s="37"/>
      <c r="G259" s="195"/>
      <c r="H259" s="128"/>
      <c r="I259" s="128"/>
      <c r="J259" s="128"/>
      <c r="K259" s="128"/>
      <c r="L259" s="128"/>
      <c r="M259" s="101"/>
    </row>
    <row r="260" spans="1:13" ht="15">
      <c r="A260" s="9"/>
      <c r="B260" s="44" t="s">
        <v>69</v>
      </c>
      <c r="C260" s="10"/>
      <c r="D260" s="10"/>
      <c r="E260" s="10"/>
      <c r="F260" s="10"/>
      <c r="G260" s="152">
        <f aca="true" t="shared" si="32" ref="G260:L260">SUM(G255)</f>
        <v>3712430</v>
      </c>
      <c r="H260" s="45">
        <f t="shared" si="32"/>
        <v>3619248</v>
      </c>
      <c r="I260" s="45">
        <f t="shared" si="32"/>
        <v>1924655</v>
      </c>
      <c r="J260" s="45">
        <f t="shared" si="32"/>
        <v>0</v>
      </c>
      <c r="K260" s="45">
        <f t="shared" si="32"/>
        <v>0</v>
      </c>
      <c r="L260" s="45">
        <f t="shared" si="32"/>
        <v>1694593</v>
      </c>
      <c r="M260" s="143">
        <f>SUM(H260/G260)</f>
        <v>0.97</v>
      </c>
    </row>
    <row r="261" spans="1:13" ht="12.75" thickBot="1">
      <c r="A261" s="2"/>
      <c r="B261" s="6"/>
      <c r="C261" s="1"/>
      <c r="D261" s="1"/>
      <c r="E261" s="1"/>
      <c r="F261" s="1"/>
      <c r="G261" s="196"/>
      <c r="H261" s="35"/>
      <c r="I261" s="35"/>
      <c r="J261" s="35"/>
      <c r="K261" s="35"/>
      <c r="L261" s="35"/>
      <c r="M261" s="22"/>
    </row>
  </sheetData>
  <mergeCells count="4">
    <mergeCell ref="C100:F100"/>
    <mergeCell ref="C145:F145"/>
    <mergeCell ref="C47:F47"/>
    <mergeCell ref="A246:M246"/>
  </mergeCells>
  <printOptions horizontalCentered="1"/>
  <pageMargins left="0.3937007874015748" right="0.3937007874015748" top="0.5905511811023623" bottom="0.1968503937007874" header="0.5118110236220472" footer="0.5118110236220472"/>
  <pageSetup horizontalDpi="300" verticalDpi="300" orientation="landscape" paperSize="9" scale="87" r:id="rId1"/>
  <rowBreaks count="7" manualBreakCount="7">
    <brk id="46" max="255" man="1"/>
    <brk id="55" max="255" man="1"/>
    <brk id="99" max="255" man="1"/>
    <brk id="144" max="255" man="1"/>
    <brk id="192" max="255" man="1"/>
    <brk id="245" max="255" man="1"/>
    <brk id="2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Wykonanie wydatków</dc:title>
  <dc:subject/>
  <dc:creator>Wydział FN</dc:creator>
  <cp:keywords/>
  <dc:description/>
  <cp:lastModifiedBy>win63</cp:lastModifiedBy>
  <cp:lastPrinted>2003-03-13T13:22:58Z</cp:lastPrinted>
  <dcterms:created xsi:type="dcterms:W3CDTF">2001-05-16T07:18:04Z</dcterms:created>
  <dcterms:modified xsi:type="dcterms:W3CDTF">2003-03-13T13:23:01Z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