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1340" windowHeight="5292" tabRatio="723" activeTab="4"/>
  </bookViews>
  <sheets>
    <sheet name="Dochody bieżące - własne" sheetId="1" r:id="rId1"/>
    <sheet name="Wydatki bieżące - własne" sheetId="2" r:id="rId2"/>
    <sheet name="Wydatki majątkowe - własne" sheetId="3" r:id="rId3"/>
    <sheet name="Dotacje celowe - jsfp" sheetId="4" r:id="rId4"/>
    <sheet name="Dotacje podmiotowe - jspf" sheetId="5" r:id="rId5"/>
  </sheets>
  <definedNames>
    <definedName name="_xlnm.Print_Area" localSheetId="0">'Dochody bieżące - własne'!$A$1:$J$28</definedName>
    <definedName name="_xlnm.Print_Area" localSheetId="1">'Wydatki bieżące - własne'!$A$1:$K$60</definedName>
    <definedName name="_xlnm.Print_Area" localSheetId="2">'Wydatki majątkowe - własne'!$A$1:$H$56</definedName>
  </definedNames>
  <calcPr fullCalcOnLoad="1" fullPrecision="0"/>
</workbook>
</file>

<file path=xl/sharedStrings.xml><?xml version="1.0" encoding="utf-8"?>
<sst xmlns="http://schemas.openxmlformats.org/spreadsheetml/2006/main" count="224" uniqueCount="124">
  <si>
    <t>Dział</t>
  </si>
  <si>
    <t>Rozdział</t>
  </si>
  <si>
    <t>Nazwa klasyfikacji budżetowej</t>
  </si>
  <si>
    <t>Zmniejszenia</t>
  </si>
  <si>
    <t>Zwiększenia</t>
  </si>
  <si>
    <t>OGÓŁEM</t>
  </si>
  <si>
    <t>w zł</t>
  </si>
  <si>
    <t>Razem</t>
  </si>
  <si>
    <t>z tego:</t>
  </si>
  <si>
    <t>PLAN WYDATKÓW MAJĄTKOWYCH ZWIĄZANYCH Z REALIZACJĄ ZADAŃ WŁASNYCH</t>
  </si>
  <si>
    <t>inwestycje 
i zakupy inwestycyjne</t>
  </si>
  <si>
    <t>w tym:</t>
  </si>
  <si>
    <t>zakup
 i objęcie akcji 
i udziałów</t>
  </si>
  <si>
    <t>wniesienie wkładów do spółek prawa handlowego</t>
  </si>
  <si>
    <t>OŚWIATA I WYCHOWANIE</t>
  </si>
  <si>
    <t>Urzędy gmin (miast i miast na prawach powiatu)</t>
  </si>
  <si>
    <t>ADMINISTRACJA PUBLICZNA</t>
  </si>
  <si>
    <t>Szkoły podstawowe</t>
  </si>
  <si>
    <r>
      <t xml:space="preserve">na programy finansowane 
z udziałem środków, 
o których mowa w art. 5 ust. 1 pkt 2 i 3, 
w części związanej 
z realizacją zadań </t>
    </r>
    <r>
      <rPr>
        <b/>
        <sz val="9"/>
        <rFont val="Arial CE"/>
        <family val="0"/>
      </rPr>
      <t>Gminy</t>
    </r>
  </si>
  <si>
    <t>PLAN WYDATKÓW BIEŻĄCYCH ZWIĄZANYCH Z REALIZACJĄ ZADAŃ WŁASNYCH</t>
  </si>
  <si>
    <t>wydatki jednostek budżetowych</t>
  </si>
  <si>
    <t>dotacje 
na zadania bieżące</t>
  </si>
  <si>
    <t>świadczenia na rzecz osób fizycznych</t>
  </si>
  <si>
    <t>wydatki na programy finansowane z udziałem środków pochodzących z budżetu Unii Europejskiej oraz niepodlegających zwrotowi środków z pomocy udzielanej przez państwa członkowskie Europejskiego Porozumienia o Wolnym Handlu (EFTA) oraz innych środków pochodzących ze źródeł zagranicznych niepodlegających zwrotowi, w części związanej z realizacją zadań Gminy</t>
  </si>
  <si>
    <t>wydatki na obsługę długu</t>
  </si>
  <si>
    <t>wydatki 
z tytułu poręczeń 
i gwarancji</t>
  </si>
  <si>
    <t>wynagrodzenia
i składki od nich naliczane</t>
  </si>
  <si>
    <t>wydatki związane 
z realizacją zadań statutowych</t>
  </si>
  <si>
    <t>KULTURA FIZYCZNA</t>
  </si>
  <si>
    <t>Instytucje kultury fizycznej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</si>
  <si>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</si>
  <si>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</si>
  <si>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PLAN DOCHODÓW  BUDŻETOWYCH ZWIĄZANYCH Z REALIZACJĄ ZADAŃ WŁASNYCH</t>
  </si>
  <si>
    <t>Paragraf</t>
  </si>
  <si>
    <t>dochody bieżące</t>
  </si>
  <si>
    <t>dochody majątkowe</t>
  </si>
  <si>
    <t>0970</t>
  </si>
  <si>
    <t>Wpływy z różnych dochodów</t>
  </si>
  <si>
    <t>801</t>
  </si>
  <si>
    <t>80101</t>
  </si>
  <si>
    <t>Środki na dofinansowanie własnych zadań bieżących gmin (związków gmin), powiatów (związków powiatów), samorządów województw, pozyskane z innych źródeł</t>
  </si>
  <si>
    <t>926</t>
  </si>
  <si>
    <t>92604</t>
  </si>
  <si>
    <t>0960</t>
  </si>
  <si>
    <t>Otrzymane spadki, zapisy i darowizny w formie pieniężnej</t>
  </si>
  <si>
    <t>TRANSPORT I ŁĄCZNOŚĆ</t>
  </si>
  <si>
    <t>Drogi publiczne gminne</t>
  </si>
  <si>
    <t>GOSPODARKA MIESZKANIOWA</t>
  </si>
  <si>
    <r>
      <t xml:space="preserve">na programy finansowane 
z udziałem środków, 
o których mowa w art. 5 ust. 1 pkt 2 i 3, 
w części związanej 
z realizacją zadań </t>
    </r>
    <r>
      <rPr>
        <b/>
        <sz val="9"/>
        <color indexed="8"/>
        <rFont val="Arial CE"/>
        <family val="0"/>
      </rPr>
      <t>Gminy</t>
    </r>
  </si>
  <si>
    <t>Pozostała działalność</t>
  </si>
  <si>
    <t>Lp.</t>
  </si>
  <si>
    <r>
      <t xml:space="preserve">Nazwa zadania
</t>
    </r>
    <r>
      <rPr>
        <i/>
        <sz val="9"/>
        <rFont val="Arial CE"/>
        <family val="2"/>
      </rPr>
      <t>(przeznaczenie dotacji)</t>
    </r>
  </si>
  <si>
    <t>Kwota dotacji</t>
  </si>
  <si>
    <t>Zmiana
(zwiększenia)</t>
  </si>
  <si>
    <t>Kwota dotacji
po zmianach</t>
  </si>
  <si>
    <t>Nazwa jednostki
 otrzymującej dotację</t>
  </si>
  <si>
    <t>Gmina Miasto Szczecin</t>
  </si>
  <si>
    <t>GOSPODARKA KOMUNALNA I OCHRONA 
ŚRODOWISKA</t>
  </si>
  <si>
    <t>Oświetlenie ulic, placów i dróg</t>
  </si>
  <si>
    <t>KULTURA I OCHRONA DZIEDZICTWA NARODOWEGO</t>
  </si>
  <si>
    <t>Domy i ośrodki kultury, świetlice i kluby</t>
  </si>
  <si>
    <t>900</t>
  </si>
  <si>
    <t>0580</t>
  </si>
  <si>
    <t>0690</t>
  </si>
  <si>
    <t>0920</t>
  </si>
  <si>
    <t>90019</t>
  </si>
  <si>
    <t>GOSPODARKA KOMUNALNA I OCHRONA ŚRODOWISKA</t>
  </si>
  <si>
    <t>Wpływy i wydatki związane z gromadzeniem środków z opłat i kar za korzystanie ze środowiska</t>
  </si>
  <si>
    <t>Grzywny i inne kary pieniężne od osób prawnych i innych jednostek organizacyjnych</t>
  </si>
  <si>
    <t>Wpływy z różnych opłat</t>
  </si>
  <si>
    <t>Pozostałe odsetki</t>
  </si>
  <si>
    <t>600</t>
  </si>
  <si>
    <t>60016</t>
  </si>
  <si>
    <t>6207</t>
  </si>
  <si>
    <t> Dotacje celowe w ramach programów finansowanych z udziałem środków europejskich oraz środków, o których mowa w art. 5 ust. 1 pkt 3 oraz ust. 3 pkt 5 i 6 ustawy, lub płatności w ramach budżetu środków europejskich</t>
  </si>
  <si>
    <t xml:space="preserve">DOTACJE CELOWE NA ZADANIA REALIZOWANE 
PRZEZ JEDNOSTKI SEKTORA FINANSÓW PUBLICZNYCH </t>
  </si>
  <si>
    <t>1.</t>
  </si>
  <si>
    <t>Przebudowa wodociągu w ul. Kościuszki w Trzebieży
(zadanie inwestycyjne)</t>
  </si>
  <si>
    <t>2.</t>
  </si>
  <si>
    <t>Lokalny transport zbiorowy
(zadanie bieżące)</t>
  </si>
  <si>
    <t>3.</t>
  </si>
  <si>
    <t>Termomodernizacja budynków administrowanych przez ZGKiM
(zadanie inwestycyjne)</t>
  </si>
  <si>
    <t>Zakład Gospodarki Komunalnej i Mieszkaniowej 
w Policach</t>
  </si>
  <si>
    <t>4.</t>
  </si>
  <si>
    <t>Remonty kapitalne dachów budynków administrowanych przez ZGKiM
(zadanie inwestycyjne)</t>
  </si>
  <si>
    <t>5.</t>
  </si>
  <si>
    <t>Pokrycie kosztów uczęszczania dzieci z Gminy Police do przedszkoli niepublicznych w innych gminach
(zadanie bieżące)</t>
  </si>
  <si>
    <t>6.</t>
  </si>
  <si>
    <t>Dofinansowanie zadań w zakresie wychowania przedszkolnego (przedszkola specjalne) realizowanych przez inne jednostki samorządu terytorialnego
(zadanie bieżące)</t>
  </si>
  <si>
    <t>7.</t>
  </si>
  <si>
    <t>Pokrycie kosztów uczęszczania dzieci z Gminy Police do niepublicznych punktów przedszkolnych w innych gminach
(zadanie bieżące)</t>
  </si>
  <si>
    <t>8.</t>
  </si>
  <si>
    <t>Finansowanie działalności dotyczącej powierzenia realizacji zadania publicznego polegającego na objęciu działaniami profilaktycznymi osób zagrożonych uzależnieniem od alkoholu, dowiezionych w stanie nietrzeźwości z terenu Gminy Police do izby wytrzeźwień
(zadanie bieżące)</t>
  </si>
  <si>
    <t>9.</t>
  </si>
  <si>
    <t>Realizacja projektu systemowego 
pn. "Pobudka - obudź swój potencjał" 
(zadanie bieżące wspólne realizowane w drodze porozumień (umów) między jst)</t>
  </si>
  <si>
    <t>10.</t>
  </si>
  <si>
    <t>Zakup specjalistycznego samochodu do czyszczenia sieci kanalizacyjnej sanitarnej i deszczowej na terenie Gminy Police
(zadanie inwestycyjne)</t>
  </si>
  <si>
    <t>11.</t>
  </si>
  <si>
    <t>Zapewnienie opieki bezdomnym zwierzętom, które zachowują się agresywnie w stosunku do ludzi i innych zwierząt bądź wymagają opieki
(zadanie bieżące)</t>
  </si>
  <si>
    <t>Gmina Dobra</t>
  </si>
  <si>
    <t>12.</t>
  </si>
  <si>
    <t>Oświetlenie ronda w ciągu ul. Jasienickiej w Policach
(zadanie inwestycyjne)</t>
  </si>
  <si>
    <t>WYTWARZANIE I ZAOPATRYWANIE W ENERGIĘ ELEKTRYCZNĄ, GAZ I WODĘ</t>
  </si>
  <si>
    <t>Dostarczanie wody</t>
  </si>
  <si>
    <t>RÓŻNE ROZLICZENIA</t>
  </si>
  <si>
    <t>Rezerwy ogólne i celowe</t>
  </si>
  <si>
    <t>Oczyszczanie miast i wsi</t>
  </si>
  <si>
    <t>13.</t>
  </si>
  <si>
    <t>Dofinansowanie zakupu traktorka z pługiem i przyczepą do utrzymania czystości na terenie Schroniska dla Zwierząt w Dobrej
(zadanie inwestycyjne)</t>
  </si>
  <si>
    <t>0770</t>
  </si>
  <si>
    <t>Wpłaty z tytułu odpłatnego nabycia prawa własności oraz prawa użytkowania wieczystego nieruchomości</t>
  </si>
  <si>
    <t>TRANSPORT I ŁACZNOŚĆ</t>
  </si>
  <si>
    <t>DOTACJE PODMIOTOWE DLA JEDNOSTEK SEKTORA FINANSÓW PUBLICZNYCH</t>
  </si>
  <si>
    <t>Nazwa instytucji</t>
  </si>
  <si>
    <t>Zmiany
(zwiększenie)</t>
  </si>
  <si>
    <t>Miejski Ośrodek Kultury w Policach</t>
  </si>
  <si>
    <t>Biblioteka im. M. Skłodowskiej-Curie w Policach</t>
  </si>
  <si>
    <t>OBSŁUGA DŁUGU PUBLICZNEGO</t>
  </si>
  <si>
    <t>Obsługa papierów wartościowych, kredytów i pożyczek jednostek samorządu terytorialnego</t>
  </si>
  <si>
    <t xml:space="preserve">Załącznik Nr 1
do uchwały nr XLIV/324/2014
Rady Miejskiej w Policach 
z dnia 24.06.2014 r. </t>
  </si>
  <si>
    <t xml:space="preserve">Załącznik Nr 2
do uchwały XLIV/324/2014
Rady Miejskiej w Policach 
z dnia 24.06.2014 r. </t>
  </si>
  <si>
    <t xml:space="preserve">Załącznik Nr 3
do uchwały XLIV/324/2014
Rady Miejskiej w Policach 
z dnia 24.06.2014 r. </t>
  </si>
  <si>
    <t xml:space="preserve">Załącznik Nr 4
do uchwały XLIV/324/2014
Rady Miejskiej w Policach 
z dnia 24.06.2014 r. </t>
  </si>
  <si>
    <t xml:space="preserve">Załącznik Nr 5
do uchwały XLIV/324/2014
Rady Miejskiej w Policach 
z dnia 24.06.2014 r. 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</si>
</sst>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\-#,##0\ "/>
    <numFmt numFmtId="166" formatCode="_-* #,##0.0\ _z_ł_-;\-* #,##0.0\ _z_ł_-;_-* &quot;-&quot;??\ _z_ł_-;_-@_-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%"/>
    <numFmt numFmtId="173" formatCode="0.0"/>
    <numFmt numFmtId="174" formatCode="#,##0.0"/>
    <numFmt numFmtId="175" formatCode="00\-000"/>
    <numFmt numFmtId="176" formatCode="#,##0\ &quot;zł&quot;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0.000"/>
    <numFmt numFmtId="186" formatCode="0.0000"/>
    <numFmt numFmtId="187" formatCode="0.00000"/>
    <numFmt numFmtId="188" formatCode="0.000000"/>
    <numFmt numFmtId="189" formatCode="#,##0.000"/>
    <numFmt numFmtId="190" formatCode="#,##0.0000"/>
    <numFmt numFmtId="191" formatCode="_-* #,##0.000\ _z_ł_-;\-* #,##0.000\ _z_ł_-;_-* &quot;-&quot;??\ _z_ł_-;_-@_-"/>
    <numFmt numFmtId="192" formatCode="_-* #,##0.0000\ _z_ł_-;\-* #,##0.0000\ _z_ł_-;_-* &quot;-&quot;??\ _z_ł_-;_-@_-"/>
    <numFmt numFmtId="193" formatCode="#,##0.00_ ;\-#,##0.00\ "/>
    <numFmt numFmtId="194" formatCode="#,##0.00\ _z_ł"/>
    <numFmt numFmtId="195" formatCode="0.E+00"/>
    <numFmt numFmtId="196" formatCode="0_ ;\-0\ "/>
  </numFmts>
  <fonts count="105">
    <font>
      <sz val="10"/>
      <name val="Arial"/>
      <family val="0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sz val="10"/>
      <name val="Arial CE"/>
      <family val="2"/>
    </font>
    <font>
      <i/>
      <u val="single"/>
      <sz val="10"/>
      <name val="Arial CE"/>
      <family val="0"/>
    </font>
    <font>
      <b/>
      <sz val="9"/>
      <color indexed="8"/>
      <name val="Arial CE"/>
      <family val="0"/>
    </font>
    <font>
      <b/>
      <sz val="12"/>
      <name val="Arial CE"/>
      <family val="2"/>
    </font>
    <font>
      <i/>
      <u val="single"/>
      <sz val="9"/>
      <name val="Arial CE"/>
      <family val="2"/>
    </font>
    <font>
      <i/>
      <sz val="9"/>
      <name val="Arial CE"/>
      <family val="2"/>
    </font>
    <font>
      <i/>
      <sz val="10"/>
      <name val="Arial CE"/>
      <family val="0"/>
    </font>
    <font>
      <b/>
      <sz val="8"/>
      <name val="Arial CE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57"/>
      <name val="Arial CE"/>
      <family val="2"/>
    </font>
    <font>
      <sz val="10"/>
      <color indexed="57"/>
      <name val="Arial CE"/>
      <family val="2"/>
    </font>
    <font>
      <b/>
      <sz val="11"/>
      <color indexed="57"/>
      <name val="Arial CE"/>
      <family val="0"/>
    </font>
    <font>
      <i/>
      <u val="single"/>
      <sz val="10"/>
      <color indexed="57"/>
      <name val="Arial CE"/>
      <family val="0"/>
    </font>
    <font>
      <sz val="8"/>
      <color indexed="57"/>
      <name val="Arial CE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57"/>
      <name val="Arial"/>
      <family val="2"/>
    </font>
    <font>
      <sz val="10"/>
      <color indexed="8"/>
      <name val="Arial"/>
      <family val="2"/>
    </font>
    <font>
      <b/>
      <sz val="11"/>
      <color indexed="8"/>
      <name val="Arial CE"/>
      <family val="0"/>
    </font>
    <font>
      <sz val="8"/>
      <color indexed="8"/>
      <name val="Arial CE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i/>
      <u val="single"/>
      <sz val="10"/>
      <color indexed="8"/>
      <name val="Arial CE"/>
      <family val="0"/>
    </font>
    <font>
      <i/>
      <u val="single"/>
      <sz val="9"/>
      <color indexed="10"/>
      <name val="Arial CE"/>
      <family val="2"/>
    </font>
    <font>
      <b/>
      <sz val="9"/>
      <color indexed="10"/>
      <name val="Arial CE"/>
      <family val="2"/>
    </font>
    <font>
      <sz val="8"/>
      <color indexed="10"/>
      <name val="Arial CE"/>
      <family val="2"/>
    </font>
    <font>
      <b/>
      <sz val="10"/>
      <color indexed="9"/>
      <name val="Arial"/>
      <family val="2"/>
    </font>
    <font>
      <sz val="10"/>
      <color indexed="10"/>
      <name val="Arial CE"/>
      <family val="2"/>
    </font>
    <font>
      <sz val="9"/>
      <color indexed="10"/>
      <name val="Arial CE"/>
      <family val="2"/>
    </font>
    <font>
      <b/>
      <sz val="9"/>
      <color indexed="13"/>
      <name val="Arial CE"/>
      <family val="2"/>
    </font>
    <font>
      <sz val="9"/>
      <color indexed="13"/>
      <name val="Arial CE"/>
      <family val="2"/>
    </font>
    <font>
      <b/>
      <sz val="9"/>
      <color indexed="9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6" tint="-0.24997000396251678"/>
      <name val="Arial CE"/>
      <family val="2"/>
    </font>
    <font>
      <sz val="10"/>
      <color theme="6" tint="-0.24997000396251678"/>
      <name val="Arial CE"/>
      <family val="2"/>
    </font>
    <font>
      <b/>
      <sz val="11"/>
      <color theme="6" tint="-0.24997000396251678"/>
      <name val="Arial CE"/>
      <family val="0"/>
    </font>
    <font>
      <i/>
      <u val="single"/>
      <sz val="10"/>
      <color theme="6" tint="-0.24997000396251678"/>
      <name val="Arial CE"/>
      <family val="0"/>
    </font>
    <font>
      <sz val="8"/>
      <color theme="6" tint="-0.24997000396251678"/>
      <name val="Arial CE"/>
      <family val="2"/>
    </font>
    <font>
      <sz val="10"/>
      <color theme="6" tint="-0.24997000396251678"/>
      <name val="Arial"/>
      <family val="2"/>
    </font>
    <font>
      <sz val="10"/>
      <color rgb="FFFF0000"/>
      <name val="Arial"/>
      <family val="2"/>
    </font>
    <font>
      <sz val="10"/>
      <color theme="1"/>
      <name val="Arial CE"/>
      <family val="2"/>
    </font>
    <font>
      <b/>
      <sz val="10"/>
      <color theme="1"/>
      <name val="Arial CE"/>
      <family val="2"/>
    </font>
    <font>
      <sz val="10"/>
      <color theme="6"/>
      <name val="Arial"/>
      <family val="2"/>
    </font>
    <font>
      <b/>
      <sz val="11"/>
      <color theme="6"/>
      <name val="Arial CE"/>
      <family val="0"/>
    </font>
    <font>
      <b/>
      <sz val="10"/>
      <color theme="6"/>
      <name val="Arial"/>
      <family val="2"/>
    </font>
    <font>
      <sz val="10"/>
      <color theme="1"/>
      <name val="Arial"/>
      <family val="2"/>
    </font>
    <font>
      <b/>
      <sz val="11"/>
      <color theme="1"/>
      <name val="Arial CE"/>
      <family val="0"/>
    </font>
    <font>
      <sz val="8"/>
      <color theme="1"/>
      <name val="Arial CE"/>
      <family val="0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i/>
      <u val="single"/>
      <sz val="10"/>
      <color theme="1"/>
      <name val="Arial CE"/>
      <family val="0"/>
    </font>
    <font>
      <i/>
      <u val="single"/>
      <sz val="9"/>
      <color rgb="FFFF0000"/>
      <name val="Arial CE"/>
      <family val="2"/>
    </font>
    <font>
      <b/>
      <sz val="9"/>
      <color rgb="FFFF0000"/>
      <name val="Arial CE"/>
      <family val="2"/>
    </font>
    <font>
      <sz val="8"/>
      <color rgb="FFFF0000"/>
      <name val="Arial CE"/>
      <family val="2"/>
    </font>
    <font>
      <b/>
      <sz val="10"/>
      <color theme="0"/>
      <name val="Arial"/>
      <family val="2"/>
    </font>
    <font>
      <sz val="10"/>
      <color rgb="FFFF0000"/>
      <name val="Arial CE"/>
      <family val="2"/>
    </font>
    <font>
      <sz val="9"/>
      <color rgb="FFFF0000"/>
      <name val="Arial CE"/>
      <family val="2"/>
    </font>
    <font>
      <b/>
      <sz val="9"/>
      <color rgb="FFFFFF00"/>
      <name val="Arial CE"/>
      <family val="2"/>
    </font>
    <font>
      <sz val="9"/>
      <color rgb="FFFFFF00"/>
      <name val="Arial CE"/>
      <family val="2"/>
    </font>
    <font>
      <b/>
      <sz val="9"/>
      <color theme="0"/>
      <name val="Arial CE"/>
      <family val="2"/>
    </font>
    <font>
      <b/>
      <sz val="9"/>
      <color theme="1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29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1" fillId="0" borderId="0">
      <alignment/>
      <protection/>
    </xf>
    <xf numFmtId="0" fontId="7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471">
    <xf numFmtId="0" fontId="0" fillId="0" borderId="0" xfId="0" applyAlignment="1">
      <alignment/>
    </xf>
    <xf numFmtId="0" fontId="77" fillId="0" borderId="0" xfId="52" applyFont="1" applyBorder="1" applyAlignment="1">
      <alignment horizontal="left"/>
      <protection/>
    </xf>
    <xf numFmtId="0" fontId="78" fillId="0" borderId="0" xfId="52" applyFont="1">
      <alignment/>
      <protection/>
    </xf>
    <xf numFmtId="0" fontId="79" fillId="0" borderId="0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right" vertical="center" wrapText="1"/>
    </xf>
    <xf numFmtId="0" fontId="81" fillId="0" borderId="0" xfId="52" applyFont="1">
      <alignment/>
      <protection/>
    </xf>
    <xf numFmtId="0" fontId="78" fillId="0" borderId="10" xfId="52" applyFont="1" applyBorder="1" applyAlignment="1">
      <alignment vertical="top"/>
      <protection/>
    </xf>
    <xf numFmtId="0" fontId="78" fillId="0" borderId="11" xfId="52" applyFont="1" applyBorder="1" applyAlignment="1">
      <alignment horizontal="center"/>
      <protection/>
    </xf>
    <xf numFmtId="0" fontId="77" fillId="0" borderId="0" xfId="52" applyFont="1">
      <alignment/>
      <protection/>
    </xf>
    <xf numFmtId="0" fontId="78" fillId="0" borderId="0" xfId="52" applyFont="1" applyBorder="1" applyAlignment="1">
      <alignment wrapText="1"/>
      <protection/>
    </xf>
    <xf numFmtId="164" fontId="78" fillId="0" borderId="12" xfId="52" applyNumberFormat="1" applyFont="1" applyBorder="1" applyAlignment="1">
      <alignment horizontal="right" wrapText="1"/>
      <protection/>
    </xf>
    <xf numFmtId="164" fontId="78" fillId="0" borderId="13" xfId="52" applyNumberFormat="1" applyFont="1" applyBorder="1" applyAlignment="1">
      <alignment horizontal="right" wrapText="1"/>
      <protection/>
    </xf>
    <xf numFmtId="164" fontId="78" fillId="0" borderId="14" xfId="52" applyNumberFormat="1" applyFont="1" applyBorder="1" applyAlignment="1">
      <alignment horizontal="right" wrapText="1"/>
      <protection/>
    </xf>
    <xf numFmtId="164" fontId="78" fillId="0" borderId="14" xfId="52" applyNumberFormat="1" applyFont="1" applyBorder="1" applyAlignment="1">
      <alignment horizontal="right" wrapText="1"/>
      <protection/>
    </xf>
    <xf numFmtId="164" fontId="78" fillId="0" borderId="15" xfId="52" applyNumberFormat="1" applyFont="1" applyBorder="1" applyAlignment="1">
      <alignment horizontal="right" wrapText="1"/>
      <protection/>
    </xf>
    <xf numFmtId="0" fontId="77" fillId="0" borderId="0" xfId="52" applyFont="1" applyAlignment="1">
      <alignment horizontal="center" vertical="center" wrapText="1"/>
      <protection/>
    </xf>
    <xf numFmtId="0" fontId="82" fillId="0" borderId="0" xfId="0" applyFont="1" applyAlignment="1">
      <alignment/>
    </xf>
    <xf numFmtId="0" fontId="82" fillId="0" borderId="0" xfId="0" applyFont="1" applyAlignment="1">
      <alignment horizontal="right"/>
    </xf>
    <xf numFmtId="164" fontId="82" fillId="33" borderId="0" xfId="0" applyNumberFormat="1" applyFont="1" applyFill="1" applyAlignment="1">
      <alignment/>
    </xf>
    <xf numFmtId="164" fontId="82" fillId="0" borderId="0" xfId="0" applyNumberFormat="1" applyFont="1" applyAlignment="1">
      <alignment/>
    </xf>
    <xf numFmtId="0" fontId="6" fillId="34" borderId="16" xfId="0" applyFont="1" applyFill="1" applyBorder="1" applyAlignment="1">
      <alignment horizontal="center" vertical="center" wrapText="1"/>
    </xf>
    <xf numFmtId="0" fontId="8" fillId="34" borderId="17" xfId="52" applyFont="1" applyFill="1" applyBorder="1" applyAlignment="1">
      <alignment horizontal="center"/>
      <protection/>
    </xf>
    <xf numFmtId="0" fontId="8" fillId="34" borderId="18" xfId="52" applyFont="1" applyFill="1" applyBorder="1" applyAlignment="1">
      <alignment horizontal="center"/>
      <protection/>
    </xf>
    <xf numFmtId="0" fontId="8" fillId="34" borderId="19" xfId="52" applyFont="1" applyFill="1" applyBorder="1" applyAlignment="1">
      <alignment horizontal="centerContinuous"/>
      <protection/>
    </xf>
    <xf numFmtId="0" fontId="8" fillId="34" borderId="20" xfId="52" applyFont="1" applyFill="1" applyBorder="1" applyAlignment="1">
      <alignment horizontal="center"/>
      <protection/>
    </xf>
    <xf numFmtId="0" fontId="9" fillId="0" borderId="10" xfId="52" applyFont="1" applyBorder="1" applyAlignment="1">
      <alignment vertical="top"/>
      <protection/>
    </xf>
    <xf numFmtId="0" fontId="9" fillId="0" borderId="11" xfId="52" applyFont="1" applyBorder="1" applyAlignment="1">
      <alignment horizontal="center"/>
      <protection/>
    </xf>
    <xf numFmtId="0" fontId="0" fillId="0" borderId="21" xfId="0" applyFont="1" applyBorder="1" applyAlignment="1">
      <alignment horizontal="left" vertical="center" wrapText="1"/>
    </xf>
    <xf numFmtId="164" fontId="9" fillId="0" borderId="22" xfId="52" applyNumberFormat="1" applyFont="1" applyBorder="1" applyAlignment="1">
      <alignment horizontal="right" wrapText="1"/>
      <protection/>
    </xf>
    <xf numFmtId="164" fontId="9" fillId="0" borderId="21" xfId="52" applyNumberFormat="1" applyFont="1" applyBorder="1" applyAlignment="1">
      <alignment horizontal="right" wrapText="1"/>
      <protection/>
    </xf>
    <xf numFmtId="164" fontId="9" fillId="0" borderId="11" xfId="52" applyNumberFormat="1" applyFont="1" applyBorder="1" applyAlignment="1">
      <alignment horizontal="right" wrapText="1"/>
      <protection/>
    </xf>
    <xf numFmtId="164" fontId="9" fillId="0" borderId="23" xfId="52" applyNumberFormat="1" applyFont="1" applyBorder="1" applyAlignment="1">
      <alignment horizontal="right" wrapText="1"/>
      <protection/>
    </xf>
    <xf numFmtId="0" fontId="5" fillId="0" borderId="10" xfId="52" applyFont="1" applyBorder="1" applyAlignment="1">
      <alignment horizontal="center" vertical="top"/>
      <protection/>
    </xf>
    <xf numFmtId="0" fontId="5" fillId="0" borderId="24" xfId="52" applyFont="1" applyBorder="1" applyAlignment="1">
      <alignment horizontal="center"/>
      <protection/>
    </xf>
    <xf numFmtId="0" fontId="5" fillId="0" borderId="25" xfId="52" applyFont="1" applyBorder="1" applyAlignment="1">
      <alignment wrapText="1"/>
      <protection/>
    </xf>
    <xf numFmtId="164" fontId="5" fillId="0" borderId="26" xfId="52" applyNumberFormat="1" applyFont="1" applyBorder="1" applyAlignment="1">
      <alignment horizontal="right" wrapText="1"/>
      <protection/>
    </xf>
    <xf numFmtId="164" fontId="5" fillId="0" borderId="27" xfId="52" applyNumberFormat="1" applyFont="1" applyBorder="1" applyAlignment="1">
      <alignment horizontal="right" wrapText="1"/>
      <protection/>
    </xf>
    <xf numFmtId="164" fontId="5" fillId="0" borderId="24" xfId="52" applyNumberFormat="1" applyFont="1" applyBorder="1" applyAlignment="1">
      <alignment horizontal="right" wrapText="1"/>
      <protection/>
    </xf>
    <xf numFmtId="164" fontId="5" fillId="0" borderId="28" xfId="52" applyNumberFormat="1" applyFont="1" applyBorder="1" applyAlignment="1">
      <alignment horizontal="right" wrapText="1"/>
      <protection/>
    </xf>
    <xf numFmtId="0" fontId="9" fillId="0" borderId="0" xfId="52" applyFont="1" applyBorder="1" applyAlignment="1">
      <alignment wrapText="1"/>
      <protection/>
    </xf>
    <xf numFmtId="164" fontId="9" fillId="0" borderId="12" xfId="52" applyNumberFormat="1" applyFont="1" applyBorder="1" applyAlignment="1">
      <alignment horizontal="right" wrapText="1"/>
      <protection/>
    </xf>
    <xf numFmtId="164" fontId="9" fillId="0" borderId="13" xfId="52" applyNumberFormat="1" applyFont="1" applyBorder="1" applyAlignment="1">
      <alignment horizontal="right" wrapText="1"/>
      <protection/>
    </xf>
    <xf numFmtId="164" fontId="9" fillId="0" borderId="14" xfId="52" applyNumberFormat="1" applyFont="1" applyBorder="1" applyAlignment="1">
      <alignment horizontal="right" wrapText="1"/>
      <protection/>
    </xf>
    <xf numFmtId="164" fontId="9" fillId="0" borderId="14" xfId="52" applyNumberFormat="1" applyFont="1" applyBorder="1" applyAlignment="1">
      <alignment horizontal="right" wrapText="1"/>
      <protection/>
    </xf>
    <xf numFmtId="164" fontId="9" fillId="0" borderId="15" xfId="52" applyNumberFormat="1" applyFont="1" applyBorder="1" applyAlignment="1">
      <alignment horizontal="right" wrapText="1"/>
      <protection/>
    </xf>
    <xf numFmtId="0" fontId="9" fillId="0" borderId="26" xfId="52" applyFont="1" applyBorder="1" applyAlignment="1">
      <alignment vertical="top"/>
      <protection/>
    </xf>
    <xf numFmtId="0" fontId="9" fillId="0" borderId="24" xfId="52" applyFont="1" applyBorder="1" applyAlignment="1">
      <alignment horizontal="center"/>
      <protection/>
    </xf>
    <xf numFmtId="0" fontId="9" fillId="0" borderId="25" xfId="52" applyFont="1" applyBorder="1" applyAlignment="1">
      <alignment wrapText="1"/>
      <protection/>
    </xf>
    <xf numFmtId="164" fontId="9" fillId="0" borderId="26" xfId="52" applyNumberFormat="1" applyFont="1" applyBorder="1" applyAlignment="1">
      <alignment horizontal="right" wrapText="1"/>
      <protection/>
    </xf>
    <xf numFmtId="164" fontId="9" fillId="0" borderId="27" xfId="52" applyNumberFormat="1" applyFont="1" applyBorder="1" applyAlignment="1">
      <alignment horizontal="right" wrapText="1"/>
      <protection/>
    </xf>
    <xf numFmtId="164" fontId="9" fillId="0" borderId="24" xfId="52" applyNumberFormat="1" applyFont="1" applyBorder="1" applyAlignment="1">
      <alignment horizontal="right" wrapText="1"/>
      <protection/>
    </xf>
    <xf numFmtId="164" fontId="9" fillId="0" borderId="24" xfId="52" applyNumberFormat="1" applyFont="1" applyBorder="1" applyAlignment="1">
      <alignment horizontal="right" wrapText="1"/>
      <protection/>
    </xf>
    <xf numFmtId="164" fontId="9" fillId="0" borderId="28" xfId="52" applyNumberFormat="1" applyFont="1" applyBorder="1" applyAlignment="1">
      <alignment horizontal="right" wrapText="1"/>
      <protection/>
    </xf>
    <xf numFmtId="164" fontId="5" fillId="0" borderId="29" xfId="52" applyNumberFormat="1" applyFont="1" applyBorder="1" applyAlignment="1">
      <alignment horizontal="right" vertical="center" wrapText="1"/>
      <protection/>
    </xf>
    <xf numFmtId="0" fontId="9" fillId="0" borderId="0" xfId="52" applyFont="1">
      <alignment/>
      <protection/>
    </xf>
    <xf numFmtId="0" fontId="5" fillId="0" borderId="0" xfId="52" applyFont="1">
      <alignment/>
      <protection/>
    </xf>
    <xf numFmtId="0" fontId="83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84" fillId="0" borderId="10" xfId="52" applyFont="1" applyBorder="1" applyAlignment="1">
      <alignment vertical="top"/>
      <protection/>
    </xf>
    <xf numFmtId="0" fontId="84" fillId="0" borderId="11" xfId="52" applyFont="1" applyBorder="1" applyAlignment="1">
      <alignment horizontal="center"/>
      <protection/>
    </xf>
    <xf numFmtId="0" fontId="85" fillId="0" borderId="10" xfId="52" applyFont="1" applyBorder="1" applyAlignment="1">
      <alignment horizontal="center" vertical="top"/>
      <protection/>
    </xf>
    <xf numFmtId="0" fontId="85" fillId="0" borderId="24" xfId="52" applyFont="1" applyBorder="1" applyAlignment="1">
      <alignment horizontal="center"/>
      <protection/>
    </xf>
    <xf numFmtId="0" fontId="85" fillId="0" borderId="25" xfId="52" applyFont="1" applyBorder="1" applyAlignment="1">
      <alignment wrapText="1"/>
      <protection/>
    </xf>
    <xf numFmtId="0" fontId="84" fillId="0" borderId="26" xfId="52" applyFont="1" applyBorder="1" applyAlignment="1">
      <alignment vertical="top"/>
      <protection/>
    </xf>
    <xf numFmtId="0" fontId="84" fillId="0" borderId="25" xfId="52" applyFont="1" applyBorder="1" applyAlignment="1">
      <alignment wrapText="1"/>
      <protection/>
    </xf>
    <xf numFmtId="0" fontId="10" fillId="0" borderId="0" xfId="0" applyFont="1" applyBorder="1" applyAlignment="1">
      <alignment horizontal="right" vertical="center" wrapText="1"/>
    </xf>
    <xf numFmtId="164" fontId="7" fillId="0" borderId="30" xfId="42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9" fillId="0" borderId="27" xfId="0" applyFont="1" applyBorder="1" applyAlignment="1">
      <alignment vertical="center" wrapText="1"/>
    </xf>
    <xf numFmtId="164" fontId="7" fillId="0" borderId="29" xfId="42" applyNumberFormat="1" applyFont="1" applyBorder="1" applyAlignment="1">
      <alignment horizontal="right" vertical="center" wrapText="1"/>
    </xf>
    <xf numFmtId="164" fontId="7" fillId="0" borderId="31" xfId="42" applyNumberFormat="1" applyFont="1" applyBorder="1" applyAlignment="1">
      <alignment horizontal="right" vertical="center" wrapText="1"/>
    </xf>
    <xf numFmtId="3" fontId="86" fillId="0" borderId="0" xfId="0" applyNumberFormat="1" applyFont="1" applyAlignment="1">
      <alignment/>
    </xf>
    <xf numFmtId="0" fontId="86" fillId="0" borderId="0" xfId="0" applyFont="1" applyAlignment="1">
      <alignment/>
    </xf>
    <xf numFmtId="0" fontId="87" fillId="0" borderId="0" xfId="0" applyFont="1" applyBorder="1" applyAlignment="1">
      <alignment horizontal="center" vertical="center" wrapText="1"/>
    </xf>
    <xf numFmtId="0" fontId="88" fillId="0" borderId="0" xfId="0" applyFont="1" applyAlignment="1">
      <alignment/>
    </xf>
    <xf numFmtId="49" fontId="86" fillId="0" borderId="10" xfId="0" applyNumberFormat="1" applyFont="1" applyBorder="1" applyAlignment="1">
      <alignment vertical="center" wrapText="1"/>
    </xf>
    <xf numFmtId="164" fontId="86" fillId="0" borderId="30" xfId="42" applyNumberFormat="1" applyFont="1" applyBorder="1" applyAlignment="1">
      <alignment horizontal="right" vertical="center" wrapText="1"/>
    </xf>
    <xf numFmtId="164" fontId="86" fillId="0" borderId="24" xfId="42" applyNumberFormat="1" applyFont="1" applyBorder="1" applyAlignment="1">
      <alignment horizontal="right" vertical="center" wrapText="1"/>
    </xf>
    <xf numFmtId="164" fontId="86" fillId="0" borderId="32" xfId="42" applyNumberFormat="1" applyFont="1" applyBorder="1" applyAlignment="1">
      <alignment horizontal="right" vertical="center" wrapText="1"/>
    </xf>
    <xf numFmtId="164" fontId="86" fillId="0" borderId="33" xfId="42" applyNumberFormat="1" applyFont="1" applyBorder="1" applyAlignment="1">
      <alignment horizontal="right" vertical="center" wrapText="1"/>
    </xf>
    <xf numFmtId="0" fontId="86" fillId="0" borderId="10" xfId="0" applyFont="1" applyBorder="1" applyAlignment="1">
      <alignment vertical="center" wrapText="1"/>
    </xf>
    <xf numFmtId="0" fontId="86" fillId="0" borderId="22" xfId="0" applyFont="1" applyBorder="1" applyAlignment="1">
      <alignment vertical="center" wrapText="1"/>
    </xf>
    <xf numFmtId="164" fontId="86" fillId="0" borderId="28" xfId="42" applyNumberFormat="1" applyFont="1" applyBorder="1" applyAlignment="1">
      <alignment horizontal="right" vertical="center" wrapText="1"/>
    </xf>
    <xf numFmtId="0" fontId="86" fillId="0" borderId="34" xfId="0" applyFont="1" applyBorder="1" applyAlignment="1">
      <alignment horizontal="center" vertical="center" wrapText="1"/>
    </xf>
    <xf numFmtId="0" fontId="89" fillId="0" borderId="0" xfId="0" applyFont="1" applyAlignment="1">
      <alignment/>
    </xf>
    <xf numFmtId="3" fontId="89" fillId="0" borderId="0" xfId="0" applyNumberFormat="1" applyFont="1" applyAlignment="1">
      <alignment/>
    </xf>
    <xf numFmtId="0" fontId="84" fillId="0" borderId="0" xfId="0" applyFont="1" applyAlignment="1">
      <alignment wrapText="1"/>
    </xf>
    <xf numFmtId="0" fontId="89" fillId="0" borderId="0" xfId="0" applyFont="1" applyBorder="1" applyAlignment="1">
      <alignment/>
    </xf>
    <xf numFmtId="3" fontId="89" fillId="0" borderId="0" xfId="0" applyNumberFormat="1" applyFont="1" applyBorder="1" applyAlignment="1">
      <alignment/>
    </xf>
    <xf numFmtId="0" fontId="90" fillId="0" borderId="0" xfId="0" applyFont="1" applyBorder="1" applyAlignment="1">
      <alignment horizontal="center" vertical="center" wrapText="1"/>
    </xf>
    <xf numFmtId="0" fontId="89" fillId="0" borderId="0" xfId="0" applyFont="1" applyAlignment="1">
      <alignment/>
    </xf>
    <xf numFmtId="3" fontId="85" fillId="34" borderId="35" xfId="0" applyNumberFormat="1" applyFont="1" applyFill="1" applyBorder="1" applyAlignment="1">
      <alignment horizontal="center" vertical="center" wrapText="1"/>
    </xf>
    <xf numFmtId="3" fontId="85" fillId="34" borderId="33" xfId="0" applyNumberFormat="1" applyFont="1" applyFill="1" applyBorder="1" applyAlignment="1">
      <alignment horizontal="center" vertical="center" wrapText="1"/>
    </xf>
    <xf numFmtId="0" fontId="85" fillId="34" borderId="35" xfId="0" applyFont="1" applyFill="1" applyBorder="1" applyAlignment="1">
      <alignment horizontal="center" vertical="center" wrapText="1"/>
    </xf>
    <xf numFmtId="0" fontId="85" fillId="34" borderId="33" xfId="0" applyFont="1" applyFill="1" applyBorder="1" applyAlignment="1">
      <alignment horizontal="center" vertical="center" wrapText="1"/>
    </xf>
    <xf numFmtId="0" fontId="91" fillId="34" borderId="36" xfId="0" applyFont="1" applyFill="1" applyBorder="1" applyAlignment="1">
      <alignment horizontal="center" vertical="center" wrapText="1"/>
    </xf>
    <xf numFmtId="0" fontId="91" fillId="34" borderId="37" xfId="0" applyFont="1" applyFill="1" applyBorder="1" applyAlignment="1">
      <alignment horizontal="center" vertical="center" wrapText="1"/>
    </xf>
    <xf numFmtId="0" fontId="91" fillId="34" borderId="38" xfId="0" applyFont="1" applyFill="1" applyBorder="1" applyAlignment="1">
      <alignment horizontal="center" vertical="center" wrapText="1"/>
    </xf>
    <xf numFmtId="0" fontId="91" fillId="34" borderId="17" xfId="0" applyFont="1" applyFill="1" applyBorder="1" applyAlignment="1">
      <alignment horizontal="center" vertical="center" wrapText="1"/>
    </xf>
    <xf numFmtId="3" fontId="91" fillId="34" borderId="18" xfId="0" applyNumberFormat="1" applyFont="1" applyFill="1" applyBorder="1" applyAlignment="1">
      <alignment horizontal="center" vertical="center" wrapText="1"/>
    </xf>
    <xf numFmtId="3" fontId="91" fillId="34" borderId="20" xfId="0" applyNumberFormat="1" applyFont="1" applyFill="1" applyBorder="1" applyAlignment="1">
      <alignment horizontal="center" vertical="center" wrapText="1"/>
    </xf>
    <xf numFmtId="3" fontId="91" fillId="34" borderId="17" xfId="0" applyNumberFormat="1" applyFont="1" applyFill="1" applyBorder="1" applyAlignment="1">
      <alignment horizontal="center" vertical="center" wrapText="1"/>
    </xf>
    <xf numFmtId="0" fontId="91" fillId="34" borderId="20" xfId="0" applyFont="1" applyFill="1" applyBorder="1" applyAlignment="1">
      <alignment horizontal="center" vertical="center" wrapText="1"/>
    </xf>
    <xf numFmtId="0" fontId="92" fillId="0" borderId="0" xfId="0" applyFont="1" applyAlignment="1">
      <alignment/>
    </xf>
    <xf numFmtId="49" fontId="93" fillId="0" borderId="10" xfId="0" applyNumberFormat="1" applyFont="1" applyBorder="1" applyAlignment="1">
      <alignment horizontal="center" vertical="center" wrapText="1"/>
    </xf>
    <xf numFmtId="49" fontId="93" fillId="0" borderId="34" xfId="0" applyNumberFormat="1" applyFont="1" applyBorder="1" applyAlignment="1">
      <alignment horizontal="center" vertical="center" wrapText="1"/>
    </xf>
    <xf numFmtId="0" fontId="85" fillId="0" borderId="24" xfId="0" applyFont="1" applyBorder="1" applyAlignment="1">
      <alignment vertical="center" wrapText="1"/>
    </xf>
    <xf numFmtId="49" fontId="89" fillId="0" borderId="34" xfId="0" applyNumberFormat="1" applyFont="1" applyBorder="1" applyAlignment="1">
      <alignment horizontal="center" vertical="center" wrapText="1"/>
    </xf>
    <xf numFmtId="0" fontId="84" fillId="0" borderId="24" xfId="0" applyFont="1" applyBorder="1" applyAlignment="1">
      <alignment vertical="center" wrapText="1"/>
    </xf>
    <xf numFmtId="49" fontId="84" fillId="0" borderId="16" xfId="0" applyNumberFormat="1" applyFont="1" applyBorder="1" applyAlignment="1" quotePrefix="1">
      <alignment horizontal="center" vertical="center"/>
    </xf>
    <xf numFmtId="164" fontId="89" fillId="0" borderId="30" xfId="42" applyNumberFormat="1" applyFont="1" applyBorder="1" applyAlignment="1">
      <alignment horizontal="right" vertical="center" wrapText="1"/>
    </xf>
    <xf numFmtId="164" fontId="89" fillId="0" borderId="33" xfId="42" applyNumberFormat="1" applyFont="1" applyBorder="1" applyAlignment="1">
      <alignment horizontal="right" vertical="center" wrapText="1"/>
    </xf>
    <xf numFmtId="49" fontId="84" fillId="0" borderId="34" xfId="0" applyNumberFormat="1" applyFont="1" applyBorder="1" applyAlignment="1" quotePrefix="1">
      <alignment horizontal="center" vertical="center"/>
    </xf>
    <xf numFmtId="0" fontId="84" fillId="0" borderId="34" xfId="0" applyFont="1" applyBorder="1" applyAlignment="1" quotePrefix="1">
      <alignment horizontal="center" vertical="center"/>
    </xf>
    <xf numFmtId="0" fontId="84" fillId="0" borderId="27" xfId="0" applyFont="1" applyBorder="1" applyAlignment="1">
      <alignment vertical="center" wrapText="1"/>
    </xf>
    <xf numFmtId="164" fontId="93" fillId="0" borderId="30" xfId="42" applyNumberFormat="1" applyFont="1" applyBorder="1" applyAlignment="1">
      <alignment horizontal="right" vertical="center" wrapText="1"/>
    </xf>
    <xf numFmtId="164" fontId="93" fillId="0" borderId="24" xfId="42" applyNumberFormat="1" applyFont="1" applyBorder="1" applyAlignment="1">
      <alignment horizontal="right" vertical="center" wrapText="1"/>
    </xf>
    <xf numFmtId="164" fontId="93" fillId="0" borderId="28" xfId="42" applyNumberFormat="1" applyFont="1" applyBorder="1" applyAlignment="1">
      <alignment horizontal="right" vertical="center" wrapText="1"/>
    </xf>
    <xf numFmtId="49" fontId="89" fillId="0" borderId="10" xfId="0" applyNumberFormat="1" applyFont="1" applyBorder="1" applyAlignment="1">
      <alignment vertical="center" wrapText="1"/>
    </xf>
    <xf numFmtId="0" fontId="84" fillId="0" borderId="33" xfId="0" applyFont="1" applyBorder="1" applyAlignment="1">
      <alignment vertical="center" wrapText="1"/>
    </xf>
    <xf numFmtId="164" fontId="89" fillId="0" borderId="39" xfId="42" applyNumberFormat="1" applyFont="1" applyBorder="1" applyAlignment="1">
      <alignment horizontal="right" vertical="center" wrapText="1"/>
    </xf>
    <xf numFmtId="164" fontId="89" fillId="0" borderId="40" xfId="42" applyNumberFormat="1" applyFont="1" applyBorder="1" applyAlignment="1">
      <alignment horizontal="right" vertical="center" wrapText="1"/>
    </xf>
    <xf numFmtId="164" fontId="89" fillId="0" borderId="27" xfId="42" applyNumberFormat="1" applyFont="1" applyBorder="1" applyAlignment="1">
      <alignment horizontal="right" vertical="center" wrapText="1"/>
    </xf>
    <xf numFmtId="164" fontId="7" fillId="0" borderId="41" xfId="42" applyNumberFormat="1" applyFont="1" applyBorder="1" applyAlignment="1">
      <alignment horizontal="right" vertical="center" wrapText="1"/>
    </xf>
    <xf numFmtId="164" fontId="7" fillId="0" borderId="42" xfId="42" applyNumberFormat="1" applyFont="1" applyBorder="1" applyAlignment="1">
      <alignment horizontal="right" vertical="center" wrapText="1"/>
    </xf>
    <xf numFmtId="164" fontId="93" fillId="0" borderId="27" xfId="42" applyNumberFormat="1" applyFont="1" applyBorder="1" applyAlignment="1">
      <alignment horizontal="right" vertical="center" wrapText="1"/>
    </xf>
    <xf numFmtId="164" fontId="89" fillId="0" borderId="38" xfId="42" applyNumberFormat="1" applyFont="1" applyBorder="1" applyAlignment="1">
      <alignment horizontal="right" vertical="center" wrapText="1"/>
    </xf>
    <xf numFmtId="164" fontId="86" fillId="0" borderId="38" xfId="42" applyNumberFormat="1" applyFont="1" applyBorder="1" applyAlignment="1">
      <alignment horizontal="right" vertical="center" wrapText="1"/>
    </xf>
    <xf numFmtId="164" fontId="7" fillId="0" borderId="43" xfId="42" applyNumberFormat="1" applyFont="1" applyBorder="1" applyAlignment="1">
      <alignment horizontal="right" vertical="center" wrapText="1"/>
    </xf>
    <xf numFmtId="0" fontId="6" fillId="35" borderId="44" xfId="0" applyFont="1" applyFill="1" applyBorder="1" applyAlignment="1">
      <alignment horizontal="center" vertical="center" wrapText="1"/>
    </xf>
    <xf numFmtId="0" fontId="84" fillId="0" borderId="0" xfId="52" applyFont="1">
      <alignment/>
      <protection/>
    </xf>
    <xf numFmtId="0" fontId="91" fillId="34" borderId="17" xfId="52" applyFont="1" applyFill="1" applyBorder="1" applyAlignment="1">
      <alignment horizontal="center"/>
      <protection/>
    </xf>
    <xf numFmtId="0" fontId="91" fillId="34" borderId="18" xfId="52" applyFont="1" applyFill="1" applyBorder="1" applyAlignment="1">
      <alignment horizontal="center"/>
      <protection/>
    </xf>
    <xf numFmtId="0" fontId="91" fillId="34" borderId="19" xfId="52" applyFont="1" applyFill="1" applyBorder="1" applyAlignment="1">
      <alignment horizontal="centerContinuous"/>
      <protection/>
    </xf>
    <xf numFmtId="0" fontId="91" fillId="34" borderId="20" xfId="52" applyFont="1" applyFill="1" applyBorder="1" applyAlignment="1">
      <alignment horizontal="center"/>
      <protection/>
    </xf>
    <xf numFmtId="0" fontId="91" fillId="0" borderId="0" xfId="52" applyFont="1">
      <alignment/>
      <protection/>
    </xf>
    <xf numFmtId="0" fontId="89" fillId="0" borderId="21" xfId="0" applyFont="1" applyBorder="1" applyAlignment="1">
      <alignment horizontal="left" vertical="center" wrapText="1"/>
    </xf>
    <xf numFmtId="164" fontId="84" fillId="0" borderId="22" xfId="52" applyNumberFormat="1" applyFont="1" applyBorder="1" applyAlignment="1">
      <alignment horizontal="right" wrapText="1"/>
      <protection/>
    </xf>
    <xf numFmtId="164" fontId="84" fillId="0" borderId="21" xfId="52" applyNumberFormat="1" applyFont="1" applyBorder="1" applyAlignment="1">
      <alignment horizontal="right" wrapText="1"/>
      <protection/>
    </xf>
    <xf numFmtId="164" fontId="84" fillId="0" borderId="11" xfId="52" applyNumberFormat="1" applyFont="1" applyBorder="1" applyAlignment="1">
      <alignment horizontal="right" wrapText="1"/>
      <protection/>
    </xf>
    <xf numFmtId="164" fontId="84" fillId="0" borderId="23" xfId="52" applyNumberFormat="1" applyFont="1" applyBorder="1" applyAlignment="1">
      <alignment horizontal="right" wrapText="1"/>
      <protection/>
    </xf>
    <xf numFmtId="164" fontId="85" fillId="0" borderId="26" xfId="52" applyNumberFormat="1" applyFont="1" applyBorder="1" applyAlignment="1">
      <alignment horizontal="right" wrapText="1"/>
      <protection/>
    </xf>
    <xf numFmtId="164" fontId="85" fillId="0" borderId="27" xfId="52" applyNumberFormat="1" applyFont="1" applyBorder="1" applyAlignment="1">
      <alignment horizontal="right" wrapText="1"/>
      <protection/>
    </xf>
    <xf numFmtId="164" fontId="85" fillId="0" borderId="24" xfId="52" applyNumberFormat="1" applyFont="1" applyBorder="1" applyAlignment="1">
      <alignment horizontal="right" wrapText="1"/>
      <protection/>
    </xf>
    <xf numFmtId="164" fontId="85" fillId="0" borderId="28" xfId="52" applyNumberFormat="1" applyFont="1" applyBorder="1" applyAlignment="1">
      <alignment horizontal="right" wrapText="1"/>
      <protection/>
    </xf>
    <xf numFmtId="0" fontId="85" fillId="0" borderId="0" xfId="52" applyFont="1">
      <alignment/>
      <protection/>
    </xf>
    <xf numFmtId="0" fontId="84" fillId="0" borderId="24" xfId="52" applyFont="1" applyBorder="1" applyAlignment="1">
      <alignment horizontal="center"/>
      <protection/>
    </xf>
    <xf numFmtId="164" fontId="84" fillId="0" borderId="26" xfId="52" applyNumberFormat="1" applyFont="1" applyBorder="1" applyAlignment="1">
      <alignment horizontal="right" wrapText="1"/>
      <protection/>
    </xf>
    <xf numFmtId="164" fontId="84" fillId="0" borderId="24" xfId="52" applyNumberFormat="1" applyFont="1" applyBorder="1" applyAlignment="1">
      <alignment horizontal="right" wrapText="1"/>
      <protection/>
    </xf>
    <xf numFmtId="164" fontId="84" fillId="0" borderId="24" xfId="52" applyNumberFormat="1" applyFont="1" applyBorder="1" applyAlignment="1">
      <alignment horizontal="right" wrapText="1"/>
      <protection/>
    </xf>
    <xf numFmtId="164" fontId="84" fillId="0" borderId="28" xfId="52" applyNumberFormat="1" applyFont="1" applyBorder="1" applyAlignment="1">
      <alignment horizontal="right" wrapText="1"/>
      <protection/>
    </xf>
    <xf numFmtId="164" fontId="85" fillId="0" borderId="29" xfId="52" applyNumberFormat="1" applyFont="1" applyBorder="1" applyAlignment="1">
      <alignment horizontal="right" vertical="center" wrapText="1"/>
      <protection/>
    </xf>
    <xf numFmtId="164" fontId="85" fillId="0" borderId="43" xfId="52" applyNumberFormat="1" applyFont="1" applyBorder="1" applyAlignment="1">
      <alignment horizontal="right" vertical="center" wrapText="1"/>
      <protection/>
    </xf>
    <xf numFmtId="0" fontId="85" fillId="0" borderId="0" xfId="52" applyFont="1" applyAlignment="1">
      <alignment horizontal="center" vertical="center" wrapText="1"/>
      <protection/>
    </xf>
    <xf numFmtId="0" fontId="89" fillId="0" borderId="0" xfId="0" applyFont="1" applyFill="1" applyAlignment="1">
      <alignment/>
    </xf>
    <xf numFmtId="0" fontId="89" fillId="0" borderId="0" xfId="0" applyFont="1" applyFill="1" applyAlignment="1">
      <alignment horizontal="right"/>
    </xf>
    <xf numFmtId="164" fontId="89" fillId="0" borderId="0" xfId="0" applyNumberFormat="1" applyFont="1" applyFill="1" applyAlignment="1">
      <alignment/>
    </xf>
    <xf numFmtId="0" fontId="94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95" fillId="0" borderId="0" xfId="0" applyFont="1" applyAlignment="1">
      <alignment horizontal="right" vertical="center"/>
    </xf>
    <xf numFmtId="0" fontId="6" fillId="35" borderId="45" xfId="0" applyFont="1" applyFill="1" applyBorder="1" applyAlignment="1">
      <alignment horizontal="center" vertical="center"/>
    </xf>
    <xf numFmtId="0" fontId="6" fillId="35" borderId="44" xfId="0" applyFont="1" applyFill="1" applyBorder="1" applyAlignment="1">
      <alignment horizontal="center" vertical="center"/>
    </xf>
    <xf numFmtId="0" fontId="6" fillId="35" borderId="41" xfId="0" applyFont="1" applyFill="1" applyBorder="1" applyAlignment="1">
      <alignment horizontal="center" vertical="center" wrapText="1"/>
    </xf>
    <xf numFmtId="0" fontId="6" fillId="35" borderId="46" xfId="0" applyFont="1" applyFill="1" applyBorder="1" applyAlignment="1">
      <alignment horizontal="center" vertical="center" wrapText="1"/>
    </xf>
    <xf numFmtId="0" fontId="96" fillId="35" borderId="47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8" fillId="35" borderId="48" xfId="0" applyFont="1" applyFill="1" applyBorder="1" applyAlignment="1">
      <alignment horizontal="center" vertical="center"/>
    </xf>
    <xf numFmtId="0" fontId="97" fillId="35" borderId="49" xfId="0" applyFont="1" applyFill="1" applyBorder="1" applyAlignment="1">
      <alignment horizontal="center" vertical="center"/>
    </xf>
    <xf numFmtId="0" fontId="97" fillId="0" borderId="0" xfId="0" applyFont="1" applyAlignment="1">
      <alignment/>
    </xf>
    <xf numFmtId="0" fontId="9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45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164" fontId="9" fillId="0" borderId="44" xfId="42" applyNumberFormat="1" applyFont="1" applyBorder="1" applyAlignment="1">
      <alignment vertical="center"/>
    </xf>
    <xf numFmtId="164" fontId="9" fillId="0" borderId="46" xfId="42" applyNumberFormat="1" applyFont="1" applyBorder="1" applyAlignment="1">
      <alignment vertical="center"/>
    </xf>
    <xf numFmtId="0" fontId="99" fillId="0" borderId="34" xfId="0" applyFont="1" applyFill="1" applyBorder="1" applyAlignment="1">
      <alignment vertical="center" wrapText="1"/>
    </xf>
    <xf numFmtId="0" fontId="100" fillId="0" borderId="0" xfId="0" applyFont="1" applyAlignment="1">
      <alignment/>
    </xf>
    <xf numFmtId="0" fontId="101" fillId="0" borderId="0" xfId="0" applyFont="1" applyAlignment="1">
      <alignment horizontal="center" vertical="center"/>
    </xf>
    <xf numFmtId="0" fontId="102" fillId="0" borderId="0" xfId="0" applyFont="1" applyAlignment="1">
      <alignment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 wrapText="1"/>
    </xf>
    <xf numFmtId="164" fontId="9" fillId="0" borderId="24" xfId="42" applyNumberFormat="1" applyFont="1" applyBorder="1" applyAlignment="1">
      <alignment vertical="center"/>
    </xf>
    <xf numFmtId="0" fontId="103" fillId="0" borderId="0" xfId="0" applyFont="1" applyAlignment="1">
      <alignment horizontal="center" vertical="center"/>
    </xf>
    <xf numFmtId="0" fontId="100" fillId="0" borderId="0" xfId="0" applyFont="1" applyFill="1" applyAlignment="1">
      <alignment/>
    </xf>
    <xf numFmtId="0" fontId="83" fillId="0" borderId="0" xfId="0" applyFont="1" applyFill="1" applyAlignment="1">
      <alignment/>
    </xf>
    <xf numFmtId="0" fontId="99" fillId="0" borderId="50" xfId="0" applyFont="1" applyFill="1" applyBorder="1" applyAlignment="1">
      <alignment vertical="center" wrapText="1"/>
    </xf>
    <xf numFmtId="164" fontId="5" fillId="0" borderId="43" xfId="42" applyNumberFormat="1" applyFont="1" applyBorder="1" applyAlignment="1">
      <alignment vertical="center"/>
    </xf>
    <xf numFmtId="164" fontId="5" fillId="0" borderId="51" xfId="42" applyNumberFormat="1" applyFont="1" applyBorder="1" applyAlignment="1">
      <alignment vertical="center"/>
    </xf>
    <xf numFmtId="164" fontId="5" fillId="0" borderId="52" xfId="42" applyNumberFormat="1" applyFont="1" applyBorder="1" applyAlignment="1">
      <alignment vertical="center"/>
    </xf>
    <xf numFmtId="0" fontId="0" fillId="0" borderId="28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right"/>
    </xf>
    <xf numFmtId="164" fontId="0" fillId="0" borderId="0" xfId="42" applyNumberFormat="1" applyFont="1" applyFill="1" applyAlignment="1">
      <alignment/>
    </xf>
    <xf numFmtId="0" fontId="86" fillId="0" borderId="14" xfId="0" applyFont="1" applyBorder="1" applyAlignment="1">
      <alignment horizontal="center" vertical="center" wrapText="1"/>
    </xf>
    <xf numFmtId="49" fontId="93" fillId="0" borderId="22" xfId="0" applyNumberFormat="1" applyFont="1" applyBorder="1" applyAlignment="1">
      <alignment horizontal="center" vertical="center" wrapText="1"/>
    </xf>
    <xf numFmtId="164" fontId="7" fillId="0" borderId="27" xfId="42" applyNumberFormat="1" applyFont="1" applyBorder="1" applyAlignment="1">
      <alignment horizontal="right" vertical="center" wrapText="1"/>
    </xf>
    <xf numFmtId="164" fontId="7" fillId="0" borderId="28" xfId="42" applyNumberFormat="1" applyFont="1" applyBorder="1" applyAlignment="1">
      <alignment horizontal="right" vertical="center" wrapText="1"/>
    </xf>
    <xf numFmtId="49" fontId="89" fillId="0" borderId="16" xfId="0" applyNumberFormat="1" applyFont="1" applyBorder="1" applyAlignment="1">
      <alignment horizontal="center" vertical="center" wrapText="1"/>
    </xf>
    <xf numFmtId="0" fontId="86" fillId="0" borderId="53" xfId="0" applyFont="1" applyBorder="1" applyAlignment="1">
      <alignment vertical="center" wrapText="1"/>
    </xf>
    <xf numFmtId="49" fontId="84" fillId="0" borderId="54" xfId="0" applyNumberFormat="1" applyFont="1" applyBorder="1" applyAlignment="1" quotePrefix="1">
      <alignment horizontal="center" vertical="center"/>
    </xf>
    <xf numFmtId="0" fontId="9" fillId="0" borderId="38" xfId="0" applyFont="1" applyBorder="1" applyAlignment="1">
      <alignment vertical="center" wrapText="1"/>
    </xf>
    <xf numFmtId="164" fontId="89" fillId="0" borderId="55" xfId="42" applyNumberFormat="1" applyFont="1" applyBorder="1" applyAlignment="1">
      <alignment horizontal="right" vertical="center" wrapText="1"/>
    </xf>
    <xf numFmtId="164" fontId="86" fillId="0" borderId="56" xfId="42" applyNumberFormat="1" applyFont="1" applyBorder="1" applyAlignment="1">
      <alignment horizontal="right" vertical="center" wrapText="1"/>
    </xf>
    <xf numFmtId="0" fontId="86" fillId="0" borderId="37" xfId="0" applyFont="1" applyBorder="1" applyAlignment="1">
      <alignment horizontal="center" vertical="center" wrapText="1"/>
    </xf>
    <xf numFmtId="164" fontId="7" fillId="0" borderId="44" xfId="42" applyNumberFormat="1" applyFont="1" applyBorder="1" applyAlignment="1">
      <alignment horizontal="right" vertical="center" wrapText="1"/>
    </xf>
    <xf numFmtId="164" fontId="7" fillId="0" borderId="24" xfId="42" applyNumberFormat="1" applyFont="1" applyBorder="1" applyAlignment="1">
      <alignment horizontal="right" vertical="center" wrapText="1"/>
    </xf>
    <xf numFmtId="0" fontId="0" fillId="0" borderId="33" xfId="0" applyFont="1" applyBorder="1" applyAlignment="1">
      <alignment wrapText="1"/>
    </xf>
    <xf numFmtId="0" fontId="86" fillId="0" borderId="18" xfId="0" applyFont="1" applyBorder="1" applyAlignment="1">
      <alignment horizontal="center" vertical="center" wrapText="1"/>
    </xf>
    <xf numFmtId="49" fontId="84" fillId="0" borderId="18" xfId="0" applyNumberFormat="1" applyFont="1" applyBorder="1" applyAlignment="1" quotePrefix="1">
      <alignment horizontal="center" vertical="center"/>
    </xf>
    <xf numFmtId="164" fontId="89" fillId="0" borderId="19" xfId="42" applyNumberFormat="1" applyFont="1" applyBorder="1" applyAlignment="1">
      <alignment horizontal="right" vertical="center" wrapText="1"/>
    </xf>
    <xf numFmtId="164" fontId="89" fillId="0" borderId="20" xfId="42" applyNumberFormat="1" applyFont="1" applyBorder="1" applyAlignment="1">
      <alignment horizontal="right" vertical="center" wrapText="1"/>
    </xf>
    <xf numFmtId="164" fontId="89" fillId="0" borderId="28" xfId="42" applyNumberFormat="1" applyFont="1" applyBorder="1" applyAlignment="1">
      <alignment horizontal="right" vertical="center" wrapText="1"/>
    </xf>
    <xf numFmtId="0" fontId="9" fillId="0" borderId="44" xfId="0" applyFont="1" applyFill="1" applyBorder="1" applyAlignment="1">
      <alignment horizontal="left" vertical="center" wrapText="1"/>
    </xf>
    <xf numFmtId="164" fontId="9" fillId="0" borderId="32" xfId="42" applyNumberFormat="1" applyFont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164" fontId="9" fillId="0" borderId="16" xfId="42" applyNumberFormat="1" applyFont="1" applyBorder="1" applyAlignment="1">
      <alignment vertical="center"/>
    </xf>
    <xf numFmtId="164" fontId="9" fillId="0" borderId="57" xfId="42" applyNumberFormat="1" applyFont="1" applyBorder="1" applyAlignment="1">
      <alignment vertical="center"/>
    </xf>
    <xf numFmtId="0" fontId="100" fillId="0" borderId="0" xfId="0" applyFont="1" applyAlignment="1">
      <alignment wrapText="1"/>
    </xf>
    <xf numFmtId="164" fontId="9" fillId="0" borderId="16" xfId="42" applyNumberFormat="1" applyFont="1" applyFill="1" applyBorder="1" applyAlignment="1">
      <alignment vertical="center"/>
    </xf>
    <xf numFmtId="164" fontId="9" fillId="0" borderId="57" xfId="42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164" fontId="6" fillId="0" borderId="0" xfId="42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horizontal="center" vertical="top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164" fontId="9" fillId="0" borderId="14" xfId="42" applyNumberFormat="1" applyFont="1" applyBorder="1" applyAlignment="1">
      <alignment vertical="center"/>
    </xf>
    <xf numFmtId="164" fontId="9" fillId="0" borderId="58" xfId="42" applyNumberFormat="1" applyFont="1" applyBorder="1" applyAlignment="1">
      <alignment vertical="center"/>
    </xf>
    <xf numFmtId="0" fontId="9" fillId="0" borderId="59" xfId="0" applyFont="1" applyBorder="1" applyAlignment="1">
      <alignment horizontal="center" vertical="center"/>
    </xf>
    <xf numFmtId="164" fontId="5" fillId="0" borderId="43" xfId="52" applyNumberFormat="1" applyFont="1" applyBorder="1" applyAlignment="1">
      <alignment horizontal="right" vertical="center" wrapText="1"/>
      <protection/>
    </xf>
    <xf numFmtId="164" fontId="85" fillId="0" borderId="31" xfId="52" applyNumberFormat="1" applyFont="1" applyBorder="1" applyAlignment="1">
      <alignment horizontal="right" vertical="center" wrapText="1"/>
      <protection/>
    </xf>
    <xf numFmtId="0" fontId="0" fillId="0" borderId="20" xfId="0" applyFont="1" applyBorder="1" applyAlignment="1">
      <alignment wrapText="1"/>
    </xf>
    <xf numFmtId="43" fontId="89" fillId="0" borderId="0" xfId="42" applyFont="1" applyAlignment="1">
      <alignment/>
    </xf>
    <xf numFmtId="164" fontId="84" fillId="0" borderId="41" xfId="42" applyNumberFormat="1" applyFont="1" applyBorder="1" applyAlignment="1">
      <alignment vertical="center"/>
    </xf>
    <xf numFmtId="164" fontId="84" fillId="0" borderId="27" xfId="42" applyNumberFormat="1" applyFont="1" applyBorder="1" applyAlignment="1">
      <alignment vertical="center"/>
    </xf>
    <xf numFmtId="164" fontId="84" fillId="0" borderId="40" xfId="42" applyNumberFormat="1" applyFont="1" applyBorder="1" applyAlignment="1">
      <alignment vertical="center"/>
    </xf>
    <xf numFmtId="164" fontId="84" fillId="0" borderId="40" xfId="42" applyNumberFormat="1" applyFont="1" applyFill="1" applyBorder="1" applyAlignment="1">
      <alignment vertical="center"/>
    </xf>
    <xf numFmtId="164" fontId="84" fillId="0" borderId="13" xfId="42" applyNumberFormat="1" applyFont="1" applyBorder="1" applyAlignment="1">
      <alignment vertical="center"/>
    </xf>
    <xf numFmtId="164" fontId="84" fillId="36" borderId="27" xfId="52" applyNumberFormat="1" applyFont="1" applyFill="1" applyBorder="1" applyAlignment="1">
      <alignment horizontal="right" wrapText="1"/>
      <protection/>
    </xf>
    <xf numFmtId="164" fontId="84" fillId="36" borderId="21" xfId="52" applyNumberFormat="1" applyFont="1" applyFill="1" applyBorder="1" applyAlignment="1">
      <alignment horizontal="right" wrapText="1"/>
      <protection/>
    </xf>
    <xf numFmtId="164" fontId="85" fillId="36" borderId="27" xfId="52" applyNumberFormat="1" applyFont="1" applyFill="1" applyBorder="1" applyAlignment="1">
      <alignment horizontal="right" wrapText="1"/>
      <protection/>
    </xf>
    <xf numFmtId="164" fontId="78" fillId="36" borderId="13" xfId="52" applyNumberFormat="1" applyFont="1" applyFill="1" applyBorder="1" applyAlignment="1">
      <alignment horizontal="right" wrapText="1"/>
      <protection/>
    </xf>
    <xf numFmtId="164" fontId="9" fillId="36" borderId="21" xfId="52" applyNumberFormat="1" applyFont="1" applyFill="1" applyBorder="1" applyAlignment="1">
      <alignment horizontal="right" wrapText="1"/>
      <protection/>
    </xf>
    <xf numFmtId="164" fontId="5" fillId="36" borderId="27" xfId="52" applyNumberFormat="1" applyFont="1" applyFill="1" applyBorder="1" applyAlignment="1">
      <alignment horizontal="right" wrapText="1"/>
      <protection/>
    </xf>
    <xf numFmtId="164" fontId="9" fillId="36" borderId="13" xfId="52" applyNumberFormat="1" applyFont="1" applyFill="1" applyBorder="1" applyAlignment="1">
      <alignment horizontal="right" wrapText="1"/>
      <protection/>
    </xf>
    <xf numFmtId="164" fontId="9" fillId="36" borderId="27" xfId="52" applyNumberFormat="1" applyFont="1" applyFill="1" applyBorder="1" applyAlignment="1">
      <alignment horizontal="right" wrapText="1"/>
      <protection/>
    </xf>
    <xf numFmtId="43" fontId="0" fillId="0" borderId="0" xfId="42" applyFont="1" applyAlignment="1">
      <alignment/>
    </xf>
    <xf numFmtId="43" fontId="82" fillId="0" borderId="0" xfId="42" applyFont="1" applyAlignment="1">
      <alignment/>
    </xf>
    <xf numFmtId="164" fontId="9" fillId="36" borderId="12" xfId="52" applyNumberFormat="1" applyFont="1" applyFill="1" applyBorder="1" applyAlignment="1">
      <alignment horizontal="right" wrapText="1"/>
      <protection/>
    </xf>
    <xf numFmtId="164" fontId="9" fillId="36" borderId="26" xfId="52" applyNumberFormat="1" applyFont="1" applyFill="1" applyBorder="1" applyAlignment="1">
      <alignment horizontal="right" wrapText="1"/>
      <protection/>
    </xf>
    <xf numFmtId="164" fontId="9" fillId="36" borderId="22" xfId="52" applyNumberFormat="1" applyFont="1" applyFill="1" applyBorder="1" applyAlignment="1">
      <alignment horizontal="right" wrapText="1"/>
      <protection/>
    </xf>
    <xf numFmtId="164" fontId="5" fillId="36" borderId="26" xfId="52" applyNumberFormat="1" applyFont="1" applyFill="1" applyBorder="1" applyAlignment="1">
      <alignment horizontal="right" wrapText="1"/>
      <protection/>
    </xf>
    <xf numFmtId="0" fontId="86" fillId="0" borderId="14" xfId="0" applyFont="1" applyBorder="1" applyAlignment="1">
      <alignment vertical="center" wrapText="1"/>
    </xf>
    <xf numFmtId="0" fontId="86" fillId="0" borderId="11" xfId="0" applyFont="1" applyBorder="1" applyAlignment="1">
      <alignment vertical="center" wrapText="1"/>
    </xf>
    <xf numFmtId="0" fontId="9" fillId="0" borderId="40" xfId="0" applyFont="1" applyBorder="1" applyAlignment="1">
      <alignment vertical="center" wrapText="1"/>
    </xf>
    <xf numFmtId="164" fontId="89" fillId="0" borderId="60" xfId="42" applyNumberFormat="1" applyFont="1" applyBorder="1" applyAlignment="1">
      <alignment horizontal="right" vertical="center" wrapText="1"/>
    </xf>
    <xf numFmtId="0" fontId="86" fillId="0" borderId="37" xfId="0" applyFont="1" applyBorder="1" applyAlignment="1">
      <alignment vertical="center" wrapText="1"/>
    </xf>
    <xf numFmtId="164" fontId="0" fillId="0" borderId="20" xfId="42" applyNumberFormat="1" applyFont="1" applyBorder="1" applyAlignment="1">
      <alignment horizontal="right" vertical="center" wrapText="1"/>
    </xf>
    <xf numFmtId="164" fontId="5" fillId="0" borderId="31" xfId="52" applyNumberFormat="1" applyFont="1" applyBorder="1" applyAlignment="1">
      <alignment horizontal="right" vertical="center" wrapText="1"/>
      <protection/>
    </xf>
    <xf numFmtId="0" fontId="104" fillId="34" borderId="16" xfId="0" applyFont="1" applyFill="1" applyBorder="1" applyAlignment="1">
      <alignment horizontal="center" vertical="center" wrapText="1"/>
    </xf>
    <xf numFmtId="0" fontId="6" fillId="35" borderId="44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9" fillId="0" borderId="2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83" fillId="0" borderId="0" xfId="0" applyFont="1" applyAlignment="1">
      <alignment wrapText="1"/>
    </xf>
    <xf numFmtId="165" fontId="83" fillId="0" borderId="0" xfId="0" applyNumberFormat="1" applyFont="1" applyAlignment="1">
      <alignment/>
    </xf>
    <xf numFmtId="43" fontId="9" fillId="0" borderId="27" xfId="42" applyNumberFormat="1" applyFont="1" applyBorder="1" applyAlignment="1">
      <alignment vertical="center"/>
    </xf>
    <xf numFmtId="43" fontId="9" fillId="0" borderId="24" xfId="42" applyNumberFormat="1" applyFont="1" applyBorder="1" applyAlignment="1">
      <alignment vertical="center"/>
    </xf>
    <xf numFmtId="43" fontId="9" fillId="0" borderId="32" xfId="42" applyNumberFormat="1" applyFont="1" applyBorder="1" applyAlignment="1">
      <alignment vertical="center"/>
    </xf>
    <xf numFmtId="43" fontId="9" fillId="0" borderId="40" xfId="42" applyNumberFormat="1" applyFont="1" applyBorder="1" applyAlignment="1">
      <alignment vertical="center"/>
    </xf>
    <xf numFmtId="43" fontId="9" fillId="0" borderId="16" xfId="42" applyNumberFormat="1" applyFont="1" applyBorder="1" applyAlignment="1">
      <alignment vertical="center"/>
    </xf>
    <xf numFmtId="43" fontId="9" fillId="0" borderId="57" xfId="42" applyNumberFormat="1" applyFont="1" applyBorder="1" applyAlignment="1">
      <alignment vertical="center"/>
    </xf>
    <xf numFmtId="43" fontId="5" fillId="0" borderId="43" xfId="42" applyNumberFormat="1" applyFont="1" applyBorder="1" applyAlignment="1">
      <alignment vertical="center"/>
    </xf>
    <xf numFmtId="43" fontId="5" fillId="0" borderId="51" xfId="42" applyNumberFormat="1" applyFont="1" applyBorder="1" applyAlignment="1">
      <alignment vertical="center"/>
    </xf>
    <xf numFmtId="43" fontId="5" fillId="0" borderId="52" xfId="42" applyNumberFormat="1" applyFont="1" applyBorder="1" applyAlignment="1">
      <alignment vertical="center"/>
    </xf>
    <xf numFmtId="43" fontId="0" fillId="0" borderId="0" xfId="42" applyFont="1" applyAlignment="1">
      <alignment/>
    </xf>
    <xf numFmtId="164" fontId="84" fillId="36" borderId="26" xfId="52" applyNumberFormat="1" applyFont="1" applyFill="1" applyBorder="1" applyAlignment="1">
      <alignment horizontal="right" wrapText="1"/>
      <protection/>
    </xf>
    <xf numFmtId="164" fontId="84" fillId="0" borderId="27" xfId="52" applyNumberFormat="1" applyFont="1" applyBorder="1" applyAlignment="1">
      <alignment horizontal="right" wrapText="1"/>
      <protection/>
    </xf>
    <xf numFmtId="164" fontId="77" fillId="0" borderId="0" xfId="52" applyNumberFormat="1" applyFont="1">
      <alignment/>
      <protection/>
    </xf>
    <xf numFmtId="0" fontId="9" fillId="0" borderId="14" xfId="52" applyFont="1" applyBorder="1" applyAlignment="1">
      <alignment horizontal="center"/>
      <protection/>
    </xf>
    <xf numFmtId="0" fontId="9" fillId="0" borderId="61" xfId="52" applyFont="1" applyBorder="1" applyAlignment="1">
      <alignment wrapText="1"/>
      <protection/>
    </xf>
    <xf numFmtId="164" fontId="9" fillId="36" borderId="12" xfId="42" applyNumberFormat="1" applyFont="1" applyFill="1" applyBorder="1" applyAlignment="1">
      <alignment horizontal="right" wrapText="1"/>
    </xf>
    <xf numFmtId="164" fontId="9" fillId="0" borderId="14" xfId="42" applyNumberFormat="1" applyFont="1" applyBorder="1" applyAlignment="1">
      <alignment horizontal="right" wrapText="1"/>
    </xf>
    <xf numFmtId="164" fontId="9" fillId="0" borderId="15" xfId="42" applyNumberFormat="1" applyFont="1" applyBorder="1" applyAlignment="1">
      <alignment horizontal="right" wrapText="1"/>
    </xf>
    <xf numFmtId="164" fontId="5" fillId="36" borderId="30" xfId="42" applyNumberFormat="1" applyFont="1" applyFill="1" applyBorder="1" applyAlignment="1">
      <alignment horizontal="right" wrapText="1"/>
    </xf>
    <xf numFmtId="164" fontId="5" fillId="0" borderId="24" xfId="42" applyNumberFormat="1" applyFont="1" applyBorder="1" applyAlignment="1">
      <alignment horizontal="right" wrapText="1"/>
    </xf>
    <xf numFmtId="164" fontId="5" fillId="0" borderId="28" xfId="42" applyNumberFormat="1" applyFont="1" applyBorder="1" applyAlignment="1">
      <alignment horizontal="right" wrapText="1"/>
    </xf>
    <xf numFmtId="164" fontId="9" fillId="36" borderId="22" xfId="42" applyNumberFormat="1" applyFont="1" applyFill="1" applyBorder="1" applyAlignment="1">
      <alignment horizontal="right" wrapText="1"/>
    </xf>
    <xf numFmtId="164" fontId="9" fillId="0" borderId="11" xfId="42" applyNumberFormat="1" applyFont="1" applyBorder="1" applyAlignment="1">
      <alignment horizontal="right" wrapText="1"/>
    </xf>
    <xf numFmtId="164" fontId="9" fillId="0" borderId="23" xfId="42" applyNumberFormat="1" applyFont="1" applyBorder="1" applyAlignment="1">
      <alignment horizontal="right" wrapText="1"/>
    </xf>
    <xf numFmtId="164" fontId="9" fillId="36" borderId="30" xfId="42" applyNumberFormat="1" applyFont="1" applyFill="1" applyBorder="1" applyAlignment="1">
      <alignment horizontal="right" wrapText="1"/>
    </xf>
    <xf numFmtId="164" fontId="9" fillId="0" borderId="24" xfId="42" applyNumberFormat="1" applyFont="1" applyBorder="1" applyAlignment="1">
      <alignment horizontal="right" wrapText="1"/>
    </xf>
    <xf numFmtId="164" fontId="9" fillId="0" borderId="28" xfId="42" applyNumberFormat="1" applyFont="1" applyBorder="1" applyAlignment="1">
      <alignment horizontal="right" wrapText="1"/>
    </xf>
    <xf numFmtId="164" fontId="5" fillId="0" borderId="29" xfId="52" applyNumberFormat="1" applyFont="1" applyBorder="1" applyAlignment="1">
      <alignment horizontal="right" vertical="center" wrapText="1"/>
      <protection/>
    </xf>
    <xf numFmtId="164" fontId="5" fillId="0" borderId="43" xfId="52" applyNumberFormat="1" applyFont="1" applyBorder="1" applyAlignment="1">
      <alignment horizontal="right" vertical="center" wrapText="1"/>
      <protection/>
    </xf>
    <xf numFmtId="164" fontId="5" fillId="0" borderId="31" xfId="52" applyNumberFormat="1" applyFont="1" applyBorder="1" applyAlignment="1">
      <alignment horizontal="right" vertical="center" wrapText="1"/>
      <protection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Border="1" applyAlignment="1">
      <alignment horizontal="left"/>
      <protection/>
    </xf>
    <xf numFmtId="0" fontId="9" fillId="0" borderId="0" xfId="52" applyFont="1" applyBorder="1" applyAlignment="1">
      <alignment horizontal="left" wrapText="1"/>
      <protection/>
    </xf>
    <xf numFmtId="0" fontId="5" fillId="0" borderId="62" xfId="52" applyFont="1" applyBorder="1" applyAlignment="1">
      <alignment horizontal="center" vertical="center" wrapText="1"/>
      <protection/>
    </xf>
    <xf numFmtId="164" fontId="5" fillId="0" borderId="62" xfId="52" applyNumberFormat="1" applyFont="1" applyBorder="1" applyAlignment="1">
      <alignment horizontal="right" vertical="center" wrapText="1"/>
      <protection/>
    </xf>
    <xf numFmtId="0" fontId="10" fillId="0" borderId="62" xfId="0" applyFont="1" applyBorder="1" applyAlignment="1">
      <alignment horizontal="right" vertical="center" wrapText="1"/>
    </xf>
    <xf numFmtId="0" fontId="5" fillId="0" borderId="0" xfId="52" applyFont="1" applyBorder="1" applyAlignment="1">
      <alignment horizontal="center" vertical="center" wrapText="1"/>
      <protection/>
    </xf>
    <xf numFmtId="0" fontId="16" fillId="34" borderId="16" xfId="0" applyFont="1" applyFill="1" applyBorder="1" applyAlignment="1">
      <alignment horizontal="center" vertical="center" wrapText="1"/>
    </xf>
    <xf numFmtId="0" fontId="8" fillId="34" borderId="36" xfId="52" applyFont="1" applyFill="1" applyBorder="1" applyAlignment="1">
      <alignment horizontal="center"/>
      <protection/>
    </xf>
    <xf numFmtId="0" fontId="8" fillId="34" borderId="38" xfId="52" applyFont="1" applyFill="1" applyBorder="1" applyAlignment="1">
      <alignment horizontal="center"/>
      <protection/>
    </xf>
    <xf numFmtId="0" fontId="8" fillId="34" borderId="38" xfId="52" applyFont="1" applyFill="1" applyBorder="1" applyAlignment="1">
      <alignment horizontal="centerContinuous"/>
      <protection/>
    </xf>
    <xf numFmtId="0" fontId="8" fillId="34" borderId="53" xfId="52" applyFont="1" applyFill="1" applyBorder="1" applyAlignment="1">
      <alignment horizontal="center"/>
      <protection/>
    </xf>
    <xf numFmtId="0" fontId="8" fillId="0" borderId="0" xfId="52" applyFont="1">
      <alignment/>
      <protection/>
    </xf>
    <xf numFmtId="164" fontId="9" fillId="0" borderId="22" xfId="42" applyNumberFormat="1" applyFont="1" applyBorder="1" applyAlignment="1">
      <alignment horizontal="right" wrapText="1"/>
    </xf>
    <xf numFmtId="164" fontId="9" fillId="0" borderId="63" xfId="42" applyNumberFormat="1" applyFont="1" applyBorder="1" applyAlignment="1">
      <alignment horizontal="right" wrapText="1"/>
    </xf>
    <xf numFmtId="164" fontId="9" fillId="0" borderId="64" xfId="42" applyNumberFormat="1" applyFont="1" applyBorder="1" applyAlignment="1">
      <alignment horizontal="right" wrapText="1"/>
    </xf>
    <xf numFmtId="164" fontId="9" fillId="0" borderId="21" xfId="42" applyNumberFormat="1" applyFont="1" applyBorder="1" applyAlignment="1">
      <alignment horizontal="right" wrapText="1"/>
    </xf>
    <xf numFmtId="164" fontId="9" fillId="0" borderId="65" xfId="42" applyNumberFormat="1" applyFont="1" applyBorder="1" applyAlignment="1">
      <alignment horizontal="right" wrapText="1"/>
    </xf>
    <xf numFmtId="164" fontId="5" fillId="0" borderId="30" xfId="42" applyNumberFormat="1" applyFont="1" applyBorder="1" applyAlignment="1">
      <alignment horizontal="right" wrapText="1"/>
    </xf>
    <xf numFmtId="164" fontId="5" fillId="0" borderId="27" xfId="42" applyNumberFormat="1" applyFont="1" applyBorder="1" applyAlignment="1">
      <alignment horizontal="right" wrapText="1"/>
    </xf>
    <xf numFmtId="0" fontId="9" fillId="0" borderId="24" xfId="52" applyFont="1" applyBorder="1" applyAlignment="1">
      <alignment horizontal="center" vertical="top"/>
      <protection/>
    </xf>
    <xf numFmtId="164" fontId="9" fillId="0" borderId="30" xfId="42" applyNumberFormat="1" applyFont="1" applyBorder="1" applyAlignment="1">
      <alignment horizontal="right" wrapText="1"/>
    </xf>
    <xf numFmtId="164" fontId="9" fillId="36" borderId="27" xfId="42" applyNumberFormat="1" applyFont="1" applyFill="1" applyBorder="1" applyAlignment="1">
      <alignment horizontal="right" wrapText="1"/>
    </xf>
    <xf numFmtId="164" fontId="9" fillId="0" borderId="27" xfId="42" applyNumberFormat="1" applyFont="1" applyBorder="1" applyAlignment="1">
      <alignment horizontal="right" wrapText="1"/>
    </xf>
    <xf numFmtId="164" fontId="9" fillId="36" borderId="11" xfId="42" applyNumberFormat="1" applyFont="1" applyFill="1" applyBorder="1" applyAlignment="1">
      <alignment horizontal="right" wrapText="1"/>
    </xf>
    <xf numFmtId="164" fontId="9" fillId="36" borderId="64" xfId="42" applyNumberFormat="1" applyFont="1" applyFill="1" applyBorder="1" applyAlignment="1">
      <alignment horizontal="right" wrapText="1"/>
    </xf>
    <xf numFmtId="164" fontId="9" fillId="36" borderId="21" xfId="42" applyNumberFormat="1" applyFont="1" applyFill="1" applyBorder="1" applyAlignment="1">
      <alignment horizontal="right" wrapText="1"/>
    </xf>
    <xf numFmtId="164" fontId="5" fillId="36" borderId="27" xfId="42" applyNumberFormat="1" applyFont="1" applyFill="1" applyBorder="1" applyAlignment="1">
      <alignment horizontal="right" wrapText="1"/>
    </xf>
    <xf numFmtId="0" fontId="0" fillId="0" borderId="28" xfId="0" applyFont="1" applyBorder="1" applyAlignment="1">
      <alignment wrapText="1"/>
    </xf>
    <xf numFmtId="43" fontId="5" fillId="0" borderId="27" xfId="42" applyFont="1" applyBorder="1" applyAlignment="1">
      <alignment horizontal="right" wrapText="1"/>
    </xf>
    <xf numFmtId="164" fontId="9" fillId="0" borderId="26" xfId="42" applyNumberFormat="1" applyFont="1" applyBorder="1" applyAlignment="1">
      <alignment horizontal="right" wrapText="1"/>
    </xf>
    <xf numFmtId="43" fontId="9" fillId="0" borderId="27" xfId="42" applyFont="1" applyBorder="1" applyAlignment="1">
      <alignment horizontal="right" wrapText="1"/>
    </xf>
    <xf numFmtId="43" fontId="9" fillId="0" borderId="21" xfId="42" applyFont="1" applyBorder="1" applyAlignment="1">
      <alignment horizontal="right" wrapText="1"/>
    </xf>
    <xf numFmtId="0" fontId="5" fillId="0" borderId="22" xfId="52" applyFont="1" applyBorder="1" applyAlignment="1">
      <alignment horizontal="center" vertical="top"/>
      <protection/>
    </xf>
    <xf numFmtId="0" fontId="5" fillId="0" borderId="13" xfId="52" applyFont="1" applyBorder="1" applyAlignment="1">
      <alignment horizontal="center"/>
      <protection/>
    </xf>
    <xf numFmtId="0" fontId="5" fillId="0" borderId="15" xfId="52" applyFont="1" applyBorder="1" applyAlignment="1">
      <alignment wrapText="1"/>
      <protection/>
    </xf>
    <xf numFmtId="164" fontId="5" fillId="0" borderId="22" xfId="42" applyNumberFormat="1" applyFont="1" applyBorder="1" applyAlignment="1">
      <alignment horizontal="right" wrapText="1"/>
    </xf>
    <xf numFmtId="164" fontId="5" fillId="0" borderId="11" xfId="42" applyNumberFormat="1" applyFont="1" applyBorder="1" applyAlignment="1">
      <alignment horizontal="right" wrapText="1"/>
    </xf>
    <xf numFmtId="164" fontId="5" fillId="36" borderId="21" xfId="42" applyNumberFormat="1" applyFont="1" applyFill="1" applyBorder="1" applyAlignment="1">
      <alignment horizontal="right" wrapText="1"/>
    </xf>
    <xf numFmtId="164" fontId="5" fillId="0" borderId="21" xfId="42" applyNumberFormat="1" applyFont="1" applyBorder="1" applyAlignment="1">
      <alignment horizontal="right" wrapText="1"/>
    </xf>
    <xf numFmtId="164" fontId="5" fillId="0" borderId="23" xfId="42" applyNumberFormat="1" applyFont="1" applyBorder="1" applyAlignment="1">
      <alignment horizontal="right" wrapText="1"/>
    </xf>
    <xf numFmtId="0" fontId="9" fillId="0" borderId="30" xfId="52" applyFont="1" applyBorder="1" applyAlignment="1">
      <alignment vertical="top"/>
      <protection/>
    </xf>
    <xf numFmtId="0" fontId="9" fillId="0" borderId="37" xfId="52" applyFont="1" applyBorder="1" applyAlignment="1">
      <alignment horizontal="center" vertical="top"/>
      <protection/>
    </xf>
    <xf numFmtId="0" fontId="9" fillId="0" borderId="28" xfId="0" applyFont="1" applyBorder="1" applyAlignment="1">
      <alignment vertical="center" wrapText="1"/>
    </xf>
    <xf numFmtId="164" fontId="9" fillId="36" borderId="38" xfId="42" applyNumberFormat="1" applyFont="1" applyFill="1" applyBorder="1" applyAlignment="1">
      <alignment horizontal="right" wrapText="1"/>
    </xf>
    <xf numFmtId="164" fontId="5" fillId="0" borderId="29" xfId="42" applyNumberFormat="1" applyFont="1" applyBorder="1" applyAlignment="1">
      <alignment horizontal="right" vertical="center" wrapText="1"/>
    </xf>
    <xf numFmtId="164" fontId="5" fillId="0" borderId="43" xfId="42" applyNumberFormat="1" applyFont="1" applyBorder="1" applyAlignment="1">
      <alignment horizontal="right" vertical="center" wrapText="1"/>
    </xf>
    <xf numFmtId="164" fontId="5" fillId="0" borderId="31" xfId="42" applyNumberFormat="1" applyFont="1" applyBorder="1" applyAlignment="1">
      <alignment horizontal="right" vertical="center" wrapText="1"/>
    </xf>
    <xf numFmtId="0" fontId="5" fillId="0" borderId="0" xfId="52" applyFont="1" applyAlignment="1">
      <alignment horizontal="center" vertical="center" wrapText="1"/>
      <protection/>
    </xf>
    <xf numFmtId="0" fontId="5" fillId="0" borderId="66" xfId="52" applyFont="1" applyBorder="1" applyAlignment="1">
      <alignment horizontal="center" vertical="center" wrapText="1"/>
      <protection/>
    </xf>
    <xf numFmtId="164" fontId="5" fillId="0" borderId="66" xfId="52" applyNumberFormat="1" applyFont="1" applyBorder="1" applyAlignment="1">
      <alignment horizontal="right" vertical="center" wrapText="1"/>
      <protection/>
    </xf>
    <xf numFmtId="0" fontId="0" fillId="36" borderId="0" xfId="0" applyFont="1" applyFill="1" applyAlignment="1">
      <alignment/>
    </xf>
    <xf numFmtId="164" fontId="0" fillId="36" borderId="0" xfId="0" applyNumberFormat="1" applyFont="1" applyFill="1" applyAlignment="1">
      <alignment/>
    </xf>
    <xf numFmtId="0" fontId="0" fillId="36" borderId="0" xfId="0" applyFont="1" applyFill="1" applyAlignment="1">
      <alignment horizontal="right"/>
    </xf>
    <xf numFmtId="164" fontId="0" fillId="36" borderId="0" xfId="42" applyNumberFormat="1" applyFont="1" applyFill="1" applyAlignment="1">
      <alignment/>
    </xf>
    <xf numFmtId="164" fontId="0" fillId="36" borderId="0" xfId="42" applyNumberFormat="1" applyFont="1" applyFill="1" applyAlignment="1">
      <alignment horizontal="right"/>
    </xf>
    <xf numFmtId="43" fontId="0" fillId="36" borderId="0" xfId="42" applyNumberFormat="1" applyFont="1" applyFill="1" applyAlignment="1">
      <alignment/>
    </xf>
    <xf numFmtId="0" fontId="0" fillId="36" borderId="0" xfId="0" applyFont="1" applyFill="1" applyAlignment="1">
      <alignment horizontal="center"/>
    </xf>
    <xf numFmtId="3" fontId="85" fillId="34" borderId="67" xfId="0" applyNumberFormat="1" applyFont="1" applyFill="1" applyBorder="1" applyAlignment="1">
      <alignment horizontal="center" vertical="center" wrapText="1"/>
    </xf>
    <xf numFmtId="3" fontId="85" fillId="34" borderId="68" xfId="0" applyNumberFormat="1" applyFont="1" applyFill="1" applyBorder="1" applyAlignment="1">
      <alignment horizontal="center" vertical="center" wrapText="1"/>
    </xf>
    <xf numFmtId="3" fontId="85" fillId="34" borderId="46" xfId="0" applyNumberFormat="1" applyFont="1" applyFill="1" applyBorder="1" applyAlignment="1">
      <alignment horizontal="center" vertical="center" wrapText="1"/>
    </xf>
    <xf numFmtId="0" fontId="85" fillId="34" borderId="67" xfId="0" applyFont="1" applyFill="1" applyBorder="1" applyAlignment="1">
      <alignment horizontal="center" vertical="center" wrapText="1"/>
    </xf>
    <xf numFmtId="0" fontId="85" fillId="34" borderId="68" xfId="0" applyFont="1" applyFill="1" applyBorder="1" applyAlignment="1">
      <alignment horizontal="center" vertical="center" wrapText="1"/>
    </xf>
    <xf numFmtId="0" fontId="85" fillId="34" borderId="46" xfId="0" applyFont="1" applyFill="1" applyBorder="1" applyAlignment="1">
      <alignment horizontal="center" vertical="center" wrapText="1"/>
    </xf>
    <xf numFmtId="0" fontId="85" fillId="34" borderId="59" xfId="0" applyFont="1" applyFill="1" applyBorder="1" applyAlignment="1">
      <alignment horizontal="center" vertical="center" wrapText="1"/>
    </xf>
    <xf numFmtId="0" fontId="85" fillId="34" borderId="26" xfId="0" applyFont="1" applyFill="1" applyBorder="1" applyAlignment="1">
      <alignment horizontal="center" vertical="center" wrapText="1"/>
    </xf>
    <xf numFmtId="3" fontId="85" fillId="34" borderId="40" xfId="0" applyNumberFormat="1" applyFont="1" applyFill="1" applyBorder="1" applyAlignment="1">
      <alignment horizontal="center" vertical="center" wrapText="1"/>
    </xf>
    <xf numFmtId="3" fontId="85" fillId="34" borderId="57" xfId="0" applyNumberFormat="1" applyFont="1" applyFill="1" applyBorder="1" applyAlignment="1">
      <alignment horizontal="center" vertical="center" wrapText="1"/>
    </xf>
    <xf numFmtId="3" fontId="85" fillId="34" borderId="59" xfId="0" applyNumberFormat="1" applyFont="1" applyFill="1" applyBorder="1" applyAlignment="1">
      <alignment horizontal="center" vertical="center" wrapText="1"/>
    </xf>
    <xf numFmtId="3" fontId="85" fillId="34" borderId="26" xfId="0" applyNumberFormat="1" applyFont="1" applyFill="1" applyBorder="1" applyAlignment="1">
      <alignment horizontal="center" vertical="center" wrapText="1"/>
    </xf>
    <xf numFmtId="0" fontId="85" fillId="34" borderId="40" xfId="0" applyFont="1" applyFill="1" applyBorder="1" applyAlignment="1">
      <alignment horizontal="center" vertical="center" wrapText="1"/>
    </xf>
    <xf numFmtId="0" fontId="85" fillId="34" borderId="57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84" fillId="0" borderId="0" xfId="0" applyFont="1" applyAlignment="1">
      <alignment horizontal="left" wrapText="1"/>
    </xf>
    <xf numFmtId="0" fontId="90" fillId="0" borderId="0" xfId="0" applyFont="1" applyBorder="1" applyAlignment="1">
      <alignment horizontal="center" vertical="center" wrapText="1"/>
    </xf>
    <xf numFmtId="0" fontId="85" fillId="34" borderId="70" xfId="0" applyFont="1" applyFill="1" applyBorder="1" applyAlignment="1">
      <alignment horizontal="center" vertical="center" wrapText="1"/>
    </xf>
    <xf numFmtId="0" fontId="85" fillId="34" borderId="10" xfId="0" applyFont="1" applyFill="1" applyBorder="1" applyAlignment="1">
      <alignment horizontal="center" vertical="center" wrapText="1"/>
    </xf>
    <xf numFmtId="0" fontId="85" fillId="34" borderId="63" xfId="0" applyFont="1" applyFill="1" applyBorder="1" applyAlignment="1">
      <alignment horizontal="center" vertical="center" wrapText="1"/>
    </xf>
    <xf numFmtId="0" fontId="85" fillId="34" borderId="11" xfId="0" applyFont="1" applyFill="1" applyBorder="1" applyAlignment="1">
      <alignment horizontal="center" vertical="center" wrapText="1"/>
    </xf>
    <xf numFmtId="0" fontId="85" fillId="34" borderId="24" xfId="0" applyFont="1" applyFill="1" applyBorder="1" applyAlignment="1">
      <alignment horizontal="center" vertical="center" wrapText="1"/>
    </xf>
    <xf numFmtId="0" fontId="85" fillId="34" borderId="71" xfId="0" applyFont="1" applyFill="1" applyBorder="1" applyAlignment="1">
      <alignment horizontal="center" vertical="center" wrapText="1"/>
    </xf>
    <xf numFmtId="0" fontId="85" fillId="34" borderId="21" xfId="0" applyFont="1" applyFill="1" applyBorder="1" applyAlignment="1">
      <alignment horizontal="center" vertical="center" wrapText="1"/>
    </xf>
    <xf numFmtId="0" fontId="85" fillId="34" borderId="27" xfId="0" applyFont="1" applyFill="1" applyBorder="1" applyAlignment="1">
      <alignment horizontal="center" vertical="center" wrapText="1"/>
    </xf>
    <xf numFmtId="0" fontId="5" fillId="0" borderId="29" xfId="52" applyFont="1" applyBorder="1" applyAlignment="1">
      <alignment horizontal="center" vertical="center" wrapText="1"/>
      <protection/>
    </xf>
    <xf numFmtId="0" fontId="5" fillId="0" borderId="69" xfId="52" applyFont="1" applyBorder="1" applyAlignment="1">
      <alignment horizontal="center" vertical="center" wrapText="1"/>
      <protection/>
    </xf>
    <xf numFmtId="0" fontId="5" fillId="0" borderId="52" xfId="52" applyFont="1" applyBorder="1" applyAlignment="1">
      <alignment horizontal="center" vertical="center" wrapText="1"/>
      <protection/>
    </xf>
    <xf numFmtId="0" fontId="5" fillId="34" borderId="16" xfId="52" applyFont="1" applyFill="1" applyBorder="1" applyAlignment="1">
      <alignment horizontal="center"/>
      <protection/>
    </xf>
    <xf numFmtId="0" fontId="5" fillId="34" borderId="33" xfId="52" applyFont="1" applyFill="1" applyBorder="1" applyAlignment="1">
      <alignment horizontal="center"/>
      <protection/>
    </xf>
    <xf numFmtId="0" fontId="16" fillId="34" borderId="16" xfId="0" applyFont="1" applyFill="1" applyBorder="1" applyAlignment="1">
      <alignment horizontal="center" vertical="center" wrapText="1"/>
    </xf>
    <xf numFmtId="0" fontId="17" fillId="34" borderId="16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center" wrapText="1"/>
    </xf>
    <xf numFmtId="0" fontId="16" fillId="34" borderId="24" xfId="0" applyFont="1" applyFill="1" applyBorder="1" applyAlignment="1">
      <alignment horizontal="center" vertical="center" wrapText="1"/>
    </xf>
    <xf numFmtId="0" fontId="16" fillId="34" borderId="33" xfId="0" applyFont="1" applyFill="1" applyBorder="1" applyAlignment="1">
      <alignment horizontal="center" vertical="center" wrapText="1"/>
    </xf>
    <xf numFmtId="0" fontId="5" fillId="0" borderId="29" xfId="52" applyFont="1" applyBorder="1" applyAlignment="1">
      <alignment horizontal="center" vertical="center" wrapText="1"/>
      <protection/>
    </xf>
    <xf numFmtId="0" fontId="5" fillId="0" borderId="69" xfId="52" applyFont="1" applyBorder="1" applyAlignment="1">
      <alignment horizontal="center" vertical="center" wrapText="1"/>
      <protection/>
    </xf>
    <xf numFmtId="0" fontId="5" fillId="0" borderId="52" xfId="52" applyFont="1" applyBorder="1" applyAlignment="1">
      <alignment horizontal="center" vertical="center" wrapText="1"/>
      <protection/>
    </xf>
    <xf numFmtId="0" fontId="5" fillId="34" borderId="70" xfId="52" applyFont="1" applyFill="1" applyBorder="1" applyAlignment="1">
      <alignment horizontal="center" vertical="center" wrapText="1"/>
      <protection/>
    </xf>
    <xf numFmtId="0" fontId="5" fillId="34" borderId="10" xfId="52" applyFont="1" applyFill="1" applyBorder="1" applyAlignment="1">
      <alignment horizontal="center" vertical="center" wrapText="1"/>
      <protection/>
    </xf>
    <xf numFmtId="0" fontId="5" fillId="34" borderId="26" xfId="52" applyFont="1" applyFill="1" applyBorder="1" applyAlignment="1">
      <alignment horizontal="center" vertical="center" wrapText="1"/>
      <protection/>
    </xf>
    <xf numFmtId="0" fontId="5" fillId="34" borderId="71" xfId="52" applyFont="1" applyFill="1" applyBorder="1" applyAlignment="1">
      <alignment horizontal="center" vertical="center" wrapText="1"/>
      <protection/>
    </xf>
    <xf numFmtId="0" fontId="5" fillId="34" borderId="21" xfId="52" applyFont="1" applyFill="1" applyBorder="1" applyAlignment="1">
      <alignment horizontal="center" vertical="center" wrapText="1"/>
      <protection/>
    </xf>
    <xf numFmtId="0" fontId="5" fillId="34" borderId="27" xfId="52" applyFont="1" applyFill="1" applyBorder="1" applyAlignment="1">
      <alignment horizontal="center" vertical="center" wrapText="1"/>
      <protection/>
    </xf>
    <xf numFmtId="0" fontId="5" fillId="34" borderId="45" xfId="52" applyFont="1" applyFill="1" applyBorder="1" applyAlignment="1">
      <alignment horizontal="center"/>
      <protection/>
    </xf>
    <xf numFmtId="0" fontId="5" fillId="34" borderId="47" xfId="52" applyFont="1" applyFill="1" applyBorder="1" applyAlignment="1">
      <alignment horizontal="center"/>
      <protection/>
    </xf>
    <xf numFmtId="0" fontId="5" fillId="34" borderId="44" xfId="52" applyFont="1" applyFill="1" applyBorder="1" applyAlignment="1">
      <alignment horizontal="center"/>
      <protection/>
    </xf>
    <xf numFmtId="0" fontId="5" fillId="34" borderId="42" xfId="52" applyFont="1" applyFill="1" applyBorder="1" applyAlignment="1">
      <alignment horizontal="center"/>
      <protection/>
    </xf>
    <xf numFmtId="0" fontId="5" fillId="34" borderId="59" xfId="52" applyFont="1" applyFill="1" applyBorder="1" applyAlignment="1">
      <alignment horizontal="center" vertical="center" wrapText="1"/>
      <protection/>
    </xf>
    <xf numFmtId="0" fontId="9" fillId="0" borderId="0" xfId="52" applyFont="1" applyBorder="1" applyAlignment="1">
      <alignment horizontal="left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3" fillId="34" borderId="16" xfId="0" applyFont="1" applyFill="1" applyBorder="1" applyAlignment="1">
      <alignment horizontal="center" vertical="center" wrapText="1"/>
    </xf>
    <xf numFmtId="0" fontId="84" fillId="0" borderId="0" xfId="52" applyFont="1" applyAlignment="1">
      <alignment horizontal="left" wrapText="1"/>
      <protection/>
    </xf>
    <xf numFmtId="0" fontId="85" fillId="0" borderId="72" xfId="52" applyFont="1" applyBorder="1" applyAlignment="1">
      <alignment horizontal="center" vertical="center" wrapText="1"/>
      <protection/>
    </xf>
    <xf numFmtId="0" fontId="85" fillId="0" borderId="51" xfId="52" applyFont="1" applyBorder="1" applyAlignment="1">
      <alignment horizontal="center" vertical="center" wrapText="1"/>
      <protection/>
    </xf>
    <xf numFmtId="0" fontId="85" fillId="0" borderId="43" xfId="52" applyFont="1" applyBorder="1" applyAlignment="1">
      <alignment horizontal="center" vertical="center" wrapText="1"/>
      <protection/>
    </xf>
    <xf numFmtId="0" fontId="85" fillId="34" borderId="45" xfId="52" applyFont="1" applyFill="1" applyBorder="1" applyAlignment="1">
      <alignment horizontal="center" vertical="center" wrapText="1"/>
      <protection/>
    </xf>
    <xf numFmtId="0" fontId="85" fillId="34" borderId="60" xfId="52" applyFont="1" applyFill="1" applyBorder="1" applyAlignment="1">
      <alignment horizontal="center" vertical="center" wrapText="1"/>
      <protection/>
    </xf>
    <xf numFmtId="0" fontId="85" fillId="34" borderId="44" xfId="52" applyFont="1" applyFill="1" applyBorder="1" applyAlignment="1">
      <alignment horizontal="center" vertical="center" wrapText="1"/>
      <protection/>
    </xf>
    <xf numFmtId="0" fontId="85" fillId="34" borderId="16" xfId="52" applyFont="1" applyFill="1" applyBorder="1" applyAlignment="1">
      <alignment horizontal="center" vertical="center" wrapText="1"/>
      <protection/>
    </xf>
    <xf numFmtId="0" fontId="6" fillId="34" borderId="14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45" xfId="0" applyFont="1" applyFill="1" applyBorder="1" applyAlignment="1">
      <alignment horizontal="center" vertical="center" wrapText="1"/>
    </xf>
    <xf numFmtId="0" fontId="6" fillId="35" borderId="44" xfId="0" applyFont="1" applyFill="1" applyBorder="1" applyAlignment="1">
      <alignment horizontal="center" vertical="center" wrapText="1"/>
    </xf>
    <xf numFmtId="0" fontId="6" fillId="35" borderId="42" xfId="0" applyFont="1" applyFill="1" applyBorder="1" applyAlignment="1">
      <alignment horizontal="center" vertical="center" wrapText="1"/>
    </xf>
    <xf numFmtId="0" fontId="6" fillId="34" borderId="60" xfId="0" applyFont="1" applyFill="1" applyBorder="1" applyAlignment="1">
      <alignment horizontal="center" vertical="center" wrapText="1"/>
    </xf>
    <xf numFmtId="0" fontId="104" fillId="34" borderId="60" xfId="0" applyFont="1" applyFill="1" applyBorder="1" applyAlignment="1">
      <alignment horizontal="center" vertical="center" wrapText="1"/>
    </xf>
    <xf numFmtId="0" fontId="5" fillId="34" borderId="41" xfId="52" applyFont="1" applyFill="1" applyBorder="1" applyAlignment="1">
      <alignment horizontal="center" vertical="center" wrapText="1"/>
      <protection/>
    </xf>
    <xf numFmtId="0" fontId="5" fillId="34" borderId="40" xfId="52" applyFont="1" applyFill="1" applyBorder="1" applyAlignment="1">
      <alignment horizontal="center" vertical="center" wrapText="1"/>
      <protection/>
    </xf>
    <xf numFmtId="0" fontId="5" fillId="0" borderId="72" xfId="52" applyFont="1" applyBorder="1" applyAlignment="1">
      <alignment horizontal="center" vertical="center" wrapText="1"/>
      <protection/>
    </xf>
    <xf numFmtId="0" fontId="5" fillId="0" borderId="51" xfId="52" applyFont="1" applyBorder="1" applyAlignment="1">
      <alignment horizontal="center" vertical="center" wrapText="1"/>
      <protection/>
    </xf>
    <xf numFmtId="0" fontId="5" fillId="0" borderId="43" xfId="52" applyFont="1" applyBorder="1" applyAlignment="1">
      <alignment horizontal="center" vertical="center" wrapText="1"/>
      <protection/>
    </xf>
    <xf numFmtId="0" fontId="104" fillId="34" borderId="16" xfId="0" applyFont="1" applyFill="1" applyBorder="1" applyAlignment="1">
      <alignment horizontal="center" vertical="center" wrapText="1"/>
    </xf>
    <xf numFmtId="0" fontId="104" fillId="34" borderId="33" xfId="0" applyFont="1" applyFill="1" applyBorder="1" applyAlignment="1">
      <alignment horizontal="center" vertical="center" wrapText="1"/>
    </xf>
    <xf numFmtId="0" fontId="104" fillId="34" borderId="14" xfId="0" applyFont="1" applyFill="1" applyBorder="1" applyAlignment="1">
      <alignment horizontal="center" vertical="center" wrapText="1"/>
    </xf>
    <xf numFmtId="0" fontId="104" fillId="34" borderId="24" xfId="0" applyFont="1" applyFill="1" applyBorder="1" applyAlignment="1">
      <alignment horizontal="center" vertical="center" wrapText="1"/>
    </xf>
    <xf numFmtId="0" fontId="5" fillId="34" borderId="45" xfId="52" applyFont="1" applyFill="1" applyBorder="1" applyAlignment="1">
      <alignment horizontal="center" vertical="center" wrapText="1"/>
      <protection/>
    </xf>
    <xf numFmtId="0" fontId="5" fillId="34" borderId="60" xfId="52" applyFont="1" applyFill="1" applyBorder="1" applyAlignment="1">
      <alignment horizontal="center" vertical="center" wrapText="1"/>
      <protection/>
    </xf>
    <xf numFmtId="0" fontId="5" fillId="34" borderId="44" xfId="52" applyFont="1" applyFill="1" applyBorder="1" applyAlignment="1">
      <alignment horizontal="center" vertical="center" wrapText="1"/>
      <protection/>
    </xf>
    <xf numFmtId="0" fontId="5" fillId="34" borderId="16" xfId="52" applyFont="1" applyFill="1" applyBorder="1" applyAlignment="1">
      <alignment horizontal="center" vertical="center" wrapText="1"/>
      <protection/>
    </xf>
    <xf numFmtId="0" fontId="85" fillId="34" borderId="41" xfId="52" applyFont="1" applyFill="1" applyBorder="1" applyAlignment="1">
      <alignment horizontal="center" vertical="center" wrapText="1"/>
      <protection/>
    </xf>
    <xf numFmtId="0" fontId="85" fillId="34" borderId="40" xfId="52" applyFont="1" applyFill="1" applyBorder="1" applyAlignment="1">
      <alignment horizontal="center" vertical="center" wrapText="1"/>
      <protection/>
    </xf>
    <xf numFmtId="0" fontId="104" fillId="34" borderId="45" xfId="0" applyFont="1" applyFill="1" applyBorder="1" applyAlignment="1">
      <alignment horizontal="center" vertical="center" wrapText="1"/>
    </xf>
    <xf numFmtId="0" fontId="104" fillId="35" borderId="44" xfId="0" applyFont="1" applyFill="1" applyBorder="1" applyAlignment="1">
      <alignment horizontal="center" vertical="center" wrapText="1"/>
    </xf>
    <xf numFmtId="0" fontId="104" fillId="35" borderId="42" xfId="0" applyFont="1" applyFill="1" applyBorder="1" applyAlignment="1">
      <alignment horizontal="center" vertical="center" wrapText="1"/>
    </xf>
    <xf numFmtId="0" fontId="93" fillId="34" borderId="33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Sprawozdanie I półrocze 2004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J58"/>
  <sheetViews>
    <sheetView view="pageBreakPreview" zoomScaleSheetLayoutView="100" zoomScalePageLayoutView="0" workbookViewId="0" topLeftCell="A1">
      <selection activeCell="M6" sqref="M6"/>
    </sheetView>
  </sheetViews>
  <sheetFormatPr defaultColWidth="9.140625" defaultRowHeight="12.75"/>
  <cols>
    <col min="1" max="1" width="7.57421875" style="73" customWidth="1"/>
    <col min="2" max="3" width="8.8515625" style="73" customWidth="1"/>
    <col min="4" max="4" width="50.00390625" style="73" customWidth="1"/>
    <col min="5" max="5" width="15.57421875" style="73" customWidth="1"/>
    <col min="6" max="6" width="13.140625" style="72" bestFit="1" customWidth="1"/>
    <col min="7" max="9" width="13.140625" style="72" customWidth="1"/>
    <col min="10" max="10" width="12.28125" style="73" bestFit="1" customWidth="1"/>
    <col min="11" max="16384" width="9.140625" style="73" customWidth="1"/>
  </cols>
  <sheetData>
    <row r="1" spans="1:10" ht="52.5" customHeight="1">
      <c r="A1" s="85"/>
      <c r="B1" s="85"/>
      <c r="C1" s="85"/>
      <c r="D1" s="85" t="s">
        <v>31</v>
      </c>
      <c r="E1" s="85"/>
      <c r="F1" s="86"/>
      <c r="G1" s="87"/>
      <c r="H1" s="86"/>
      <c r="I1" s="389" t="s">
        <v>119</v>
      </c>
      <c r="J1" s="389"/>
    </row>
    <row r="2" spans="1:10" ht="12" customHeight="1">
      <c r="A2" s="88"/>
      <c r="B2" s="88"/>
      <c r="C2" s="88"/>
      <c r="D2" s="88"/>
      <c r="E2" s="88"/>
      <c r="F2" s="89"/>
      <c r="G2" s="89"/>
      <c r="H2" s="89"/>
      <c r="I2" s="89"/>
      <c r="J2" s="88"/>
    </row>
    <row r="3" spans="1:10" ht="5.25" customHeight="1">
      <c r="A3" s="88"/>
      <c r="B3" s="88"/>
      <c r="C3" s="88"/>
      <c r="D3" s="88"/>
      <c r="E3" s="88"/>
      <c r="F3" s="89"/>
      <c r="G3" s="89"/>
      <c r="H3" s="89"/>
      <c r="I3" s="89"/>
      <c r="J3" s="88"/>
    </row>
    <row r="4" spans="1:10" ht="13.5">
      <c r="A4" s="390" t="s">
        <v>32</v>
      </c>
      <c r="B4" s="390"/>
      <c r="C4" s="390"/>
      <c r="D4" s="390"/>
      <c r="E4" s="390"/>
      <c r="F4" s="390"/>
      <c r="G4" s="390"/>
      <c r="H4" s="390"/>
      <c r="I4" s="390"/>
      <c r="J4" s="390"/>
    </row>
    <row r="5" spans="1:10" ht="14.25" thickBot="1">
      <c r="A5" s="74"/>
      <c r="B5" s="74"/>
      <c r="C5" s="74"/>
      <c r="D5" s="74"/>
      <c r="E5" s="74"/>
      <c r="F5" s="74"/>
      <c r="G5" s="74"/>
      <c r="H5" s="74"/>
      <c r="I5" s="74"/>
      <c r="J5" s="66" t="s">
        <v>6</v>
      </c>
    </row>
    <row r="6" spans="1:10" s="91" customFormat="1" ht="12.75">
      <c r="A6" s="391" t="s">
        <v>0</v>
      </c>
      <c r="B6" s="393" t="s">
        <v>1</v>
      </c>
      <c r="C6" s="393" t="s">
        <v>33</v>
      </c>
      <c r="D6" s="396" t="s">
        <v>2</v>
      </c>
      <c r="E6" s="373" t="s">
        <v>3</v>
      </c>
      <c r="F6" s="374"/>
      <c r="G6" s="375"/>
      <c r="H6" s="376" t="s">
        <v>4</v>
      </c>
      <c r="I6" s="377"/>
      <c r="J6" s="378"/>
    </row>
    <row r="7" spans="1:10" s="91" customFormat="1" ht="12.75">
      <c r="A7" s="392"/>
      <c r="B7" s="394"/>
      <c r="C7" s="394"/>
      <c r="D7" s="397"/>
      <c r="E7" s="379" t="s">
        <v>7</v>
      </c>
      <c r="F7" s="381" t="s">
        <v>8</v>
      </c>
      <c r="G7" s="382"/>
      <c r="H7" s="383" t="s">
        <v>7</v>
      </c>
      <c r="I7" s="385" t="s">
        <v>8</v>
      </c>
      <c r="J7" s="386"/>
    </row>
    <row r="8" spans="1:10" s="91" customFormat="1" ht="33.75" customHeight="1">
      <c r="A8" s="380"/>
      <c r="B8" s="395"/>
      <c r="C8" s="395"/>
      <c r="D8" s="398"/>
      <c r="E8" s="380"/>
      <c r="F8" s="92" t="s">
        <v>34</v>
      </c>
      <c r="G8" s="93" t="s">
        <v>35</v>
      </c>
      <c r="H8" s="384"/>
      <c r="I8" s="94" t="s">
        <v>34</v>
      </c>
      <c r="J8" s="95" t="s">
        <v>35</v>
      </c>
    </row>
    <row r="9" spans="1:10" s="104" customFormat="1" ht="10.5" thickBot="1">
      <c r="A9" s="96">
        <v>1</v>
      </c>
      <c r="B9" s="97">
        <v>2</v>
      </c>
      <c r="C9" s="97">
        <v>3</v>
      </c>
      <c r="D9" s="98">
        <v>4</v>
      </c>
      <c r="E9" s="99">
        <v>5</v>
      </c>
      <c r="F9" s="100">
        <v>6</v>
      </c>
      <c r="G9" s="101">
        <v>7</v>
      </c>
      <c r="H9" s="102">
        <v>8</v>
      </c>
      <c r="I9" s="100">
        <v>9</v>
      </c>
      <c r="J9" s="103">
        <v>10</v>
      </c>
    </row>
    <row r="10" spans="1:10" s="75" customFormat="1" ht="25.5" customHeight="1">
      <c r="A10" s="105" t="s">
        <v>71</v>
      </c>
      <c r="B10" s="106"/>
      <c r="C10" s="106"/>
      <c r="D10" s="107" t="s">
        <v>45</v>
      </c>
      <c r="E10" s="67">
        <f aca="true" t="shared" si="0" ref="E10:J10">E11</f>
        <v>0</v>
      </c>
      <c r="F10" s="124">
        <f t="shared" si="0"/>
        <v>0</v>
      </c>
      <c r="G10" s="124">
        <f t="shared" si="0"/>
        <v>0</v>
      </c>
      <c r="H10" s="67">
        <f t="shared" si="0"/>
        <v>612500</v>
      </c>
      <c r="I10" s="124">
        <f t="shared" si="0"/>
        <v>0</v>
      </c>
      <c r="J10" s="125">
        <f t="shared" si="0"/>
        <v>612500</v>
      </c>
    </row>
    <row r="11" spans="1:10" ht="25.5" customHeight="1">
      <c r="A11" s="76"/>
      <c r="B11" s="108" t="s">
        <v>72</v>
      </c>
      <c r="C11" s="108"/>
      <c r="D11" s="109" t="s">
        <v>46</v>
      </c>
      <c r="E11" s="111">
        <f>E12</f>
        <v>0</v>
      </c>
      <c r="F11" s="123">
        <f>F12</f>
        <v>0</v>
      </c>
      <c r="G11" s="123">
        <f>G12</f>
        <v>0</v>
      </c>
      <c r="H11" s="111">
        <f>H12</f>
        <v>612500</v>
      </c>
      <c r="I11" s="123">
        <f>I12</f>
        <v>0</v>
      </c>
      <c r="J11" s="221">
        <f>SUM(J12:J12)</f>
        <v>612500</v>
      </c>
    </row>
    <row r="12" spans="1:10" ht="58.5" customHeight="1" thickBot="1">
      <c r="A12" s="208"/>
      <c r="B12" s="217"/>
      <c r="C12" s="218" t="s">
        <v>73</v>
      </c>
      <c r="D12" s="245" t="s">
        <v>74</v>
      </c>
      <c r="E12" s="211">
        <f>SUM(F12:G12)</f>
        <v>0</v>
      </c>
      <c r="F12" s="219">
        <v>0</v>
      </c>
      <c r="G12" s="220">
        <v>0</v>
      </c>
      <c r="H12" s="211">
        <f>SUM(I12:J12)</f>
        <v>612500</v>
      </c>
      <c r="I12" s="219"/>
      <c r="J12" s="220">
        <v>612500</v>
      </c>
    </row>
    <row r="13" spans="1:10" s="75" customFormat="1" ht="25.5" customHeight="1">
      <c r="A13" s="105" t="s">
        <v>38</v>
      </c>
      <c r="B13" s="106"/>
      <c r="C13" s="106"/>
      <c r="D13" s="107" t="s">
        <v>14</v>
      </c>
      <c r="E13" s="67">
        <f aca="true" t="shared" si="1" ref="E13:J13">E14</f>
        <v>0</v>
      </c>
      <c r="F13" s="205">
        <f t="shared" si="1"/>
        <v>0</v>
      </c>
      <c r="G13" s="205">
        <f t="shared" si="1"/>
        <v>0</v>
      </c>
      <c r="H13" s="67">
        <f t="shared" si="1"/>
        <v>2000</v>
      </c>
      <c r="I13" s="205">
        <f t="shared" si="1"/>
        <v>2000</v>
      </c>
      <c r="J13" s="206">
        <f t="shared" si="1"/>
        <v>0</v>
      </c>
    </row>
    <row r="14" spans="1:10" ht="25.5" customHeight="1">
      <c r="A14" s="76"/>
      <c r="B14" s="108" t="s">
        <v>39</v>
      </c>
      <c r="C14" s="108"/>
      <c r="D14" s="109" t="s">
        <v>17</v>
      </c>
      <c r="E14" s="111">
        <f aca="true" t="shared" si="2" ref="E14:J14">SUM(E15:E15)</f>
        <v>0</v>
      </c>
      <c r="F14" s="123">
        <f t="shared" si="2"/>
        <v>0</v>
      </c>
      <c r="G14" s="123">
        <f t="shared" si="2"/>
        <v>0</v>
      </c>
      <c r="H14" s="111">
        <f>SUM(H15:H16)</f>
        <v>2000</v>
      </c>
      <c r="I14" s="123">
        <f>SUM(I15:I16)</f>
        <v>2000</v>
      </c>
      <c r="J14" s="83">
        <f t="shared" si="2"/>
        <v>0</v>
      </c>
    </row>
    <row r="15" spans="1:10" ht="25.5" customHeight="1">
      <c r="A15" s="82"/>
      <c r="B15" s="203"/>
      <c r="C15" s="110" t="s">
        <v>43</v>
      </c>
      <c r="D15" s="69" t="s">
        <v>44</v>
      </c>
      <c r="E15" s="121">
        <f>SUM(F15:G15)</f>
        <v>0</v>
      </c>
      <c r="F15" s="122">
        <v>0</v>
      </c>
      <c r="G15" s="112">
        <v>0</v>
      </c>
      <c r="H15" s="121">
        <f>SUM(I15:J15)</f>
        <v>1500</v>
      </c>
      <c r="I15" s="122">
        <v>1500</v>
      </c>
      <c r="J15" s="80">
        <v>0</v>
      </c>
    </row>
    <row r="16" spans="1:10" ht="25.5" customHeight="1" thickBot="1">
      <c r="A16" s="208"/>
      <c r="B16" s="213"/>
      <c r="C16" s="209" t="s">
        <v>36</v>
      </c>
      <c r="D16" s="210" t="s">
        <v>37</v>
      </c>
      <c r="E16" s="211">
        <f>SUM(F16:G16)</f>
        <v>0</v>
      </c>
      <c r="F16" s="127"/>
      <c r="G16" s="127"/>
      <c r="H16" s="211">
        <f>SUM(I16:J16)</f>
        <v>500</v>
      </c>
      <c r="I16" s="127">
        <v>500</v>
      </c>
      <c r="J16" s="212"/>
    </row>
    <row r="17" spans="1:10" s="75" customFormat="1" ht="30" customHeight="1">
      <c r="A17" s="105" t="s">
        <v>61</v>
      </c>
      <c r="B17" s="106"/>
      <c r="C17" s="106"/>
      <c r="D17" s="107" t="s">
        <v>66</v>
      </c>
      <c r="E17" s="67">
        <f>E18+E22</f>
        <v>195354</v>
      </c>
      <c r="F17" s="214">
        <f>F18+F22</f>
        <v>195354</v>
      </c>
      <c r="G17" s="125">
        <f>G18</f>
        <v>0</v>
      </c>
      <c r="H17" s="67">
        <f>H18+H22</f>
        <v>478536</v>
      </c>
      <c r="I17" s="214">
        <f>I18+I22</f>
        <v>28536</v>
      </c>
      <c r="J17" s="125">
        <f>J18+J22</f>
        <v>450000</v>
      </c>
    </row>
    <row r="18" spans="1:10" s="75" customFormat="1" ht="25.5" customHeight="1">
      <c r="A18" s="204"/>
      <c r="B18" s="207" t="s">
        <v>65</v>
      </c>
      <c r="C18" s="106"/>
      <c r="D18" s="216" t="s">
        <v>67</v>
      </c>
      <c r="E18" s="67">
        <f aca="true" t="shared" si="3" ref="E18:J18">E19+E20+E21</f>
        <v>195354</v>
      </c>
      <c r="F18" s="215">
        <f t="shared" si="3"/>
        <v>195354</v>
      </c>
      <c r="G18" s="206">
        <f t="shared" si="3"/>
        <v>0</v>
      </c>
      <c r="H18" s="67">
        <f t="shared" si="3"/>
        <v>28536</v>
      </c>
      <c r="I18" s="215">
        <f t="shared" si="3"/>
        <v>28536</v>
      </c>
      <c r="J18" s="206">
        <f t="shared" si="3"/>
        <v>0</v>
      </c>
    </row>
    <row r="19" spans="1:10" ht="25.5" customHeight="1">
      <c r="A19" s="82"/>
      <c r="B19" s="266"/>
      <c r="C19" s="113" t="s">
        <v>62</v>
      </c>
      <c r="D19" s="216" t="s">
        <v>68</v>
      </c>
      <c r="E19" s="121">
        <f>SUM(F19:G19)</f>
        <v>0</v>
      </c>
      <c r="F19" s="123"/>
      <c r="G19" s="123"/>
      <c r="H19" s="121">
        <f>SUM(I19:J19)</f>
        <v>27180</v>
      </c>
      <c r="I19" s="123">
        <v>27180</v>
      </c>
      <c r="J19" s="83"/>
    </row>
    <row r="20" spans="1:10" ht="25.5" customHeight="1">
      <c r="A20" s="82"/>
      <c r="B20" s="267"/>
      <c r="C20" s="113" t="s">
        <v>63</v>
      </c>
      <c r="D20" s="69" t="s">
        <v>69</v>
      </c>
      <c r="E20" s="121">
        <f>SUM(F20:G20)</f>
        <v>195354</v>
      </c>
      <c r="F20" s="123">
        <v>195354</v>
      </c>
      <c r="G20" s="123"/>
      <c r="H20" s="121">
        <f>SUM(I20:J20)</f>
        <v>0</v>
      </c>
      <c r="I20" s="123"/>
      <c r="J20" s="83"/>
    </row>
    <row r="21" spans="1:10" ht="25.5" customHeight="1">
      <c r="A21" s="82"/>
      <c r="B21" s="267"/>
      <c r="C21" s="110" t="s">
        <v>64</v>
      </c>
      <c r="D21" s="268" t="s">
        <v>70</v>
      </c>
      <c r="E21" s="121">
        <f>SUM(F21:G21)</f>
        <v>0</v>
      </c>
      <c r="F21" s="122"/>
      <c r="G21" s="122"/>
      <c r="H21" s="269">
        <f>SUM(I21:J21)</f>
        <v>1356</v>
      </c>
      <c r="I21" s="122">
        <v>1356</v>
      </c>
      <c r="J21" s="80"/>
    </row>
    <row r="22" spans="1:10" ht="25.5" customHeight="1">
      <c r="A22" s="82"/>
      <c r="B22" s="207">
        <v>90095</v>
      </c>
      <c r="C22" s="113"/>
      <c r="D22" s="69" t="s">
        <v>49</v>
      </c>
      <c r="E22" s="116">
        <f aca="true" t="shared" si="4" ref="E22:J22">E23</f>
        <v>0</v>
      </c>
      <c r="F22" s="126">
        <f t="shared" si="4"/>
        <v>0</v>
      </c>
      <c r="G22" s="126">
        <f t="shared" si="4"/>
        <v>0</v>
      </c>
      <c r="H22" s="116">
        <f t="shared" si="4"/>
        <v>450000</v>
      </c>
      <c r="I22" s="126">
        <f t="shared" si="4"/>
        <v>0</v>
      </c>
      <c r="J22" s="118">
        <f t="shared" si="4"/>
        <v>450000</v>
      </c>
    </row>
    <row r="23" spans="1:10" ht="25.5" customHeight="1" thickBot="1">
      <c r="A23" s="208"/>
      <c r="B23" s="270"/>
      <c r="C23" s="218" t="s">
        <v>109</v>
      </c>
      <c r="D23" s="245" t="s">
        <v>110</v>
      </c>
      <c r="E23" s="211">
        <f>SUM(F23:G23)</f>
        <v>0</v>
      </c>
      <c r="F23" s="219"/>
      <c r="G23" s="219"/>
      <c r="H23" s="211">
        <f>SUM(I23:J23)</f>
        <v>450000</v>
      </c>
      <c r="I23" s="219"/>
      <c r="J23" s="271">
        <v>450000</v>
      </c>
    </row>
    <row r="24" spans="1:10" s="75" customFormat="1" ht="24.75" customHeight="1">
      <c r="A24" s="105" t="s">
        <v>41</v>
      </c>
      <c r="B24" s="106"/>
      <c r="C24" s="106"/>
      <c r="D24" s="107" t="s">
        <v>28</v>
      </c>
      <c r="E24" s="116">
        <f aca="true" t="shared" si="5" ref="E24:J24">SUM(E25)</f>
        <v>10054</v>
      </c>
      <c r="F24" s="126">
        <f t="shared" si="5"/>
        <v>10054</v>
      </c>
      <c r="G24" s="126">
        <f t="shared" si="5"/>
        <v>0</v>
      </c>
      <c r="H24" s="116">
        <f t="shared" si="5"/>
        <v>4164</v>
      </c>
      <c r="I24" s="117">
        <f t="shared" si="5"/>
        <v>4164</v>
      </c>
      <c r="J24" s="118">
        <f t="shared" si="5"/>
        <v>0</v>
      </c>
    </row>
    <row r="25" spans="1:10" ht="21" customHeight="1">
      <c r="A25" s="119"/>
      <c r="B25" s="108" t="s">
        <v>42</v>
      </c>
      <c r="C25" s="108"/>
      <c r="D25" s="120" t="s">
        <v>29</v>
      </c>
      <c r="E25" s="111">
        <f aca="true" t="shared" si="6" ref="E25:J25">SUM(E26:E27)</f>
        <v>10054</v>
      </c>
      <c r="F25" s="122">
        <f t="shared" si="6"/>
        <v>10054</v>
      </c>
      <c r="G25" s="122">
        <f t="shared" si="6"/>
        <v>0</v>
      </c>
      <c r="H25" s="111">
        <f t="shared" si="6"/>
        <v>4164</v>
      </c>
      <c r="I25" s="122">
        <f t="shared" si="6"/>
        <v>4164</v>
      </c>
      <c r="J25" s="112">
        <f t="shared" si="6"/>
        <v>0</v>
      </c>
    </row>
    <row r="26" spans="1:10" ht="25.5" customHeight="1">
      <c r="A26" s="82"/>
      <c r="B26" s="203"/>
      <c r="C26" s="113" t="s">
        <v>36</v>
      </c>
      <c r="D26" s="69" t="s">
        <v>37</v>
      </c>
      <c r="E26" s="121">
        <f>SUM(F26:G26)</f>
        <v>0</v>
      </c>
      <c r="F26" s="123"/>
      <c r="G26" s="123"/>
      <c r="H26" s="121">
        <f>SUM(I26:J26)</f>
        <v>4164</v>
      </c>
      <c r="I26" s="123">
        <v>4164</v>
      </c>
      <c r="J26" s="83"/>
    </row>
    <row r="27" spans="1:10" ht="49.5" customHeight="1" thickBot="1">
      <c r="A27" s="81"/>
      <c r="B27" s="84"/>
      <c r="C27" s="114">
        <v>2708</v>
      </c>
      <c r="D27" s="115" t="s">
        <v>40</v>
      </c>
      <c r="E27" s="121">
        <f>SUM(F27:G27)</f>
        <v>10054</v>
      </c>
      <c r="F27" s="127">
        <f>4579+5475</f>
        <v>10054</v>
      </c>
      <c r="G27" s="128">
        <v>0</v>
      </c>
      <c r="H27" s="77">
        <f>SUM(I27:J27)</f>
        <v>0</v>
      </c>
      <c r="I27" s="78">
        <v>0</v>
      </c>
      <c r="J27" s="79">
        <v>0</v>
      </c>
    </row>
    <row r="28" spans="1:10" s="68" customFormat="1" ht="31.5" customHeight="1" thickBot="1">
      <c r="A28" s="387" t="s">
        <v>5</v>
      </c>
      <c r="B28" s="388"/>
      <c r="C28" s="388"/>
      <c r="D28" s="388"/>
      <c r="E28" s="70">
        <f aca="true" t="shared" si="7" ref="E28:J28">E24+E13+E17+E10</f>
        <v>205408</v>
      </c>
      <c r="F28" s="129">
        <f t="shared" si="7"/>
        <v>205408</v>
      </c>
      <c r="G28" s="71">
        <f t="shared" si="7"/>
        <v>0</v>
      </c>
      <c r="H28" s="70">
        <f t="shared" si="7"/>
        <v>1097200</v>
      </c>
      <c r="I28" s="129">
        <f t="shared" si="7"/>
        <v>34700</v>
      </c>
      <c r="J28" s="71">
        <f t="shared" si="7"/>
        <v>1062500</v>
      </c>
    </row>
    <row r="30" spans="4:10" ht="12.75">
      <c r="D30" s="57"/>
      <c r="E30" s="58"/>
      <c r="F30" s="196"/>
      <c r="G30" s="196"/>
      <c r="H30" s="196"/>
      <c r="I30" s="196"/>
      <c r="J30" s="57"/>
    </row>
    <row r="31" spans="4:10" ht="12.75">
      <c r="D31" s="57"/>
      <c r="E31" s="58"/>
      <c r="F31" s="196"/>
      <c r="G31" s="197"/>
      <c r="H31" s="196"/>
      <c r="I31" s="197"/>
      <c r="J31" s="57"/>
    </row>
    <row r="32" spans="4:10" ht="12.75">
      <c r="D32" s="198"/>
      <c r="E32" s="58"/>
      <c r="F32" s="196"/>
      <c r="G32" s="196"/>
      <c r="H32" s="196"/>
      <c r="I32" s="196"/>
      <c r="J32" s="58"/>
    </row>
    <row r="33" spans="4:10" ht="12.75">
      <c r="D33" s="198"/>
      <c r="E33" s="58"/>
      <c r="F33" s="196"/>
      <c r="G33" s="196"/>
      <c r="H33" s="196"/>
      <c r="I33" s="196"/>
      <c r="J33" s="57"/>
    </row>
    <row r="34" spans="4:10" ht="12.75">
      <c r="D34" s="198"/>
      <c r="E34" s="58"/>
      <c r="F34" s="196"/>
      <c r="G34" s="196"/>
      <c r="H34" s="196"/>
      <c r="I34" s="196"/>
      <c r="J34" s="57"/>
    </row>
    <row r="35" spans="4:10" ht="12.75">
      <c r="D35" s="198"/>
      <c r="E35" s="58"/>
      <c r="F35" s="196"/>
      <c r="G35" s="196"/>
      <c r="H35" s="196"/>
      <c r="I35" s="196"/>
      <c r="J35" s="57"/>
    </row>
    <row r="36" spans="4:10" ht="12.75">
      <c r="D36" s="199"/>
      <c r="E36" s="200"/>
      <c r="F36" s="196"/>
      <c r="G36" s="196"/>
      <c r="H36" s="196"/>
      <c r="I36" s="196"/>
      <c r="J36" s="58"/>
    </row>
    <row r="37" spans="4:10" ht="12.75">
      <c r="D37" s="201"/>
      <c r="E37" s="200"/>
      <c r="F37" s="196"/>
      <c r="G37" s="196"/>
      <c r="H37" s="196"/>
      <c r="I37" s="196"/>
      <c r="J37" s="57"/>
    </row>
    <row r="38" spans="4:10" ht="12.75">
      <c r="D38" s="199"/>
      <c r="E38" s="202"/>
      <c r="F38" s="196"/>
      <c r="G38" s="196"/>
      <c r="H38" s="196"/>
      <c r="I38" s="196"/>
      <c r="J38" s="57"/>
    </row>
    <row r="39" spans="4:10" ht="12.75">
      <c r="D39" s="199"/>
      <c r="E39" s="202"/>
      <c r="F39" s="196"/>
      <c r="G39" s="196"/>
      <c r="H39" s="196"/>
      <c r="I39" s="196"/>
      <c r="J39" s="57"/>
    </row>
    <row r="40" spans="4:10" ht="12.75">
      <c r="D40" s="199"/>
      <c r="E40" s="202"/>
      <c r="F40" s="197"/>
      <c r="G40" s="196"/>
      <c r="H40" s="196"/>
      <c r="I40" s="196"/>
      <c r="J40" s="57"/>
    </row>
    <row r="41" spans="4:10" ht="12.75">
      <c r="D41" s="199"/>
      <c r="E41" s="202"/>
      <c r="F41" s="197"/>
      <c r="G41" s="196"/>
      <c r="H41" s="196"/>
      <c r="I41" s="196"/>
      <c r="J41" s="57"/>
    </row>
    <row r="42" spans="4:10" ht="12.75">
      <c r="D42" s="199"/>
      <c r="E42" s="202"/>
      <c r="F42" s="196"/>
      <c r="G42" s="196"/>
      <c r="H42" s="196"/>
      <c r="I42" s="196"/>
      <c r="J42" s="57"/>
    </row>
    <row r="43" spans="4:10" ht="12.75">
      <c r="D43" s="57"/>
      <c r="E43" s="200"/>
      <c r="F43" s="196"/>
      <c r="G43" s="196"/>
      <c r="H43" s="196"/>
      <c r="I43" s="196"/>
      <c r="J43" s="57"/>
    </row>
    <row r="44" spans="4:10" ht="12.75">
      <c r="D44" s="199"/>
      <c r="E44" s="58"/>
      <c r="F44" s="196"/>
      <c r="G44" s="196"/>
      <c r="H44" s="196"/>
      <c r="I44" s="196"/>
      <c r="J44" s="57"/>
    </row>
    <row r="45" spans="4:10" ht="12.75">
      <c r="D45" s="57"/>
      <c r="E45" s="57"/>
      <c r="F45" s="196"/>
      <c r="G45" s="196"/>
      <c r="H45" s="196"/>
      <c r="I45" s="196"/>
      <c r="J45" s="57"/>
    </row>
    <row r="46" spans="4:10" ht="12.75">
      <c r="D46" s="57"/>
      <c r="E46" s="57"/>
      <c r="F46" s="196"/>
      <c r="G46" s="196"/>
      <c r="H46" s="196"/>
      <c r="I46" s="196"/>
      <c r="J46" s="57"/>
    </row>
    <row r="57" ht="12.75">
      <c r="E57" s="246">
        <f>-205408+647200-1361497+2100937</f>
        <v>1181232</v>
      </c>
    </row>
    <row r="58" ht="12.75">
      <c r="E58" s="246">
        <f>441792+739440</f>
        <v>1181232</v>
      </c>
    </row>
  </sheetData>
  <sheetProtection/>
  <mergeCells count="13">
    <mergeCell ref="A28:D28"/>
    <mergeCell ref="I1:J1"/>
    <mergeCell ref="A4:J4"/>
    <mergeCell ref="A6:A8"/>
    <mergeCell ref="B6:B8"/>
    <mergeCell ref="C6:C8"/>
    <mergeCell ref="D6:D8"/>
    <mergeCell ref="E6:G6"/>
    <mergeCell ref="H6:J6"/>
    <mergeCell ref="E7:E8"/>
    <mergeCell ref="F7:G7"/>
    <mergeCell ref="H7:H8"/>
    <mergeCell ref="I7:J7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74"/>
  <sheetViews>
    <sheetView showGridLines="0" view="pageBreakPreview" zoomScaleNormal="78" zoomScaleSheetLayoutView="100" zoomScalePageLayoutView="0" workbookViewId="0" topLeftCell="A1">
      <selection activeCell="J2" sqref="J2"/>
    </sheetView>
  </sheetViews>
  <sheetFormatPr defaultColWidth="9.140625" defaultRowHeight="12.75"/>
  <cols>
    <col min="1" max="1" width="7.28125" style="57" customWidth="1"/>
    <col min="2" max="2" width="9.28125" style="57" bestFit="1" customWidth="1"/>
    <col min="3" max="3" width="47.00390625" style="57" customWidth="1"/>
    <col min="4" max="4" width="15.00390625" style="57" bestFit="1" customWidth="1"/>
    <col min="5" max="7" width="15.00390625" style="57" customWidth="1"/>
    <col min="8" max="8" width="13.57421875" style="57" customWidth="1"/>
    <col min="9" max="9" width="28.140625" style="57" customWidth="1"/>
    <col min="10" max="10" width="13.8515625" style="57" customWidth="1"/>
    <col min="11" max="11" width="11.421875" style="57" customWidth="1"/>
    <col min="12" max="16384" width="9.140625" style="57" customWidth="1"/>
  </cols>
  <sheetData>
    <row r="1" spans="1:11" s="54" customFormat="1" ht="56.25" customHeight="1">
      <c r="A1" s="316"/>
      <c r="B1" s="316"/>
      <c r="C1" s="316"/>
      <c r="D1" s="316"/>
      <c r="E1" s="316"/>
      <c r="F1" s="316"/>
      <c r="G1" s="316"/>
      <c r="H1" s="316"/>
      <c r="I1" s="316"/>
      <c r="J1" s="423" t="s">
        <v>120</v>
      </c>
      <c r="K1" s="423"/>
    </row>
    <row r="2" spans="1:11" s="54" customFormat="1" ht="12.75">
      <c r="A2" s="316"/>
      <c r="B2" s="316"/>
      <c r="C2" s="316"/>
      <c r="D2" s="316"/>
      <c r="E2" s="316"/>
      <c r="F2" s="316"/>
      <c r="G2" s="316"/>
      <c r="H2" s="316"/>
      <c r="I2" s="316"/>
      <c r="J2" s="317"/>
      <c r="K2" s="317"/>
    </row>
    <row r="3" spans="1:11" s="54" customFormat="1" ht="13.5">
      <c r="A3" s="424" t="s">
        <v>19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</row>
    <row r="4" spans="1:11" s="321" customFormat="1" ht="13.5" thickBot="1">
      <c r="A4" s="318"/>
      <c r="B4" s="318"/>
      <c r="C4" s="318"/>
      <c r="D4" s="319"/>
      <c r="E4" s="319"/>
      <c r="F4" s="319"/>
      <c r="G4" s="319"/>
      <c r="H4" s="319"/>
      <c r="I4" s="319"/>
      <c r="J4" s="319"/>
      <c r="K4" s="320" t="s">
        <v>6</v>
      </c>
    </row>
    <row r="5" spans="1:11" s="54" customFormat="1" ht="12.75">
      <c r="A5" s="412" t="s">
        <v>0</v>
      </c>
      <c r="B5" s="415" t="s">
        <v>1</v>
      </c>
      <c r="C5" s="415" t="s">
        <v>2</v>
      </c>
      <c r="D5" s="418" t="s">
        <v>3</v>
      </c>
      <c r="E5" s="419"/>
      <c r="F5" s="419"/>
      <c r="G5" s="419"/>
      <c r="H5" s="419"/>
      <c r="I5" s="420"/>
      <c r="J5" s="420"/>
      <c r="K5" s="421"/>
    </row>
    <row r="6" spans="1:11" s="54" customFormat="1" ht="12.75">
      <c r="A6" s="413"/>
      <c r="B6" s="416"/>
      <c r="C6" s="416"/>
      <c r="D6" s="422" t="s">
        <v>7</v>
      </c>
      <c r="E6" s="402" t="s">
        <v>8</v>
      </c>
      <c r="F6" s="402"/>
      <c r="G6" s="402"/>
      <c r="H6" s="402"/>
      <c r="I6" s="402"/>
      <c r="J6" s="402"/>
      <c r="K6" s="403"/>
    </row>
    <row r="7" spans="1:11" s="54" customFormat="1" ht="27.75" customHeight="1">
      <c r="A7" s="413"/>
      <c r="B7" s="416"/>
      <c r="C7" s="416"/>
      <c r="D7" s="413"/>
      <c r="E7" s="404" t="s">
        <v>20</v>
      </c>
      <c r="F7" s="404"/>
      <c r="G7" s="404" t="s">
        <v>21</v>
      </c>
      <c r="H7" s="404" t="s">
        <v>22</v>
      </c>
      <c r="I7" s="405" t="s">
        <v>23</v>
      </c>
      <c r="J7" s="406" t="s">
        <v>24</v>
      </c>
      <c r="K7" s="408" t="s">
        <v>25</v>
      </c>
    </row>
    <row r="8" spans="1:11" s="54" customFormat="1" ht="119.25" customHeight="1">
      <c r="A8" s="414"/>
      <c r="B8" s="417"/>
      <c r="C8" s="417"/>
      <c r="D8" s="414"/>
      <c r="E8" s="322" t="s">
        <v>26</v>
      </c>
      <c r="F8" s="322" t="s">
        <v>27</v>
      </c>
      <c r="G8" s="404"/>
      <c r="H8" s="404"/>
      <c r="I8" s="405"/>
      <c r="J8" s="407"/>
      <c r="K8" s="408"/>
    </row>
    <row r="9" spans="1:11" s="327" customFormat="1" ht="10.5" thickBot="1">
      <c r="A9" s="323">
        <v>1</v>
      </c>
      <c r="B9" s="324">
        <v>2</v>
      </c>
      <c r="C9" s="325">
        <v>3</v>
      </c>
      <c r="D9" s="326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4">
        <v>11</v>
      </c>
    </row>
    <row r="10" spans="1:11" s="54" customFormat="1" ht="12.75">
      <c r="A10" s="25"/>
      <c r="B10" s="26"/>
      <c r="C10" s="39"/>
      <c r="D10" s="328"/>
      <c r="E10" s="329"/>
      <c r="F10" s="307"/>
      <c r="G10" s="330"/>
      <c r="H10" s="331"/>
      <c r="I10" s="307"/>
      <c r="J10" s="331"/>
      <c r="K10" s="332"/>
    </row>
    <row r="11" spans="1:11" s="55" customFormat="1" ht="12.75">
      <c r="A11" s="32">
        <v>600</v>
      </c>
      <c r="B11" s="33"/>
      <c r="C11" s="34" t="s">
        <v>45</v>
      </c>
      <c r="D11" s="333">
        <f>SUM(D13:D13)</f>
        <v>142000</v>
      </c>
      <c r="E11" s="304">
        <f aca="true" t="shared" si="0" ref="E11:K11">SUM(E13:E13)</f>
        <v>0</v>
      </c>
      <c r="F11" s="334">
        <f t="shared" si="0"/>
        <v>142000</v>
      </c>
      <c r="G11" s="334">
        <f t="shared" si="0"/>
        <v>0</v>
      </c>
      <c r="H11" s="334">
        <f t="shared" si="0"/>
        <v>0</v>
      </c>
      <c r="I11" s="334">
        <f t="shared" si="0"/>
        <v>0</v>
      </c>
      <c r="J11" s="334">
        <f t="shared" si="0"/>
        <v>0</v>
      </c>
      <c r="K11" s="305">
        <f t="shared" si="0"/>
        <v>0</v>
      </c>
    </row>
    <row r="12" spans="1:11" s="54" customFormat="1" ht="12.75">
      <c r="A12" s="25"/>
      <c r="B12" s="26"/>
      <c r="C12" s="39"/>
      <c r="D12" s="328"/>
      <c r="E12" s="307"/>
      <c r="F12" s="331"/>
      <c r="G12" s="331"/>
      <c r="H12" s="331"/>
      <c r="I12" s="331"/>
      <c r="J12" s="331"/>
      <c r="K12" s="308"/>
    </row>
    <row r="13" spans="1:11" s="54" customFormat="1" ht="12.75">
      <c r="A13" s="45"/>
      <c r="B13" s="335">
        <v>60016</v>
      </c>
      <c r="C13" s="195" t="s">
        <v>46</v>
      </c>
      <c r="D13" s="336">
        <f>SUM(E13:K13)</f>
        <v>142000</v>
      </c>
      <c r="E13" s="310">
        <v>0</v>
      </c>
      <c r="F13" s="337">
        <v>142000</v>
      </c>
      <c r="G13" s="337">
        <v>0</v>
      </c>
      <c r="H13" s="337">
        <v>0</v>
      </c>
      <c r="I13" s="337">
        <v>0</v>
      </c>
      <c r="J13" s="338" t="s">
        <v>30</v>
      </c>
      <c r="K13" s="311">
        <v>0</v>
      </c>
    </row>
    <row r="14" spans="1:11" s="54" customFormat="1" ht="12.75">
      <c r="A14" s="25"/>
      <c r="B14" s="26"/>
      <c r="C14" s="39"/>
      <c r="D14" s="328"/>
      <c r="E14" s="307"/>
      <c r="F14" s="339"/>
      <c r="G14" s="340"/>
      <c r="H14" s="341"/>
      <c r="I14" s="339"/>
      <c r="J14" s="331"/>
      <c r="K14" s="308"/>
    </row>
    <row r="15" spans="1:11" s="55" customFormat="1" ht="12.75">
      <c r="A15" s="32">
        <v>700</v>
      </c>
      <c r="B15" s="33"/>
      <c r="C15" s="34" t="s">
        <v>47</v>
      </c>
      <c r="D15" s="333">
        <f aca="true" t="shared" si="1" ref="D15:K15">SUM(D17:D17)</f>
        <v>30000</v>
      </c>
      <c r="E15" s="304">
        <f t="shared" si="1"/>
        <v>0</v>
      </c>
      <c r="F15" s="342">
        <f t="shared" si="1"/>
        <v>30000</v>
      </c>
      <c r="G15" s="342">
        <f t="shared" si="1"/>
        <v>0</v>
      </c>
      <c r="H15" s="342">
        <f t="shared" si="1"/>
        <v>0</v>
      </c>
      <c r="I15" s="342">
        <f t="shared" si="1"/>
        <v>0</v>
      </c>
      <c r="J15" s="334">
        <f t="shared" si="1"/>
        <v>0</v>
      </c>
      <c r="K15" s="305">
        <f t="shared" si="1"/>
        <v>0</v>
      </c>
    </row>
    <row r="16" spans="1:11" s="54" customFormat="1" ht="12.75">
      <c r="A16" s="25"/>
      <c r="B16" s="26"/>
      <c r="C16" s="39"/>
      <c r="D16" s="328"/>
      <c r="E16" s="307"/>
      <c r="F16" s="341"/>
      <c r="G16" s="341"/>
      <c r="H16" s="341"/>
      <c r="I16" s="341"/>
      <c r="J16" s="331"/>
      <c r="K16" s="308"/>
    </row>
    <row r="17" spans="1:11" s="54" customFormat="1" ht="12.75">
      <c r="A17" s="45"/>
      <c r="B17" s="335">
        <v>70095</v>
      </c>
      <c r="C17" s="195" t="s">
        <v>49</v>
      </c>
      <c r="D17" s="336">
        <f>SUM(E17:K17)</f>
        <v>30000</v>
      </c>
      <c r="E17" s="310">
        <v>0</v>
      </c>
      <c r="F17" s="337">
        <v>30000</v>
      </c>
      <c r="G17" s="337">
        <v>0</v>
      </c>
      <c r="H17" s="337">
        <v>0</v>
      </c>
      <c r="I17" s="337">
        <v>0</v>
      </c>
      <c r="J17" s="338" t="s">
        <v>30</v>
      </c>
      <c r="K17" s="311">
        <v>0</v>
      </c>
    </row>
    <row r="18" spans="1:11" s="54" customFormat="1" ht="12.75">
      <c r="A18" s="25"/>
      <c r="B18" s="26"/>
      <c r="C18" s="39"/>
      <c r="D18" s="328"/>
      <c r="E18" s="307"/>
      <c r="F18" s="339"/>
      <c r="G18" s="340"/>
      <c r="H18" s="341"/>
      <c r="I18" s="339"/>
      <c r="J18" s="331"/>
      <c r="K18" s="308"/>
    </row>
    <row r="19" spans="1:11" s="55" customFormat="1" ht="12.75">
      <c r="A19" s="32">
        <v>757</v>
      </c>
      <c r="B19" s="33"/>
      <c r="C19" s="34" t="s">
        <v>117</v>
      </c>
      <c r="D19" s="333">
        <f aca="true" t="shared" si="2" ref="D19:K19">SUM(D21:D21)</f>
        <v>100000</v>
      </c>
      <c r="E19" s="304">
        <f t="shared" si="2"/>
        <v>0</v>
      </c>
      <c r="F19" s="342">
        <f t="shared" si="2"/>
        <v>0</v>
      </c>
      <c r="G19" s="342">
        <f t="shared" si="2"/>
        <v>0</v>
      </c>
      <c r="H19" s="342">
        <f t="shared" si="2"/>
        <v>0</v>
      </c>
      <c r="I19" s="342">
        <f t="shared" si="2"/>
        <v>0</v>
      </c>
      <c r="J19" s="334">
        <f t="shared" si="2"/>
        <v>100000</v>
      </c>
      <c r="K19" s="305">
        <f t="shared" si="2"/>
        <v>0</v>
      </c>
    </row>
    <row r="20" spans="1:11" s="54" customFormat="1" ht="9" customHeight="1">
      <c r="A20" s="25"/>
      <c r="B20" s="26"/>
      <c r="C20" s="39"/>
      <c r="D20" s="328"/>
      <c r="E20" s="307"/>
      <c r="F20" s="341"/>
      <c r="G20" s="341"/>
      <c r="H20" s="341"/>
      <c r="I20" s="341"/>
      <c r="J20" s="331"/>
      <c r="K20" s="308"/>
    </row>
    <row r="21" spans="1:11" s="54" customFormat="1" ht="26.25">
      <c r="A21" s="45"/>
      <c r="B21" s="335">
        <v>75702</v>
      </c>
      <c r="C21" s="343" t="s">
        <v>118</v>
      </c>
      <c r="D21" s="336">
        <f>SUM(E21:K21)</f>
        <v>100000</v>
      </c>
      <c r="E21" s="310">
        <v>0</v>
      </c>
      <c r="F21" s="337"/>
      <c r="G21" s="337">
        <v>0</v>
      </c>
      <c r="H21" s="337">
        <v>0</v>
      </c>
      <c r="I21" s="337">
        <v>0</v>
      </c>
      <c r="J21" s="338">
        <v>100000</v>
      </c>
      <c r="K21" s="311">
        <v>0</v>
      </c>
    </row>
    <row r="22" spans="1:11" s="54" customFormat="1" ht="12.75">
      <c r="A22" s="25"/>
      <c r="B22" s="26"/>
      <c r="C22" s="39"/>
      <c r="D22" s="328"/>
      <c r="E22" s="307"/>
      <c r="F22" s="339"/>
      <c r="G22" s="340"/>
      <c r="H22" s="341"/>
      <c r="I22" s="339"/>
      <c r="J22" s="331"/>
      <c r="K22" s="308"/>
    </row>
    <row r="23" spans="1:11" s="55" customFormat="1" ht="12.75">
      <c r="A23" s="32">
        <v>758</v>
      </c>
      <c r="B23" s="33"/>
      <c r="C23" s="34" t="s">
        <v>104</v>
      </c>
      <c r="D23" s="333">
        <f aca="true" t="shared" si="3" ref="D23:K23">SUM(D25:D25)</f>
        <v>50000</v>
      </c>
      <c r="E23" s="304">
        <f t="shared" si="3"/>
        <v>0</v>
      </c>
      <c r="F23" s="342">
        <f t="shared" si="3"/>
        <v>50000</v>
      </c>
      <c r="G23" s="342">
        <f t="shared" si="3"/>
        <v>0</v>
      </c>
      <c r="H23" s="342">
        <f t="shared" si="3"/>
        <v>0</v>
      </c>
      <c r="I23" s="342">
        <f t="shared" si="3"/>
        <v>0</v>
      </c>
      <c r="J23" s="334">
        <f t="shared" si="3"/>
        <v>0</v>
      </c>
      <c r="K23" s="305">
        <f t="shared" si="3"/>
        <v>0</v>
      </c>
    </row>
    <row r="24" spans="1:11" s="54" customFormat="1" ht="12.75">
      <c r="A24" s="25"/>
      <c r="B24" s="26"/>
      <c r="C24" s="39"/>
      <c r="D24" s="328"/>
      <c r="E24" s="307"/>
      <c r="F24" s="341"/>
      <c r="G24" s="341"/>
      <c r="H24" s="341"/>
      <c r="I24" s="341"/>
      <c r="J24" s="331"/>
      <c r="K24" s="308"/>
    </row>
    <row r="25" spans="1:11" s="54" customFormat="1" ht="12.75">
      <c r="A25" s="45"/>
      <c r="B25" s="335">
        <v>75818</v>
      </c>
      <c r="C25" s="343" t="s">
        <v>105</v>
      </c>
      <c r="D25" s="336">
        <f>SUM(E25:K25)</f>
        <v>50000</v>
      </c>
      <c r="E25" s="310">
        <v>0</v>
      </c>
      <c r="F25" s="337">
        <v>50000</v>
      </c>
      <c r="G25" s="337">
        <v>0</v>
      </c>
      <c r="H25" s="337">
        <v>0</v>
      </c>
      <c r="I25" s="337">
        <v>0</v>
      </c>
      <c r="J25" s="338"/>
      <c r="K25" s="311">
        <v>0</v>
      </c>
    </row>
    <row r="26" spans="1:11" s="54" customFormat="1" ht="6.75" customHeight="1">
      <c r="A26" s="25"/>
      <c r="B26" s="26"/>
      <c r="C26" s="39"/>
      <c r="D26" s="328"/>
      <c r="E26" s="307"/>
      <c r="F26" s="339"/>
      <c r="G26" s="340"/>
      <c r="H26" s="341"/>
      <c r="I26" s="339"/>
      <c r="J26" s="331"/>
      <c r="K26" s="308"/>
    </row>
    <row r="27" spans="1:11" s="55" customFormat="1" ht="26.25">
      <c r="A27" s="32">
        <v>900</v>
      </c>
      <c r="B27" s="33"/>
      <c r="C27" s="34" t="s">
        <v>66</v>
      </c>
      <c r="D27" s="333">
        <f>D29+D31</f>
        <v>48210</v>
      </c>
      <c r="E27" s="334">
        <f aca="true" t="shared" si="4" ref="E27:K27">E29+E31</f>
        <v>0</v>
      </c>
      <c r="F27" s="342">
        <f t="shared" si="4"/>
        <v>48210</v>
      </c>
      <c r="G27" s="342">
        <f t="shared" si="4"/>
        <v>0</v>
      </c>
      <c r="H27" s="342">
        <f t="shared" si="4"/>
        <v>0</v>
      </c>
      <c r="I27" s="342">
        <f t="shared" si="4"/>
        <v>0</v>
      </c>
      <c r="J27" s="344">
        <f>J29+J31</f>
        <v>0</v>
      </c>
      <c r="K27" s="305">
        <f t="shared" si="4"/>
        <v>0</v>
      </c>
    </row>
    <row r="28" spans="1:11" s="54" customFormat="1" ht="12.75">
      <c r="A28" s="25"/>
      <c r="B28" s="26"/>
      <c r="C28" s="39"/>
      <c r="D28" s="328"/>
      <c r="E28" s="307"/>
      <c r="F28" s="341"/>
      <c r="G28" s="341"/>
      <c r="H28" s="341"/>
      <c r="I28" s="341"/>
      <c r="J28" s="331"/>
      <c r="K28" s="308"/>
    </row>
    <row r="29" spans="1:11" s="54" customFormat="1" ht="12.75">
      <c r="A29" s="25"/>
      <c r="B29" s="46">
        <v>90003</v>
      </c>
      <c r="C29" s="47" t="s">
        <v>106</v>
      </c>
      <c r="D29" s="345">
        <f>SUM(E29:K29)</f>
        <v>7000</v>
      </c>
      <c r="E29" s="310">
        <v>0</v>
      </c>
      <c r="F29" s="337">
        <v>7000</v>
      </c>
      <c r="G29" s="337">
        <v>0</v>
      </c>
      <c r="H29" s="337">
        <v>0</v>
      </c>
      <c r="I29" s="337">
        <v>0</v>
      </c>
      <c r="J29" s="346">
        <v>0</v>
      </c>
      <c r="K29" s="311">
        <v>0</v>
      </c>
    </row>
    <row r="30" spans="1:11" s="54" customFormat="1" ht="12.75">
      <c r="A30" s="25"/>
      <c r="B30" s="26"/>
      <c r="C30" s="39"/>
      <c r="D30" s="328"/>
      <c r="E30" s="307"/>
      <c r="F30" s="341"/>
      <c r="G30" s="341"/>
      <c r="H30" s="341"/>
      <c r="I30" s="341"/>
      <c r="J30" s="347"/>
      <c r="K30" s="308"/>
    </row>
    <row r="31" spans="1:11" s="54" customFormat="1" ht="12.75">
      <c r="A31" s="45"/>
      <c r="B31" s="335">
        <v>90095</v>
      </c>
      <c r="C31" s="47" t="s">
        <v>49</v>
      </c>
      <c r="D31" s="336">
        <f>SUM(E31:K31)</f>
        <v>41210</v>
      </c>
      <c r="E31" s="310">
        <v>0</v>
      </c>
      <c r="F31" s="337">
        <f>35815+5395</f>
        <v>41210</v>
      </c>
      <c r="G31" s="337">
        <v>0</v>
      </c>
      <c r="H31" s="337">
        <v>0</v>
      </c>
      <c r="I31" s="337">
        <v>0</v>
      </c>
      <c r="J31" s="346">
        <v>0</v>
      </c>
      <c r="K31" s="311">
        <v>0</v>
      </c>
    </row>
    <row r="32" spans="1:11" s="54" customFormat="1" ht="12.75">
      <c r="A32" s="25"/>
      <c r="B32" s="26"/>
      <c r="C32" s="39"/>
      <c r="D32" s="328"/>
      <c r="E32" s="307"/>
      <c r="F32" s="341"/>
      <c r="G32" s="341"/>
      <c r="H32" s="341"/>
      <c r="I32" s="341"/>
      <c r="J32" s="331"/>
      <c r="K32" s="308"/>
    </row>
    <row r="33" spans="1:11" s="55" customFormat="1" ht="12.75">
      <c r="A33" s="32">
        <v>926</v>
      </c>
      <c r="B33" s="33"/>
      <c r="C33" s="34" t="s">
        <v>28</v>
      </c>
      <c r="D33" s="333">
        <f>D35</f>
        <v>11827</v>
      </c>
      <c r="E33" s="304">
        <f aca="true" t="shared" si="5" ref="E33:K33">E35</f>
        <v>0</v>
      </c>
      <c r="F33" s="342">
        <f>F35</f>
        <v>0</v>
      </c>
      <c r="G33" s="342">
        <f t="shared" si="5"/>
        <v>0</v>
      </c>
      <c r="H33" s="342">
        <f t="shared" si="5"/>
        <v>0</v>
      </c>
      <c r="I33" s="342">
        <f t="shared" si="5"/>
        <v>11827</v>
      </c>
      <c r="J33" s="334">
        <f t="shared" si="5"/>
        <v>0</v>
      </c>
      <c r="K33" s="305">
        <f t="shared" si="5"/>
        <v>0</v>
      </c>
    </row>
    <row r="34" spans="1:11" s="55" customFormat="1" ht="12.75">
      <c r="A34" s="348"/>
      <c r="B34" s="349"/>
      <c r="C34" s="350"/>
      <c r="D34" s="351"/>
      <c r="E34" s="352"/>
      <c r="F34" s="353"/>
      <c r="G34" s="353"/>
      <c r="H34" s="353"/>
      <c r="I34" s="353"/>
      <c r="J34" s="354"/>
      <c r="K34" s="355"/>
    </row>
    <row r="35" spans="1:11" s="54" customFormat="1" ht="13.5" thickBot="1">
      <c r="A35" s="356"/>
      <c r="B35" s="357">
        <v>92604</v>
      </c>
      <c r="C35" s="358" t="s">
        <v>29</v>
      </c>
      <c r="D35" s="336">
        <f>SUM(E35:K35)</f>
        <v>11827</v>
      </c>
      <c r="E35" s="310">
        <v>0</v>
      </c>
      <c r="F35" s="359">
        <v>0</v>
      </c>
      <c r="G35" s="337">
        <v>0</v>
      </c>
      <c r="H35" s="359">
        <v>0</v>
      </c>
      <c r="I35" s="337">
        <f>5387+6440</f>
        <v>11827</v>
      </c>
      <c r="J35" s="338">
        <v>0</v>
      </c>
      <c r="K35" s="311">
        <v>0</v>
      </c>
    </row>
    <row r="36" spans="1:11" s="363" customFormat="1" ht="30" customHeight="1" thickBot="1">
      <c r="A36" s="409" t="s">
        <v>5</v>
      </c>
      <c r="B36" s="410"/>
      <c r="C36" s="411"/>
      <c r="D36" s="360">
        <f>D27+D33+D11+D15+D19+D23</f>
        <v>382037</v>
      </c>
      <c r="E36" s="361">
        <f>E27+E33+E11+E15+E19+E23</f>
        <v>0</v>
      </c>
      <c r="F36" s="361">
        <f aca="true" t="shared" si="6" ref="F36:K36">F27+F33+F11+F15+F19+F23</f>
        <v>270210</v>
      </c>
      <c r="G36" s="361">
        <f t="shared" si="6"/>
        <v>0</v>
      </c>
      <c r="H36" s="361">
        <f t="shared" si="6"/>
        <v>0</v>
      </c>
      <c r="I36" s="361">
        <f t="shared" si="6"/>
        <v>11827</v>
      </c>
      <c r="J36" s="361">
        <f t="shared" si="6"/>
        <v>100000</v>
      </c>
      <c r="K36" s="362">
        <f t="shared" si="6"/>
        <v>0</v>
      </c>
    </row>
    <row r="37" spans="1:11" s="363" customFormat="1" ht="12.75" customHeight="1">
      <c r="A37" s="364"/>
      <c r="B37" s="364"/>
      <c r="C37" s="364"/>
      <c r="D37" s="365"/>
      <c r="E37" s="365"/>
      <c r="F37" s="365"/>
      <c r="G37" s="365"/>
      <c r="H37" s="365"/>
      <c r="I37" s="365"/>
      <c r="J37" s="365"/>
      <c r="K37" s="365"/>
    </row>
    <row r="38" spans="1:11" s="321" customFormat="1" ht="13.5" thickBot="1">
      <c r="A38" s="318"/>
      <c r="B38" s="318"/>
      <c r="C38" s="318"/>
      <c r="D38" s="319"/>
      <c r="E38" s="319"/>
      <c r="F38" s="319"/>
      <c r="G38" s="319"/>
      <c r="H38" s="319"/>
      <c r="I38" s="319"/>
      <c r="J38" s="319"/>
      <c r="K38" s="320" t="s">
        <v>6</v>
      </c>
    </row>
    <row r="39" spans="1:11" s="54" customFormat="1" ht="12.75">
      <c r="A39" s="412" t="s">
        <v>0</v>
      </c>
      <c r="B39" s="415" t="s">
        <v>1</v>
      </c>
      <c r="C39" s="415" t="s">
        <v>2</v>
      </c>
      <c r="D39" s="418" t="s">
        <v>4</v>
      </c>
      <c r="E39" s="419"/>
      <c r="F39" s="419"/>
      <c r="G39" s="419"/>
      <c r="H39" s="419"/>
      <c r="I39" s="420"/>
      <c r="J39" s="420"/>
      <c r="K39" s="421"/>
    </row>
    <row r="40" spans="1:11" s="54" customFormat="1" ht="12.75">
      <c r="A40" s="413"/>
      <c r="B40" s="416"/>
      <c r="C40" s="416"/>
      <c r="D40" s="422" t="s">
        <v>7</v>
      </c>
      <c r="E40" s="402" t="s">
        <v>8</v>
      </c>
      <c r="F40" s="402"/>
      <c r="G40" s="402"/>
      <c r="H40" s="402"/>
      <c r="I40" s="402"/>
      <c r="J40" s="402"/>
      <c r="K40" s="403"/>
    </row>
    <row r="41" spans="1:11" s="54" customFormat="1" ht="27.75" customHeight="1">
      <c r="A41" s="413"/>
      <c r="B41" s="416"/>
      <c r="C41" s="416"/>
      <c r="D41" s="413"/>
      <c r="E41" s="404" t="s">
        <v>20</v>
      </c>
      <c r="F41" s="404"/>
      <c r="G41" s="404" t="s">
        <v>21</v>
      </c>
      <c r="H41" s="404" t="s">
        <v>22</v>
      </c>
      <c r="I41" s="405" t="s">
        <v>23</v>
      </c>
      <c r="J41" s="406" t="s">
        <v>24</v>
      </c>
      <c r="K41" s="408" t="s">
        <v>25</v>
      </c>
    </row>
    <row r="42" spans="1:11" s="54" customFormat="1" ht="119.25" customHeight="1">
      <c r="A42" s="414"/>
      <c r="B42" s="417"/>
      <c r="C42" s="417"/>
      <c r="D42" s="414"/>
      <c r="E42" s="322" t="s">
        <v>26</v>
      </c>
      <c r="F42" s="322" t="s">
        <v>27</v>
      </c>
      <c r="G42" s="404"/>
      <c r="H42" s="404"/>
      <c r="I42" s="405"/>
      <c r="J42" s="407"/>
      <c r="K42" s="408"/>
    </row>
    <row r="43" spans="1:11" s="327" customFormat="1" ht="10.5" thickBot="1">
      <c r="A43" s="323">
        <v>1</v>
      </c>
      <c r="B43" s="324">
        <v>2</v>
      </c>
      <c r="C43" s="325">
        <v>3</v>
      </c>
      <c r="D43" s="326">
        <v>4</v>
      </c>
      <c r="E43" s="22">
        <v>5</v>
      </c>
      <c r="F43" s="22">
        <v>6</v>
      </c>
      <c r="G43" s="22">
        <v>7</v>
      </c>
      <c r="H43" s="22">
        <v>8</v>
      </c>
      <c r="I43" s="22">
        <v>9</v>
      </c>
      <c r="J43" s="22">
        <v>10</v>
      </c>
      <c r="K43" s="24">
        <v>11</v>
      </c>
    </row>
    <row r="44" spans="1:11" s="54" customFormat="1" ht="12.75">
      <c r="A44" s="25"/>
      <c r="B44" s="26"/>
      <c r="C44" s="39"/>
      <c r="D44" s="328"/>
      <c r="E44" s="307"/>
      <c r="F44" s="307"/>
      <c r="G44" s="307"/>
      <c r="H44" s="307"/>
      <c r="I44" s="307"/>
      <c r="J44" s="307"/>
      <c r="K44" s="308"/>
    </row>
    <row r="45" spans="1:11" s="55" customFormat="1" ht="12.75">
      <c r="A45" s="32">
        <v>600</v>
      </c>
      <c r="B45" s="33"/>
      <c r="C45" s="34" t="s">
        <v>111</v>
      </c>
      <c r="D45" s="333">
        <f aca="true" t="shared" si="7" ref="D45:K45">SUM(D47:D47)</f>
        <v>5000</v>
      </c>
      <c r="E45" s="304">
        <f t="shared" si="7"/>
        <v>0</v>
      </c>
      <c r="F45" s="304">
        <f t="shared" si="7"/>
        <v>0</v>
      </c>
      <c r="G45" s="304">
        <f t="shared" si="7"/>
        <v>0</v>
      </c>
      <c r="H45" s="304">
        <f t="shared" si="7"/>
        <v>0</v>
      </c>
      <c r="I45" s="304">
        <f t="shared" si="7"/>
        <v>5000</v>
      </c>
      <c r="J45" s="304">
        <f t="shared" si="7"/>
        <v>0</v>
      </c>
      <c r="K45" s="305">
        <f t="shared" si="7"/>
        <v>0</v>
      </c>
    </row>
    <row r="46" spans="1:11" s="54" customFormat="1" ht="12.75">
      <c r="A46" s="25"/>
      <c r="B46" s="26"/>
      <c r="C46" s="39"/>
      <c r="D46" s="328"/>
      <c r="E46" s="307"/>
      <c r="F46" s="307"/>
      <c r="G46" s="307"/>
      <c r="H46" s="307"/>
      <c r="I46" s="307"/>
      <c r="J46" s="307"/>
      <c r="K46" s="308"/>
    </row>
    <row r="47" spans="1:11" s="54" customFormat="1" ht="12.75">
      <c r="A47" s="45"/>
      <c r="B47" s="46">
        <v>60016</v>
      </c>
      <c r="C47" s="47" t="s">
        <v>46</v>
      </c>
      <c r="D47" s="309">
        <f>SUM(E47:K47)</f>
        <v>5000</v>
      </c>
      <c r="E47" s="310">
        <v>0</v>
      </c>
      <c r="F47" s="310"/>
      <c r="G47" s="310">
        <v>0</v>
      </c>
      <c r="H47" s="310">
        <v>0</v>
      </c>
      <c r="I47" s="310">
        <v>5000</v>
      </c>
      <c r="J47" s="310">
        <v>0</v>
      </c>
      <c r="K47" s="311">
        <v>0</v>
      </c>
    </row>
    <row r="48" spans="1:11" s="54" customFormat="1" ht="12.75">
      <c r="A48" s="25"/>
      <c r="B48" s="26"/>
      <c r="C48" s="39"/>
      <c r="D48" s="306"/>
      <c r="E48" s="307"/>
      <c r="F48" s="307"/>
      <c r="G48" s="307"/>
      <c r="H48" s="307"/>
      <c r="I48" s="307"/>
      <c r="J48" s="307"/>
      <c r="K48" s="308"/>
    </row>
    <row r="49" spans="1:11" s="55" customFormat="1" ht="12.75">
      <c r="A49" s="32">
        <v>801</v>
      </c>
      <c r="B49" s="33"/>
      <c r="C49" s="34" t="s">
        <v>14</v>
      </c>
      <c r="D49" s="303">
        <f aca="true" t="shared" si="8" ref="D49:K49">SUM(D51:D51)</f>
        <v>2000</v>
      </c>
      <c r="E49" s="304">
        <f t="shared" si="8"/>
        <v>0</v>
      </c>
      <c r="F49" s="304">
        <f t="shared" si="8"/>
        <v>2000</v>
      </c>
      <c r="G49" s="304">
        <f t="shared" si="8"/>
        <v>0</v>
      </c>
      <c r="H49" s="304">
        <f t="shared" si="8"/>
        <v>0</v>
      </c>
      <c r="I49" s="304">
        <f t="shared" si="8"/>
        <v>0</v>
      </c>
      <c r="J49" s="304">
        <f t="shared" si="8"/>
        <v>0</v>
      </c>
      <c r="K49" s="305">
        <f t="shared" si="8"/>
        <v>0</v>
      </c>
    </row>
    <row r="50" spans="1:11" s="54" customFormat="1" ht="12.75">
      <c r="A50" s="25"/>
      <c r="B50" s="26"/>
      <c r="C50" s="39"/>
      <c r="D50" s="306"/>
      <c r="E50" s="307"/>
      <c r="F50" s="307"/>
      <c r="G50" s="307"/>
      <c r="H50" s="307"/>
      <c r="I50" s="307"/>
      <c r="J50" s="307"/>
      <c r="K50" s="308"/>
    </row>
    <row r="51" spans="1:11" s="54" customFormat="1" ht="12.75">
      <c r="A51" s="45"/>
      <c r="B51" s="46">
        <v>80101</v>
      </c>
      <c r="C51" s="47" t="s">
        <v>17</v>
      </c>
      <c r="D51" s="309">
        <f>SUM(E51:K51)</f>
        <v>2000</v>
      </c>
      <c r="E51" s="310">
        <v>0</v>
      </c>
      <c r="F51" s="310">
        <f>1500+500</f>
        <v>2000</v>
      </c>
      <c r="G51" s="310">
        <v>0</v>
      </c>
      <c r="H51" s="310">
        <v>0</v>
      </c>
      <c r="I51" s="310">
        <v>0</v>
      </c>
      <c r="J51" s="310">
        <v>0</v>
      </c>
      <c r="K51" s="311">
        <v>0</v>
      </c>
    </row>
    <row r="52" spans="1:11" s="54" customFormat="1" ht="6.75" customHeight="1">
      <c r="A52" s="25"/>
      <c r="B52" s="298"/>
      <c r="C52" s="299"/>
      <c r="D52" s="300"/>
      <c r="E52" s="301"/>
      <c r="F52" s="301"/>
      <c r="G52" s="301"/>
      <c r="H52" s="301"/>
      <c r="I52" s="301"/>
      <c r="J52" s="301"/>
      <c r="K52" s="302"/>
    </row>
    <row r="53" spans="1:11" s="55" customFormat="1" ht="26.25">
      <c r="A53" s="32">
        <v>921</v>
      </c>
      <c r="B53" s="33"/>
      <c r="C53" s="34" t="s">
        <v>59</v>
      </c>
      <c r="D53" s="303">
        <f>SUM(D55:D55)</f>
        <v>150000</v>
      </c>
      <c r="E53" s="304">
        <f aca="true" t="shared" si="9" ref="E53:K53">SUM(E55:E55)</f>
        <v>0</v>
      </c>
      <c r="F53" s="304">
        <f t="shared" si="9"/>
        <v>0</v>
      </c>
      <c r="G53" s="304">
        <f t="shared" si="9"/>
        <v>150000</v>
      </c>
      <c r="H53" s="304">
        <f t="shared" si="9"/>
        <v>0</v>
      </c>
      <c r="I53" s="304">
        <f t="shared" si="9"/>
        <v>0</v>
      </c>
      <c r="J53" s="304">
        <f t="shared" si="9"/>
        <v>0</v>
      </c>
      <c r="K53" s="305">
        <f t="shared" si="9"/>
        <v>0</v>
      </c>
    </row>
    <row r="54" spans="1:11" s="54" customFormat="1" ht="12.75">
      <c r="A54" s="25"/>
      <c r="B54" s="26"/>
      <c r="C54" s="39"/>
      <c r="D54" s="306"/>
      <c r="E54" s="307"/>
      <c r="F54" s="307"/>
      <c r="G54" s="307"/>
      <c r="H54" s="307"/>
      <c r="I54" s="307"/>
      <c r="J54" s="307"/>
      <c r="K54" s="308"/>
    </row>
    <row r="55" spans="1:11" s="54" customFormat="1" ht="12.75">
      <c r="A55" s="45"/>
      <c r="B55" s="46">
        <v>92109</v>
      </c>
      <c r="C55" s="47" t="s">
        <v>60</v>
      </c>
      <c r="D55" s="309">
        <f>SUM(E55:K55)</f>
        <v>150000</v>
      </c>
      <c r="E55" s="310">
        <v>0</v>
      </c>
      <c r="F55" s="310"/>
      <c r="G55" s="310">
        <v>150000</v>
      </c>
      <c r="H55" s="310">
        <v>0</v>
      </c>
      <c r="I55" s="310">
        <v>0</v>
      </c>
      <c r="J55" s="310">
        <v>0</v>
      </c>
      <c r="K55" s="311">
        <v>0</v>
      </c>
    </row>
    <row r="56" spans="1:11" s="54" customFormat="1" ht="12.75">
      <c r="A56" s="25"/>
      <c r="B56" s="26"/>
      <c r="C56" s="39"/>
      <c r="D56" s="306"/>
      <c r="E56" s="307"/>
      <c r="F56" s="307"/>
      <c r="G56" s="307"/>
      <c r="H56" s="307"/>
      <c r="I56" s="307"/>
      <c r="J56" s="307"/>
      <c r="K56" s="308"/>
    </row>
    <row r="57" spans="1:11" s="55" customFormat="1" ht="12.75">
      <c r="A57" s="32">
        <v>926</v>
      </c>
      <c r="B57" s="33"/>
      <c r="C57" s="34" t="s">
        <v>28</v>
      </c>
      <c r="D57" s="303">
        <f aca="true" t="shared" si="10" ref="D57:K57">SUM(D59:D59)</f>
        <v>5937</v>
      </c>
      <c r="E57" s="304">
        <f t="shared" si="10"/>
        <v>0</v>
      </c>
      <c r="F57" s="304">
        <f t="shared" si="10"/>
        <v>5937</v>
      </c>
      <c r="G57" s="304">
        <f t="shared" si="10"/>
        <v>0</v>
      </c>
      <c r="H57" s="304">
        <f t="shared" si="10"/>
        <v>0</v>
      </c>
      <c r="I57" s="304">
        <f t="shared" si="10"/>
        <v>0</v>
      </c>
      <c r="J57" s="304">
        <f t="shared" si="10"/>
        <v>0</v>
      </c>
      <c r="K57" s="305">
        <f t="shared" si="10"/>
        <v>0</v>
      </c>
    </row>
    <row r="58" spans="1:11" s="54" customFormat="1" ht="12.75">
      <c r="A58" s="25"/>
      <c r="B58" s="26"/>
      <c r="C58" s="39"/>
      <c r="D58" s="306"/>
      <c r="E58" s="307"/>
      <c r="F58" s="307"/>
      <c r="G58" s="307"/>
      <c r="H58" s="307"/>
      <c r="I58" s="307"/>
      <c r="J58" s="307"/>
      <c r="K58" s="308"/>
    </row>
    <row r="59" spans="1:11" s="54" customFormat="1" ht="13.5" thickBot="1">
      <c r="A59" s="25"/>
      <c r="B59" s="46">
        <v>92604</v>
      </c>
      <c r="C59" s="47" t="s">
        <v>29</v>
      </c>
      <c r="D59" s="309">
        <f>SUM(E59:K59)</f>
        <v>5937</v>
      </c>
      <c r="E59" s="310"/>
      <c r="F59" s="310">
        <f>808+1664+2500+965</f>
        <v>5937</v>
      </c>
      <c r="G59" s="310"/>
      <c r="H59" s="310"/>
      <c r="I59" s="310">
        <v>0</v>
      </c>
      <c r="J59" s="310">
        <v>0</v>
      </c>
      <c r="K59" s="311">
        <v>0</v>
      </c>
    </row>
    <row r="60" spans="1:11" s="315" customFormat="1" ht="30" customHeight="1" thickBot="1">
      <c r="A60" s="399" t="s">
        <v>5</v>
      </c>
      <c r="B60" s="400"/>
      <c r="C60" s="401"/>
      <c r="D60" s="312">
        <f aca="true" t="shared" si="11" ref="D60:K60">D49+D57+D47+D53</f>
        <v>162937</v>
      </c>
      <c r="E60" s="313">
        <f t="shared" si="11"/>
        <v>0</v>
      </c>
      <c r="F60" s="313">
        <f t="shared" si="11"/>
        <v>7937</v>
      </c>
      <c r="G60" s="313">
        <f t="shared" si="11"/>
        <v>150000</v>
      </c>
      <c r="H60" s="313">
        <f t="shared" si="11"/>
        <v>0</v>
      </c>
      <c r="I60" s="313">
        <f t="shared" si="11"/>
        <v>5000</v>
      </c>
      <c r="J60" s="313">
        <f t="shared" si="11"/>
        <v>0</v>
      </c>
      <c r="K60" s="314">
        <f t="shared" si="11"/>
        <v>0</v>
      </c>
    </row>
    <row r="61" spans="3:6" s="366" customFormat="1" ht="12.75">
      <c r="C61" s="367"/>
      <c r="D61" s="367"/>
      <c r="E61" s="367"/>
      <c r="F61" s="367"/>
    </row>
    <row r="62" spans="5:11" s="366" customFormat="1" ht="12.75">
      <c r="E62" s="367"/>
      <c r="F62" s="367"/>
      <c r="J62" s="367"/>
      <c r="K62" s="367"/>
    </row>
    <row r="63" spans="3:4" s="366" customFormat="1" ht="12.75">
      <c r="C63" s="368"/>
      <c r="D63" s="367"/>
    </row>
    <row r="64" spans="3:7" s="366" customFormat="1" ht="12.75">
      <c r="C64" s="368"/>
      <c r="D64" s="367"/>
      <c r="G64" s="367"/>
    </row>
    <row r="65" spans="3:4" s="366" customFormat="1" ht="12.75">
      <c r="C65" s="368"/>
      <c r="D65" s="367"/>
    </row>
    <row r="66" spans="3:4" s="366" customFormat="1" ht="12.75">
      <c r="C66" s="368"/>
      <c r="D66" s="367"/>
    </row>
    <row r="67" spans="3:9" s="366" customFormat="1" ht="12.75">
      <c r="C67" s="368"/>
      <c r="D67" s="369"/>
      <c r="E67" s="369"/>
      <c r="F67" s="369"/>
      <c r="G67" s="369"/>
      <c r="H67" s="369"/>
      <c r="I67" s="367"/>
    </row>
    <row r="68" spans="4:9" s="366" customFormat="1" ht="12.75">
      <c r="D68" s="369"/>
      <c r="E68" s="369"/>
      <c r="F68" s="369"/>
      <c r="G68" s="369"/>
      <c r="H68" s="369"/>
      <c r="I68" s="367"/>
    </row>
    <row r="69" spans="4:8" s="366" customFormat="1" ht="12.75">
      <c r="D69" s="369"/>
      <c r="E69" s="369"/>
      <c r="F69" s="369"/>
      <c r="G69" s="369"/>
      <c r="H69" s="369"/>
    </row>
    <row r="70" spans="4:8" s="366" customFormat="1" ht="12.75">
      <c r="D70" s="369"/>
      <c r="E70" s="369"/>
      <c r="F70" s="369"/>
      <c r="G70" s="369"/>
      <c r="H70" s="369"/>
    </row>
    <row r="71" spans="4:8" s="366" customFormat="1" ht="12.75">
      <c r="D71" s="370"/>
      <c r="E71" s="371"/>
      <c r="F71" s="371"/>
      <c r="G71" s="369"/>
      <c r="H71" s="369"/>
    </row>
    <row r="72" spans="4:7" s="366" customFormat="1" ht="12.75">
      <c r="D72" s="368"/>
      <c r="E72" s="371"/>
      <c r="F72" s="371"/>
      <c r="G72" s="369"/>
    </row>
    <row r="73" spans="4:11" s="366" customFormat="1" ht="12.75">
      <c r="D73" s="367"/>
      <c r="E73" s="369"/>
      <c r="F73" s="369"/>
      <c r="G73" s="367"/>
      <c r="H73" s="367"/>
      <c r="K73" s="372"/>
    </row>
    <row r="74" s="366" customFormat="1" ht="12.75">
      <c r="J74" s="367"/>
    </row>
    <row r="75" s="366" customFormat="1" ht="12.75"/>
    <row r="76" s="366" customFormat="1" ht="12.75"/>
  </sheetData>
  <sheetProtection/>
  <mergeCells count="28">
    <mergeCell ref="J1:K1"/>
    <mergeCell ref="A3:K3"/>
    <mergeCell ref="A5:A8"/>
    <mergeCell ref="B5:B8"/>
    <mergeCell ref="C5:C8"/>
    <mergeCell ref="D5:K5"/>
    <mergeCell ref="D6:D8"/>
    <mergeCell ref="E6:K6"/>
    <mergeCell ref="E7:F7"/>
    <mergeCell ref="G7:G8"/>
    <mergeCell ref="H7:H8"/>
    <mergeCell ref="I7:I8"/>
    <mergeCell ref="J7:J8"/>
    <mergeCell ref="K7:K8"/>
    <mergeCell ref="A36:C36"/>
    <mergeCell ref="A39:A42"/>
    <mergeCell ref="B39:B42"/>
    <mergeCell ref="C39:C42"/>
    <mergeCell ref="D39:K39"/>
    <mergeCell ref="D40:D42"/>
    <mergeCell ref="A60:C60"/>
    <mergeCell ref="E40:K40"/>
    <mergeCell ref="E41:F41"/>
    <mergeCell ref="G41:G42"/>
    <mergeCell ref="H41:H42"/>
    <mergeCell ref="I41:I42"/>
    <mergeCell ref="J41:J42"/>
    <mergeCell ref="K41:K42"/>
  </mergeCells>
  <printOptions/>
  <pageMargins left="0.7" right="0.7" top="0.75" bottom="0.75" header="0.3" footer="0.3"/>
  <pageSetup fitToHeight="0" fitToWidth="1" horizontalDpi="600" verticalDpi="600" orientation="landscape" paperSize="9" scale="70" r:id="rId1"/>
  <rowBreaks count="1" manualBreakCount="1">
    <brk id="3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63"/>
  <sheetViews>
    <sheetView showGridLines="0" view="pageBreakPreview" zoomScaleSheetLayoutView="100" zoomScalePageLayoutView="0" workbookViewId="0" topLeftCell="A1">
      <selection activeCell="G2" sqref="G2"/>
    </sheetView>
  </sheetViews>
  <sheetFormatPr defaultColWidth="9.140625" defaultRowHeight="12.75"/>
  <cols>
    <col min="1" max="2" width="9.28125" style="16" bestFit="1" customWidth="1"/>
    <col min="3" max="3" width="46.8515625" style="16" customWidth="1"/>
    <col min="4" max="4" width="15.57421875" style="16" customWidth="1"/>
    <col min="5" max="5" width="15.28125" style="16" customWidth="1"/>
    <col min="6" max="6" width="18.57421875" style="16" customWidth="1"/>
    <col min="7" max="7" width="14.28125" style="16" customWidth="1"/>
    <col min="8" max="8" width="14.57421875" style="16" customWidth="1"/>
    <col min="9" max="9" width="10.8515625" style="16" bestFit="1" customWidth="1"/>
    <col min="10" max="16384" width="9.140625" style="16" customWidth="1"/>
  </cols>
  <sheetData>
    <row r="1" spans="1:8" s="2" customFormat="1" ht="53.25" customHeight="1">
      <c r="A1" s="1"/>
      <c r="B1" s="1"/>
      <c r="C1" s="1"/>
      <c r="G1" s="427" t="s">
        <v>121</v>
      </c>
      <c r="H1" s="427"/>
    </row>
    <row r="2" spans="1:3" s="2" customFormat="1" ht="6" customHeight="1">
      <c r="A2" s="1"/>
      <c r="B2" s="1"/>
      <c r="C2" s="1"/>
    </row>
    <row r="3" spans="1:8" s="2" customFormat="1" ht="13.5">
      <c r="A3" s="424" t="s">
        <v>9</v>
      </c>
      <c r="B3" s="424"/>
      <c r="C3" s="424"/>
      <c r="D3" s="424"/>
      <c r="E3" s="424"/>
      <c r="F3" s="424"/>
      <c r="G3" s="424"/>
      <c r="H3" s="424"/>
    </row>
    <row r="4" spans="1:8" s="2" customFormat="1" ht="6" customHeight="1" thickBot="1">
      <c r="A4" s="3"/>
      <c r="B4" s="3"/>
      <c r="C4" s="3"/>
      <c r="E4" s="4"/>
      <c r="F4" s="4"/>
      <c r="G4" s="4"/>
      <c r="H4" s="66" t="s">
        <v>6</v>
      </c>
    </row>
    <row r="5" spans="1:8" s="131" customFormat="1" ht="12.75">
      <c r="A5" s="431" t="s">
        <v>0</v>
      </c>
      <c r="B5" s="433" t="s">
        <v>1</v>
      </c>
      <c r="C5" s="455" t="s">
        <v>2</v>
      </c>
      <c r="D5" s="457" t="s">
        <v>3</v>
      </c>
      <c r="E5" s="458"/>
      <c r="F5" s="458"/>
      <c r="G5" s="458"/>
      <c r="H5" s="459"/>
    </row>
    <row r="6" spans="1:8" s="131" customFormat="1" ht="12.75" customHeight="1">
      <c r="A6" s="432"/>
      <c r="B6" s="434"/>
      <c r="C6" s="456"/>
      <c r="D6" s="441" t="s">
        <v>7</v>
      </c>
      <c r="E6" s="447" t="s">
        <v>8</v>
      </c>
      <c r="F6" s="447"/>
      <c r="G6" s="447"/>
      <c r="H6" s="448"/>
    </row>
    <row r="7" spans="1:8" s="131" customFormat="1" ht="12.75">
      <c r="A7" s="432"/>
      <c r="B7" s="434"/>
      <c r="C7" s="456"/>
      <c r="D7" s="441"/>
      <c r="E7" s="449" t="s">
        <v>10</v>
      </c>
      <c r="F7" s="273" t="s">
        <v>11</v>
      </c>
      <c r="G7" s="426" t="s">
        <v>12</v>
      </c>
      <c r="H7" s="460" t="s">
        <v>13</v>
      </c>
    </row>
    <row r="8" spans="1:8" s="131" customFormat="1" ht="96">
      <c r="A8" s="432"/>
      <c r="B8" s="434"/>
      <c r="C8" s="456"/>
      <c r="D8" s="441"/>
      <c r="E8" s="450"/>
      <c r="F8" s="273" t="s">
        <v>48</v>
      </c>
      <c r="G8" s="426"/>
      <c r="H8" s="460"/>
    </row>
    <row r="9" spans="1:8" s="136" customFormat="1" ht="10.5" thickBot="1">
      <c r="A9" s="132">
        <v>1</v>
      </c>
      <c r="B9" s="133">
        <v>2</v>
      </c>
      <c r="C9" s="134">
        <v>3</v>
      </c>
      <c r="D9" s="132">
        <v>4</v>
      </c>
      <c r="E9" s="133">
        <v>5</v>
      </c>
      <c r="F9" s="133">
        <v>6</v>
      </c>
      <c r="G9" s="133">
        <v>7</v>
      </c>
      <c r="H9" s="135">
        <v>8</v>
      </c>
    </row>
    <row r="10" spans="1:8" s="131" customFormat="1" ht="4.5" customHeight="1">
      <c r="A10" s="59"/>
      <c r="B10" s="60"/>
      <c r="C10" s="137"/>
      <c r="D10" s="138"/>
      <c r="E10" s="139"/>
      <c r="F10" s="140"/>
      <c r="G10" s="140"/>
      <c r="H10" s="141"/>
    </row>
    <row r="11" spans="1:8" s="146" customFormat="1" ht="26.25">
      <c r="A11" s="61">
        <v>400</v>
      </c>
      <c r="B11" s="62"/>
      <c r="C11" s="63" t="s">
        <v>102</v>
      </c>
      <c r="D11" s="142">
        <f>SUM(D13:D13)</f>
        <v>130000</v>
      </c>
      <c r="E11" s="143">
        <f>SUM(E13:E13)</f>
        <v>130000</v>
      </c>
      <c r="F11" s="144">
        <f>SUM(F13:F13)</f>
        <v>0</v>
      </c>
      <c r="G11" s="144">
        <f>SUM(G13:G13)</f>
        <v>0</v>
      </c>
      <c r="H11" s="145">
        <f>SUM(H13:H13)</f>
        <v>0</v>
      </c>
    </row>
    <row r="12" spans="1:8" s="2" customFormat="1" ht="12.75">
      <c r="A12" s="6"/>
      <c r="B12" s="7"/>
      <c r="C12" s="9"/>
      <c r="D12" s="10"/>
      <c r="E12" s="11"/>
      <c r="F12" s="12"/>
      <c r="G12" s="13"/>
      <c r="H12" s="14"/>
    </row>
    <row r="13" spans="1:8" s="131" customFormat="1" ht="12.75">
      <c r="A13" s="64"/>
      <c r="B13" s="147">
        <v>40002</v>
      </c>
      <c r="C13" s="65" t="s">
        <v>103</v>
      </c>
      <c r="D13" s="148">
        <f>SUM(E13+G13+H13)</f>
        <v>130000</v>
      </c>
      <c r="E13" s="252">
        <v>130000</v>
      </c>
      <c r="F13" s="149">
        <v>0</v>
      </c>
      <c r="G13" s="150">
        <v>0</v>
      </c>
      <c r="H13" s="151">
        <v>0</v>
      </c>
    </row>
    <row r="14" spans="1:8" s="131" customFormat="1" ht="12.75">
      <c r="A14" s="59"/>
      <c r="B14" s="60"/>
      <c r="C14" s="137"/>
      <c r="D14" s="138"/>
      <c r="E14" s="253"/>
      <c r="F14" s="140"/>
      <c r="G14" s="140"/>
      <c r="H14" s="141"/>
    </row>
    <row r="15" spans="1:8" s="146" customFormat="1" ht="12.75">
      <c r="A15" s="61">
        <v>700</v>
      </c>
      <c r="B15" s="62"/>
      <c r="C15" s="63" t="s">
        <v>47</v>
      </c>
      <c r="D15" s="142">
        <f>SUM(D17:D17)</f>
        <v>289710</v>
      </c>
      <c r="E15" s="254">
        <f>SUM(E17:E17)</f>
        <v>289710</v>
      </c>
      <c r="F15" s="144">
        <f>SUM(F17:F17)</f>
        <v>0</v>
      </c>
      <c r="G15" s="144">
        <f>SUM(G17:G17)</f>
        <v>0</v>
      </c>
      <c r="H15" s="145">
        <f>SUM(H17:H17)</f>
        <v>0</v>
      </c>
    </row>
    <row r="16" spans="1:8" s="2" customFormat="1" ht="12.75">
      <c r="A16" s="6"/>
      <c r="B16" s="7"/>
      <c r="C16" s="9"/>
      <c r="D16" s="10"/>
      <c r="E16" s="255"/>
      <c r="F16" s="12"/>
      <c r="G16" s="13"/>
      <c r="H16" s="14"/>
    </row>
    <row r="17" spans="1:8" s="131" customFormat="1" ht="12.75">
      <c r="A17" s="64"/>
      <c r="B17" s="147">
        <v>70095</v>
      </c>
      <c r="C17" s="65" t="s">
        <v>49</v>
      </c>
      <c r="D17" s="148">
        <f>SUM(E17+G17+H17)</f>
        <v>289710</v>
      </c>
      <c r="E17" s="252">
        <v>289710</v>
      </c>
      <c r="F17" s="149">
        <v>0</v>
      </c>
      <c r="G17" s="150">
        <v>0</v>
      </c>
      <c r="H17" s="151">
        <v>0</v>
      </c>
    </row>
    <row r="18" spans="1:8" s="131" customFormat="1" ht="12.75">
      <c r="A18" s="59"/>
      <c r="B18" s="60"/>
      <c r="C18" s="137"/>
      <c r="D18" s="138"/>
      <c r="E18" s="253"/>
      <c r="F18" s="140"/>
      <c r="G18" s="140"/>
      <c r="H18" s="141"/>
    </row>
    <row r="19" spans="1:8" s="146" customFormat="1" ht="12.75">
      <c r="A19" s="61">
        <v>750</v>
      </c>
      <c r="B19" s="62"/>
      <c r="C19" s="63" t="s">
        <v>16</v>
      </c>
      <c r="D19" s="142">
        <f>SUM(D21:D21)</f>
        <v>107398</v>
      </c>
      <c r="E19" s="254">
        <f>SUM(E21:E21)</f>
        <v>107398</v>
      </c>
      <c r="F19" s="144">
        <f>SUM(F21:F21)</f>
        <v>0</v>
      </c>
      <c r="G19" s="144">
        <f>SUM(G21:G21)</f>
        <v>0</v>
      </c>
      <c r="H19" s="145">
        <f>SUM(H21:H21)</f>
        <v>0</v>
      </c>
    </row>
    <row r="20" spans="1:8" s="2" customFormat="1" ht="12.75">
      <c r="A20" s="6"/>
      <c r="B20" s="7"/>
      <c r="C20" s="9"/>
      <c r="D20" s="10"/>
      <c r="E20" s="255"/>
      <c r="F20" s="12"/>
      <c r="G20" s="13"/>
      <c r="H20" s="14"/>
    </row>
    <row r="21" spans="1:8" s="131" customFormat="1" ht="12.75">
      <c r="A21" s="64"/>
      <c r="B21" s="147">
        <v>75023</v>
      </c>
      <c r="C21" s="195" t="s">
        <v>15</v>
      </c>
      <c r="D21" s="148">
        <f>SUM(E21+G21+H21)</f>
        <v>107398</v>
      </c>
      <c r="E21" s="252">
        <v>107398</v>
      </c>
      <c r="F21" s="149">
        <v>0</v>
      </c>
      <c r="G21" s="150">
        <v>0</v>
      </c>
      <c r="H21" s="151">
        <v>0</v>
      </c>
    </row>
    <row r="22" spans="1:8" s="54" customFormat="1" ht="12.75">
      <c r="A22" s="25"/>
      <c r="B22" s="26"/>
      <c r="C22" s="27"/>
      <c r="D22" s="28"/>
      <c r="E22" s="256"/>
      <c r="F22" s="30"/>
      <c r="G22" s="30"/>
      <c r="H22" s="31"/>
    </row>
    <row r="23" spans="1:8" s="55" customFormat="1" ht="12.75">
      <c r="A23" s="32">
        <v>758</v>
      </c>
      <c r="B23" s="33"/>
      <c r="C23" s="34" t="s">
        <v>104</v>
      </c>
      <c r="D23" s="35">
        <f>SUM(D25:D25)</f>
        <v>173820</v>
      </c>
      <c r="E23" s="257">
        <f>SUM(E25:E25)</f>
        <v>173820</v>
      </c>
      <c r="F23" s="37">
        <f>SUM(F25:F25)</f>
        <v>0</v>
      </c>
      <c r="G23" s="37">
        <f>SUM(G25:G25)</f>
        <v>0</v>
      </c>
      <c r="H23" s="38">
        <f>SUM(H25:H25)</f>
        <v>0</v>
      </c>
    </row>
    <row r="24" spans="1:8" s="54" customFormat="1" ht="12.75">
      <c r="A24" s="25"/>
      <c r="B24" s="26"/>
      <c r="C24" s="39"/>
      <c r="D24" s="40"/>
      <c r="E24" s="258"/>
      <c r="F24" s="42"/>
      <c r="G24" s="43"/>
      <c r="H24" s="44"/>
    </row>
    <row r="25" spans="1:8" s="54" customFormat="1" ht="12.75">
      <c r="A25" s="45"/>
      <c r="B25" s="46">
        <v>75818</v>
      </c>
      <c r="C25" s="47" t="s">
        <v>105</v>
      </c>
      <c r="D25" s="48">
        <f>SUM(E25+G25+H25)</f>
        <v>173820</v>
      </c>
      <c r="E25" s="259">
        <f>200000-26180</f>
        <v>173820</v>
      </c>
      <c r="F25" s="50">
        <v>0</v>
      </c>
      <c r="G25" s="51">
        <v>0</v>
      </c>
      <c r="H25" s="52">
        <v>0</v>
      </c>
    </row>
    <row r="26" spans="1:8" s="54" customFormat="1" ht="12.75">
      <c r="A26" s="25"/>
      <c r="B26" s="26"/>
      <c r="C26" s="27"/>
      <c r="D26" s="28"/>
      <c r="E26" s="256"/>
      <c r="F26" s="30"/>
      <c r="G26" s="30"/>
      <c r="H26" s="31"/>
    </row>
    <row r="27" spans="1:8" s="55" customFormat="1" ht="12.75">
      <c r="A27" s="32">
        <v>801</v>
      </c>
      <c r="B27" s="33"/>
      <c r="C27" s="34" t="s">
        <v>14</v>
      </c>
      <c r="D27" s="35">
        <f>SUM(D29:D29)</f>
        <v>65000</v>
      </c>
      <c r="E27" s="257">
        <f>SUM(E29:E29)</f>
        <v>65000</v>
      </c>
      <c r="F27" s="37">
        <f>SUM(F29:F29)</f>
        <v>0</v>
      </c>
      <c r="G27" s="37">
        <f>SUM(G29:G29)</f>
        <v>0</v>
      </c>
      <c r="H27" s="38">
        <f>SUM(H29:H29)</f>
        <v>0</v>
      </c>
    </row>
    <row r="28" spans="1:8" s="54" customFormat="1" ht="12.75">
      <c r="A28" s="25"/>
      <c r="B28" s="26"/>
      <c r="C28" s="39"/>
      <c r="D28" s="40"/>
      <c r="E28" s="258"/>
      <c r="F28" s="42"/>
      <c r="G28" s="43"/>
      <c r="H28" s="44"/>
    </row>
    <row r="29" spans="1:8" s="54" customFormat="1" ht="12.75">
      <c r="A29" s="45"/>
      <c r="B29" s="46">
        <v>80101</v>
      </c>
      <c r="C29" s="47" t="s">
        <v>17</v>
      </c>
      <c r="D29" s="48">
        <f>SUM(E29+G29+H29)</f>
        <v>65000</v>
      </c>
      <c r="E29" s="259">
        <v>65000</v>
      </c>
      <c r="F29" s="50">
        <v>0</v>
      </c>
      <c r="G29" s="51">
        <v>0</v>
      </c>
      <c r="H29" s="52">
        <v>0</v>
      </c>
    </row>
    <row r="30" spans="1:8" s="131" customFormat="1" ht="3" customHeight="1">
      <c r="A30" s="59"/>
      <c r="B30" s="60"/>
      <c r="C30" s="137"/>
      <c r="D30" s="138"/>
      <c r="E30" s="253"/>
      <c r="F30" s="140"/>
      <c r="G30" s="140"/>
      <c r="H30" s="141"/>
    </row>
    <row r="31" spans="1:8" s="146" customFormat="1" ht="26.25">
      <c r="A31" s="61">
        <v>900</v>
      </c>
      <c r="B31" s="62"/>
      <c r="C31" s="34" t="s">
        <v>57</v>
      </c>
      <c r="D31" s="142">
        <f>SUM(D33:D33)</f>
        <v>50000</v>
      </c>
      <c r="E31" s="254">
        <f>SUM(E33:E33)</f>
        <v>50000</v>
      </c>
      <c r="F31" s="144">
        <f>SUM(F33:F33)</f>
        <v>0</v>
      </c>
      <c r="G31" s="144">
        <f>SUM(G33:G33)</f>
        <v>0</v>
      </c>
      <c r="H31" s="145">
        <f>SUM(H33:H33)</f>
        <v>0</v>
      </c>
    </row>
    <row r="32" spans="1:8" s="2" customFormat="1" ht="12.75">
      <c r="A32" s="6"/>
      <c r="B32" s="7"/>
      <c r="C32" s="39"/>
      <c r="D32" s="10"/>
      <c r="E32" s="255"/>
      <c r="F32" s="12"/>
      <c r="G32" s="13"/>
      <c r="H32" s="14"/>
    </row>
    <row r="33" spans="1:8" s="131" customFormat="1" ht="13.5" thickBot="1">
      <c r="A33" s="64"/>
      <c r="B33" s="147">
        <v>90015</v>
      </c>
      <c r="C33" s="47" t="s">
        <v>58</v>
      </c>
      <c r="D33" s="148">
        <f>SUM(E33+G33+H33)</f>
        <v>50000</v>
      </c>
      <c r="E33" s="252">
        <v>50000</v>
      </c>
      <c r="F33" s="149">
        <v>0</v>
      </c>
      <c r="G33" s="150">
        <v>0</v>
      </c>
      <c r="H33" s="151">
        <v>0</v>
      </c>
    </row>
    <row r="34" spans="1:8" s="154" customFormat="1" ht="21.75" customHeight="1" thickBot="1">
      <c r="A34" s="428" t="s">
        <v>5</v>
      </c>
      <c r="B34" s="429"/>
      <c r="C34" s="430"/>
      <c r="D34" s="152">
        <f>SUM(D15)+D19++D31+D11+D23+D27</f>
        <v>815928</v>
      </c>
      <c r="E34" s="153">
        <f>SUM(E15)+E19++E31+E11+E23+E27</f>
        <v>815928</v>
      </c>
      <c r="F34" s="153">
        <f>SUM(F15)+F19++F31+F11+F23+F27</f>
        <v>0</v>
      </c>
      <c r="G34" s="153">
        <f>SUM(G15)+G19++G31+G11+G23+G27</f>
        <v>0</v>
      </c>
      <c r="H34" s="244">
        <f>SUM(H15)+H19++H31+H11+H23+H27</f>
        <v>0</v>
      </c>
    </row>
    <row r="35" spans="3:7" s="155" customFormat="1" ht="9.75" customHeight="1">
      <c r="C35" s="156"/>
      <c r="D35" s="157"/>
      <c r="G35" s="157"/>
    </row>
    <row r="36" spans="1:8" s="131" customFormat="1" ht="14.25" thickBot="1">
      <c r="A36" s="90"/>
      <c r="B36" s="90"/>
      <c r="C36" s="90"/>
      <c r="E36" s="158"/>
      <c r="F36" s="158"/>
      <c r="G36" s="158"/>
      <c r="H36" s="158" t="s">
        <v>6</v>
      </c>
    </row>
    <row r="37" spans="1:8" s="2" customFormat="1" ht="12.75">
      <c r="A37" s="451" t="s">
        <v>0</v>
      </c>
      <c r="B37" s="453" t="s">
        <v>1</v>
      </c>
      <c r="C37" s="442" t="s">
        <v>2</v>
      </c>
      <c r="D37" s="437" t="s">
        <v>4</v>
      </c>
      <c r="E37" s="438"/>
      <c r="F37" s="438"/>
      <c r="G37" s="438"/>
      <c r="H37" s="439"/>
    </row>
    <row r="38" spans="1:8" s="2" customFormat="1" ht="12.75" customHeight="1">
      <c r="A38" s="452"/>
      <c r="B38" s="454"/>
      <c r="C38" s="443"/>
      <c r="D38" s="440" t="s">
        <v>7</v>
      </c>
      <c r="E38" s="462" t="s">
        <v>8</v>
      </c>
      <c r="F38" s="462"/>
      <c r="G38" s="462"/>
      <c r="H38" s="463"/>
    </row>
    <row r="39" spans="1:8" s="2" customFormat="1" ht="12.75">
      <c r="A39" s="452"/>
      <c r="B39" s="454"/>
      <c r="C39" s="443"/>
      <c r="D39" s="440"/>
      <c r="E39" s="435" t="s">
        <v>10</v>
      </c>
      <c r="F39" s="20" t="s">
        <v>11</v>
      </c>
      <c r="G39" s="425" t="s">
        <v>12</v>
      </c>
      <c r="H39" s="461" t="s">
        <v>13</v>
      </c>
    </row>
    <row r="40" spans="1:8" s="2" customFormat="1" ht="96">
      <c r="A40" s="452"/>
      <c r="B40" s="454"/>
      <c r="C40" s="443"/>
      <c r="D40" s="440"/>
      <c r="E40" s="436"/>
      <c r="F40" s="20" t="s">
        <v>18</v>
      </c>
      <c r="G40" s="425"/>
      <c r="H40" s="461"/>
    </row>
    <row r="41" spans="1:8" s="5" customFormat="1" ht="10.5" thickBot="1">
      <c r="A41" s="21">
        <v>1</v>
      </c>
      <c r="B41" s="22">
        <v>2</v>
      </c>
      <c r="C41" s="23">
        <v>3</v>
      </c>
      <c r="D41" s="21">
        <v>4</v>
      </c>
      <c r="E41" s="22">
        <v>5</v>
      </c>
      <c r="F41" s="22">
        <v>6</v>
      </c>
      <c r="G41" s="22">
        <v>7</v>
      </c>
      <c r="H41" s="24">
        <v>8</v>
      </c>
    </row>
    <row r="42" spans="1:8" s="2" customFormat="1" ht="12.75">
      <c r="A42" s="25"/>
      <c r="B42" s="26"/>
      <c r="C42" s="27"/>
      <c r="D42" s="28"/>
      <c r="E42" s="29"/>
      <c r="F42" s="30"/>
      <c r="G42" s="30"/>
      <c r="H42" s="31"/>
    </row>
    <row r="43" spans="1:8" s="8" customFormat="1" ht="12.75">
      <c r="A43" s="32">
        <v>600</v>
      </c>
      <c r="B43" s="33"/>
      <c r="C43" s="34" t="s">
        <v>45</v>
      </c>
      <c r="D43" s="35">
        <f>SUM(D45:D45)</f>
        <v>1686820</v>
      </c>
      <c r="E43" s="36">
        <f>SUM(E45:E45)</f>
        <v>1686820</v>
      </c>
      <c r="F43" s="37">
        <f>SUM(F45:F45)</f>
        <v>1686820</v>
      </c>
      <c r="G43" s="37">
        <f>SUM(G45:G45)</f>
        <v>0</v>
      </c>
      <c r="H43" s="38">
        <f>SUM(H45:H45)</f>
        <v>0</v>
      </c>
    </row>
    <row r="44" spans="1:8" s="2" customFormat="1" ht="12.75">
      <c r="A44" s="25"/>
      <c r="B44" s="26"/>
      <c r="C44" s="39"/>
      <c r="D44" s="262"/>
      <c r="E44" s="41"/>
      <c r="F44" s="42"/>
      <c r="G44" s="43"/>
      <c r="H44" s="44"/>
    </row>
    <row r="45" spans="1:8" s="2" customFormat="1" ht="12.75">
      <c r="A45" s="45"/>
      <c r="B45" s="46">
        <v>60016</v>
      </c>
      <c r="C45" s="47" t="s">
        <v>46</v>
      </c>
      <c r="D45" s="263">
        <f>SUM(E45+G45+H45)</f>
        <v>1686820</v>
      </c>
      <c r="E45" s="49">
        <f>843410*2</f>
        <v>1686820</v>
      </c>
      <c r="F45" s="50">
        <f>843410*2</f>
        <v>1686820</v>
      </c>
      <c r="G45" s="51">
        <v>0</v>
      </c>
      <c r="H45" s="52">
        <v>0</v>
      </c>
    </row>
    <row r="46" spans="1:8" s="2" customFormat="1" ht="5.25" customHeight="1">
      <c r="A46" s="25"/>
      <c r="B46" s="26"/>
      <c r="C46" s="27"/>
      <c r="D46" s="264"/>
      <c r="E46" s="29"/>
      <c r="F46" s="30"/>
      <c r="G46" s="30"/>
      <c r="H46" s="31"/>
    </row>
    <row r="47" spans="1:9" s="8" customFormat="1" ht="26.25">
      <c r="A47" s="32">
        <v>900</v>
      </c>
      <c r="B47" s="33"/>
      <c r="C47" s="34" t="s">
        <v>57</v>
      </c>
      <c r="D47" s="265">
        <f>SUM(D49:D49)+D51</f>
        <v>90000</v>
      </c>
      <c r="E47" s="36">
        <f>SUM(E49:E49)+E51</f>
        <v>90000</v>
      </c>
      <c r="F47" s="36">
        <f>SUM(F49:F49)+F51</f>
        <v>0</v>
      </c>
      <c r="G47" s="36">
        <f>SUM(G49:G49)+G51</f>
        <v>0</v>
      </c>
      <c r="H47" s="38">
        <f>SUM(H49:H49)+H51</f>
        <v>0</v>
      </c>
      <c r="I47" s="297"/>
    </row>
    <row r="48" spans="1:8" s="2" customFormat="1" ht="12.75">
      <c r="A48" s="25"/>
      <c r="B48" s="26"/>
      <c r="C48" s="39"/>
      <c r="D48" s="262"/>
      <c r="E48" s="41"/>
      <c r="F48" s="42"/>
      <c r="G48" s="43"/>
      <c r="H48" s="44"/>
    </row>
    <row r="49" spans="1:8" s="2" customFormat="1" ht="12.75">
      <c r="A49" s="25"/>
      <c r="B49" s="46">
        <v>90015</v>
      </c>
      <c r="C49" s="47" t="s">
        <v>58</v>
      </c>
      <c r="D49" s="263">
        <f>SUM(E49+G49+H49)</f>
        <v>25000</v>
      </c>
      <c r="E49" s="49">
        <v>25000</v>
      </c>
      <c r="F49" s="50">
        <v>0</v>
      </c>
      <c r="G49" s="51">
        <v>0</v>
      </c>
      <c r="H49" s="52">
        <v>0</v>
      </c>
    </row>
    <row r="50" spans="1:8" s="2" customFormat="1" ht="12.75">
      <c r="A50" s="25"/>
      <c r="B50" s="26"/>
      <c r="C50" s="39"/>
      <c r="D50" s="262"/>
      <c r="E50" s="41"/>
      <c r="F50" s="42"/>
      <c r="G50" s="43"/>
      <c r="H50" s="44"/>
    </row>
    <row r="51" spans="1:8" s="54" customFormat="1" ht="12.75">
      <c r="A51" s="45"/>
      <c r="B51" s="46">
        <v>90095</v>
      </c>
      <c r="C51" s="47" t="s">
        <v>49</v>
      </c>
      <c r="D51" s="263">
        <f>SUM(E51+G51+H51)</f>
        <v>65000</v>
      </c>
      <c r="E51" s="49">
        <v>65000</v>
      </c>
      <c r="F51" s="51">
        <v>0</v>
      </c>
      <c r="G51" s="51">
        <v>0</v>
      </c>
      <c r="H51" s="52">
        <v>0</v>
      </c>
    </row>
    <row r="52" spans="1:8" s="2" customFormat="1" ht="3.75" customHeight="1">
      <c r="A52" s="25"/>
      <c r="B52" s="26"/>
      <c r="C52" s="27"/>
      <c r="D52" s="264"/>
      <c r="E52" s="29"/>
      <c r="F52" s="30"/>
      <c r="G52" s="30"/>
      <c r="H52" s="31"/>
    </row>
    <row r="53" spans="1:8" s="8" customFormat="1" ht="26.25">
      <c r="A53" s="32">
        <v>921</v>
      </c>
      <c r="B53" s="33"/>
      <c r="C53" s="34" t="s">
        <v>59</v>
      </c>
      <c r="D53" s="265">
        <f>SUM(D55:D55)</f>
        <v>150000</v>
      </c>
      <c r="E53" s="36">
        <f>SUM(E55:E55)</f>
        <v>150000</v>
      </c>
      <c r="F53" s="37">
        <f>SUM(F55:F55)</f>
        <v>0</v>
      </c>
      <c r="G53" s="37">
        <f>SUM(G55:G55)</f>
        <v>0</v>
      </c>
      <c r="H53" s="38">
        <f>SUM(H55:H55)</f>
        <v>0</v>
      </c>
    </row>
    <row r="54" spans="1:8" s="2" customFormat="1" ht="12.75">
      <c r="A54" s="25"/>
      <c r="B54" s="26"/>
      <c r="C54" s="39"/>
      <c r="D54" s="262"/>
      <c r="E54" s="41"/>
      <c r="F54" s="42"/>
      <c r="G54" s="43"/>
      <c r="H54" s="44"/>
    </row>
    <row r="55" spans="1:8" s="131" customFormat="1" ht="13.5" thickBot="1">
      <c r="A55" s="64"/>
      <c r="B55" s="147">
        <v>92109</v>
      </c>
      <c r="C55" s="88" t="s">
        <v>60</v>
      </c>
      <c r="D55" s="295">
        <f>SUM(E55+G55+H55)</f>
        <v>150000</v>
      </c>
      <c r="E55" s="296">
        <f>150000</f>
        <v>150000</v>
      </c>
      <c r="F55" s="149">
        <v>0</v>
      </c>
      <c r="G55" s="150">
        <v>0</v>
      </c>
      <c r="H55" s="151">
        <v>0</v>
      </c>
    </row>
    <row r="56" spans="1:8" s="15" customFormat="1" ht="30" customHeight="1" thickBot="1">
      <c r="A56" s="444" t="s">
        <v>5</v>
      </c>
      <c r="B56" s="445"/>
      <c r="C56" s="446"/>
      <c r="D56" s="53">
        <f>D43+D47+D53</f>
        <v>1926820</v>
      </c>
      <c r="E56" s="243">
        <f>E43+E47+E53</f>
        <v>1926820</v>
      </c>
      <c r="F56" s="243">
        <f>F43+F47+F53</f>
        <v>1686820</v>
      </c>
      <c r="G56" s="243">
        <f>G43+G47+G53</f>
        <v>0</v>
      </c>
      <c r="H56" s="272">
        <f>H43+H47+H53</f>
        <v>0</v>
      </c>
    </row>
    <row r="57" spans="3:7" ht="12.75">
      <c r="C57" s="17"/>
      <c r="D57" s="18"/>
      <c r="G57" s="19"/>
    </row>
    <row r="58" spans="3:7" ht="12.75">
      <c r="C58" s="17"/>
      <c r="D58" s="18"/>
      <c r="G58" s="19"/>
    </row>
    <row r="59" spans="3:5" ht="12.75">
      <c r="C59" s="198"/>
      <c r="D59" s="58"/>
      <c r="E59" s="57"/>
    </row>
    <row r="60" spans="3:5" ht="12.75">
      <c r="C60" s="58"/>
      <c r="D60" s="58"/>
      <c r="E60" s="57"/>
    </row>
    <row r="61" spans="3:6" ht="12.75">
      <c r="C61" s="198"/>
      <c r="D61" s="260"/>
      <c r="E61" s="260"/>
      <c r="F61" s="261"/>
    </row>
    <row r="62" spans="3:6" ht="12.75">
      <c r="C62" s="198"/>
      <c r="D62" s="260"/>
      <c r="E62" s="260"/>
      <c r="F62" s="261"/>
    </row>
    <row r="63" spans="3:6" ht="12.75">
      <c r="C63" s="57"/>
      <c r="D63" s="260"/>
      <c r="E63" s="260"/>
      <c r="F63" s="261"/>
    </row>
  </sheetData>
  <sheetProtection/>
  <mergeCells count="22">
    <mergeCell ref="H39:H40"/>
    <mergeCell ref="E38:H38"/>
    <mergeCell ref="D6:D8"/>
    <mergeCell ref="C37:C40"/>
    <mergeCell ref="A56:C56"/>
    <mergeCell ref="E6:H6"/>
    <mergeCell ref="E7:E8"/>
    <mergeCell ref="A37:A40"/>
    <mergeCell ref="B37:B40"/>
    <mergeCell ref="C5:C8"/>
    <mergeCell ref="D5:H5"/>
    <mergeCell ref="H7:H8"/>
    <mergeCell ref="G39:G40"/>
    <mergeCell ref="G7:G8"/>
    <mergeCell ref="G1:H1"/>
    <mergeCell ref="A3:H3"/>
    <mergeCell ref="A34:C34"/>
    <mergeCell ref="A5:A8"/>
    <mergeCell ref="B5:B8"/>
    <mergeCell ref="E39:E40"/>
    <mergeCell ref="D37:H37"/>
    <mergeCell ref="D38:D40"/>
  </mergeCells>
  <printOptions horizontalCentered="1"/>
  <pageMargins left="0.1968503937007874" right="0.1968503937007874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Q20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4.7109375" style="159" customWidth="1"/>
    <col min="2" max="2" width="7.28125" style="159" customWidth="1"/>
    <col min="3" max="3" width="9.8515625" style="57" customWidth="1"/>
    <col min="4" max="4" width="46.140625" style="57" customWidth="1"/>
    <col min="5" max="7" width="15.28125" style="57" customWidth="1"/>
    <col min="8" max="8" width="9.140625" style="159" hidden="1" customWidth="1"/>
    <col min="9" max="9" width="9.140625" style="159" customWidth="1"/>
    <col min="10" max="10" width="11.57421875" style="159" bestFit="1" customWidth="1"/>
    <col min="11" max="12" width="9.140625" style="159" customWidth="1"/>
    <col min="13" max="13" width="9.7109375" style="159" bestFit="1" customWidth="1"/>
    <col min="14" max="14" width="11.00390625" style="159" bestFit="1" customWidth="1"/>
    <col min="15" max="15" width="13.8515625" style="159" bestFit="1" customWidth="1"/>
    <col min="16" max="16" width="10.7109375" style="159" bestFit="1" customWidth="1"/>
    <col min="17" max="17" width="10.28125" style="159" bestFit="1" customWidth="1"/>
    <col min="18" max="16384" width="9.140625" style="159" customWidth="1"/>
  </cols>
  <sheetData>
    <row r="1" spans="3:7" ht="58.5" customHeight="1">
      <c r="C1" s="159"/>
      <c r="F1" s="427" t="s">
        <v>122</v>
      </c>
      <c r="G1" s="427"/>
    </row>
    <row r="2" spans="3:7" ht="11.25">
      <c r="C2" s="159"/>
      <c r="D2" s="159"/>
      <c r="E2" s="159"/>
      <c r="F2" s="159"/>
      <c r="G2" s="159"/>
    </row>
    <row r="3" spans="1:7" s="56" customFormat="1" ht="39" customHeight="1">
      <c r="A3" s="464" t="s">
        <v>75</v>
      </c>
      <c r="B3" s="464"/>
      <c r="C3" s="464"/>
      <c r="D3" s="464"/>
      <c r="E3" s="464"/>
      <c r="F3" s="464"/>
      <c r="G3" s="464"/>
    </row>
    <row r="4" spans="1:8" s="56" customFormat="1" ht="15.75" thickBot="1">
      <c r="A4" s="160"/>
      <c r="B4" s="160"/>
      <c r="C4" s="160"/>
      <c r="D4" s="160"/>
      <c r="E4" s="161"/>
      <c r="F4" s="161"/>
      <c r="G4" s="161" t="s">
        <v>6</v>
      </c>
      <c r="H4" s="162" t="s">
        <v>6</v>
      </c>
    </row>
    <row r="5" spans="1:8" s="56" customFormat="1" ht="64.5" customHeight="1">
      <c r="A5" s="163" t="s">
        <v>50</v>
      </c>
      <c r="B5" s="164" t="s">
        <v>0</v>
      </c>
      <c r="C5" s="164" t="s">
        <v>1</v>
      </c>
      <c r="D5" s="130" t="s">
        <v>51</v>
      </c>
      <c r="E5" s="165" t="s">
        <v>52</v>
      </c>
      <c r="F5" s="130" t="s">
        <v>53</v>
      </c>
      <c r="G5" s="166" t="s">
        <v>54</v>
      </c>
      <c r="H5" s="167" t="s">
        <v>55</v>
      </c>
    </row>
    <row r="6" spans="1:17" s="173" customFormat="1" ht="12" customHeight="1" thickBot="1">
      <c r="A6" s="168">
        <v>1</v>
      </c>
      <c r="B6" s="169">
        <v>2</v>
      </c>
      <c r="C6" s="169">
        <v>3</v>
      </c>
      <c r="D6" s="169">
        <v>4</v>
      </c>
      <c r="E6" s="170">
        <v>5</v>
      </c>
      <c r="F6" s="169">
        <v>6</v>
      </c>
      <c r="G6" s="171">
        <v>7</v>
      </c>
      <c r="H6" s="172">
        <v>4</v>
      </c>
      <c r="J6" s="174"/>
      <c r="K6" s="175"/>
      <c r="L6" s="175"/>
      <c r="M6" s="175"/>
      <c r="N6" s="175"/>
      <c r="O6" s="175"/>
      <c r="P6" s="175"/>
      <c r="Q6" s="175"/>
    </row>
    <row r="7" spans="1:17" s="56" customFormat="1" ht="33" customHeight="1">
      <c r="A7" s="176" t="s">
        <v>76</v>
      </c>
      <c r="B7" s="177">
        <v>400</v>
      </c>
      <c r="C7" s="177">
        <v>40002</v>
      </c>
      <c r="D7" s="222" t="s">
        <v>77</v>
      </c>
      <c r="E7" s="247">
        <v>250000</v>
      </c>
      <c r="F7" s="178">
        <v>-130000</v>
      </c>
      <c r="G7" s="179">
        <f>SUM(E7:F7)</f>
        <v>120000</v>
      </c>
      <c r="H7" s="180" t="s">
        <v>56</v>
      </c>
      <c r="I7" s="181"/>
      <c r="J7" s="182"/>
      <c r="K7" s="183"/>
      <c r="L7"/>
      <c r="M7"/>
      <c r="N7"/>
      <c r="O7"/>
      <c r="P7"/>
      <c r="Q7"/>
    </row>
    <row r="8" spans="1:17" s="56" customFormat="1" ht="33" customHeight="1">
      <c r="A8" s="184" t="s">
        <v>78</v>
      </c>
      <c r="B8" s="185">
        <v>600</v>
      </c>
      <c r="C8" s="185">
        <v>60004</v>
      </c>
      <c r="D8" s="186" t="s">
        <v>79</v>
      </c>
      <c r="E8" s="248">
        <v>4377065</v>
      </c>
      <c r="F8" s="187"/>
      <c r="G8" s="223">
        <f>SUM(E8:F8)</f>
        <v>4377065</v>
      </c>
      <c r="H8" s="180" t="s">
        <v>56</v>
      </c>
      <c r="I8" s="181"/>
      <c r="J8" s="188"/>
      <c r="K8"/>
      <c r="L8"/>
      <c r="M8"/>
      <c r="N8"/>
      <c r="O8"/>
      <c r="P8"/>
      <c r="Q8"/>
    </row>
    <row r="9" spans="1:17" s="190" customFormat="1" ht="45" customHeight="1">
      <c r="A9" s="184" t="s">
        <v>80</v>
      </c>
      <c r="B9" s="224">
        <v>700</v>
      </c>
      <c r="C9" s="224">
        <v>70001</v>
      </c>
      <c r="D9" s="225" t="s">
        <v>81</v>
      </c>
      <c r="E9" s="249">
        <v>250000</v>
      </c>
      <c r="F9" s="226"/>
      <c r="G9" s="227">
        <f aca="true" t="shared" si="0" ref="G9:G18">SUM(E9:F9)</f>
        <v>250000</v>
      </c>
      <c r="H9" s="180" t="s">
        <v>82</v>
      </c>
      <c r="I9" s="189"/>
      <c r="J9" s="182"/>
      <c r="K9" s="183"/>
      <c r="L9"/>
      <c r="M9"/>
      <c r="N9"/>
      <c r="O9"/>
      <c r="P9"/>
      <c r="Q9"/>
    </row>
    <row r="10" spans="1:17" s="190" customFormat="1" ht="45" customHeight="1">
      <c r="A10" s="184" t="s">
        <v>83</v>
      </c>
      <c r="B10" s="224">
        <v>700</v>
      </c>
      <c r="C10" s="224">
        <v>70001</v>
      </c>
      <c r="D10" s="225" t="s">
        <v>84</v>
      </c>
      <c r="E10" s="249">
        <v>393147</v>
      </c>
      <c r="F10" s="226"/>
      <c r="G10" s="227">
        <f>SUM(E10:F10)</f>
        <v>393147</v>
      </c>
      <c r="H10" s="180" t="s">
        <v>82</v>
      </c>
      <c r="I10" s="189"/>
      <c r="J10" s="182"/>
      <c r="K10" s="183"/>
      <c r="L10"/>
      <c r="M10"/>
      <c r="N10"/>
      <c r="O10"/>
      <c r="P10"/>
      <c r="Q10"/>
    </row>
    <row r="11" spans="1:17" s="190" customFormat="1" ht="51" customHeight="1">
      <c r="A11" s="184" t="s">
        <v>85</v>
      </c>
      <c r="B11" s="224">
        <v>801</v>
      </c>
      <c r="C11" s="224">
        <v>80104</v>
      </c>
      <c r="D11" s="225" t="s">
        <v>86</v>
      </c>
      <c r="E11" s="249">
        <f>49000+5421+16263</f>
        <v>70684</v>
      </c>
      <c r="F11" s="226"/>
      <c r="G11" s="227">
        <f t="shared" si="0"/>
        <v>70684</v>
      </c>
      <c r="H11" s="191" t="s">
        <v>82</v>
      </c>
      <c r="I11" s="189"/>
      <c r="J11" s="188"/>
      <c r="K11" s="228"/>
      <c r="L11" s="228"/>
      <c r="M11"/>
      <c r="N11"/>
      <c r="O11"/>
      <c r="P11"/>
      <c r="Q11"/>
    </row>
    <row r="12" spans="1:17" s="190" customFormat="1" ht="58.5" customHeight="1">
      <c r="A12" s="184" t="s">
        <v>87</v>
      </c>
      <c r="B12" s="224">
        <v>801</v>
      </c>
      <c r="C12" s="224">
        <v>80105</v>
      </c>
      <c r="D12" s="225" t="s">
        <v>88</v>
      </c>
      <c r="E12" s="249">
        <v>10872</v>
      </c>
      <c r="F12" s="226"/>
      <c r="G12" s="227">
        <f t="shared" si="0"/>
        <v>10872</v>
      </c>
      <c r="H12" s="191"/>
      <c r="I12" s="189"/>
      <c r="J12" s="188"/>
      <c r="K12" s="228"/>
      <c r="L12" s="228"/>
      <c r="M12"/>
      <c r="N12"/>
      <c r="O12"/>
      <c r="P12"/>
      <c r="Q12"/>
    </row>
    <row r="13" spans="1:17" s="190" customFormat="1" ht="59.25" customHeight="1">
      <c r="A13" s="184" t="s">
        <v>89</v>
      </c>
      <c r="B13" s="224">
        <v>801</v>
      </c>
      <c r="C13" s="224">
        <v>80106</v>
      </c>
      <c r="D13" s="225" t="s">
        <v>90</v>
      </c>
      <c r="E13" s="250">
        <v>28000</v>
      </c>
      <c r="F13" s="229"/>
      <c r="G13" s="230">
        <f t="shared" si="0"/>
        <v>28000</v>
      </c>
      <c r="H13" s="191" t="s">
        <v>82</v>
      </c>
      <c r="I13" s="189"/>
      <c r="J13" s="188"/>
      <c r="K13" s="231"/>
      <c r="L13" s="231"/>
      <c r="M13"/>
      <c r="N13"/>
      <c r="O13"/>
      <c r="P13"/>
      <c r="Q13"/>
    </row>
    <row r="14" spans="1:17" s="190" customFormat="1" ht="99.75" customHeight="1">
      <c r="A14" s="184" t="s">
        <v>91</v>
      </c>
      <c r="B14" s="224">
        <v>851</v>
      </c>
      <c r="C14" s="224">
        <v>85154</v>
      </c>
      <c r="D14" s="225" t="s">
        <v>92</v>
      </c>
      <c r="E14" s="250">
        <v>45000</v>
      </c>
      <c r="F14" s="229"/>
      <c r="G14" s="230">
        <f t="shared" si="0"/>
        <v>45000</v>
      </c>
      <c r="H14" s="191" t="s">
        <v>56</v>
      </c>
      <c r="I14" s="189"/>
      <c r="J14" s="188"/>
      <c r="K14" s="232"/>
      <c r="L14" s="232"/>
      <c r="M14" s="233"/>
      <c r="N14" s="233"/>
      <c r="O14" s="233"/>
      <c r="P14" s="233"/>
      <c r="Q14" s="234"/>
    </row>
    <row r="15" spans="1:17" s="190" customFormat="1" ht="62.25" customHeight="1">
      <c r="A15" s="184" t="s">
        <v>93</v>
      </c>
      <c r="B15" s="224">
        <v>853</v>
      </c>
      <c r="C15" s="224">
        <v>85395</v>
      </c>
      <c r="D15" s="225" t="s">
        <v>94</v>
      </c>
      <c r="E15" s="249">
        <v>505356</v>
      </c>
      <c r="F15" s="226"/>
      <c r="G15" s="227">
        <f t="shared" si="0"/>
        <v>505356</v>
      </c>
      <c r="H15" s="191" t="s">
        <v>56</v>
      </c>
      <c r="I15" s="189"/>
      <c r="J15" s="188"/>
      <c r="K15" s="188"/>
      <c r="L15" s="235"/>
      <c r="M15" s="236"/>
      <c r="N15" s="236"/>
      <c r="O15" s="237"/>
      <c r="P15" s="236"/>
      <c r="Q15" s="232"/>
    </row>
    <row r="16" spans="1:17" s="190" customFormat="1" ht="65.25" customHeight="1">
      <c r="A16" s="184" t="s">
        <v>95</v>
      </c>
      <c r="B16" s="224">
        <v>900</v>
      </c>
      <c r="C16" s="224">
        <v>90001</v>
      </c>
      <c r="D16" s="225" t="s">
        <v>96</v>
      </c>
      <c r="E16" s="249">
        <v>900000</v>
      </c>
      <c r="F16" s="226"/>
      <c r="G16" s="227">
        <f t="shared" si="0"/>
        <v>900000</v>
      </c>
      <c r="H16" s="191" t="s">
        <v>56</v>
      </c>
      <c r="I16" s="189"/>
      <c r="J16" s="182"/>
      <c r="K16" s="183"/>
      <c r="L16"/>
      <c r="M16"/>
      <c r="N16"/>
      <c r="O16"/>
      <c r="P16"/>
      <c r="Q16"/>
    </row>
    <row r="17" spans="1:17" s="190" customFormat="1" ht="60" customHeight="1">
      <c r="A17" s="184" t="s">
        <v>97</v>
      </c>
      <c r="B17" s="238">
        <v>900</v>
      </c>
      <c r="C17" s="238">
        <v>90013</v>
      </c>
      <c r="D17" s="239" t="s">
        <v>98</v>
      </c>
      <c r="E17" s="251">
        <f>470000-5949</f>
        <v>464051</v>
      </c>
      <c r="F17" s="240"/>
      <c r="G17" s="241">
        <f>SUM(E17:F17)</f>
        <v>464051</v>
      </c>
      <c r="H17" s="191" t="s">
        <v>99</v>
      </c>
      <c r="I17" s="189"/>
      <c r="J17" s="188"/>
      <c r="K17" s="183"/>
      <c r="L17"/>
      <c r="M17"/>
      <c r="N17"/>
      <c r="O17"/>
      <c r="P17"/>
      <c r="Q17"/>
    </row>
    <row r="18" spans="1:17" s="190" customFormat="1" ht="60" customHeight="1">
      <c r="A18" s="184" t="s">
        <v>100</v>
      </c>
      <c r="B18" s="238">
        <v>900</v>
      </c>
      <c r="C18" s="238">
        <v>90013</v>
      </c>
      <c r="D18" s="239" t="s">
        <v>108</v>
      </c>
      <c r="E18" s="251">
        <v>5949</v>
      </c>
      <c r="F18" s="240"/>
      <c r="G18" s="241">
        <f t="shared" si="0"/>
        <v>5949</v>
      </c>
      <c r="H18" s="191" t="s">
        <v>99</v>
      </c>
      <c r="I18" s="189"/>
      <c r="J18" s="188"/>
      <c r="K18" s="183"/>
      <c r="L18"/>
      <c r="M18"/>
      <c r="N18"/>
      <c r="O18"/>
      <c r="P18"/>
      <c r="Q18"/>
    </row>
    <row r="19" spans="1:17" s="190" customFormat="1" ht="27" thickBot="1">
      <c r="A19" s="242" t="s">
        <v>107</v>
      </c>
      <c r="B19" s="238">
        <v>900</v>
      </c>
      <c r="C19" s="238">
        <v>90015</v>
      </c>
      <c r="D19" s="239" t="s">
        <v>101</v>
      </c>
      <c r="E19" s="251">
        <v>30000</v>
      </c>
      <c r="F19" s="240"/>
      <c r="G19" s="241">
        <f>SUM(E19:F19)</f>
        <v>30000</v>
      </c>
      <c r="H19" s="191" t="s">
        <v>99</v>
      </c>
      <c r="I19" s="189"/>
      <c r="J19" s="182"/>
      <c r="K19" s="183"/>
      <c r="L19"/>
      <c r="M19"/>
      <c r="N19"/>
      <c r="O19"/>
      <c r="P19"/>
      <c r="Q19"/>
    </row>
    <row r="20" spans="1:9" s="190" customFormat="1" ht="39.75" thickBot="1">
      <c r="A20" s="465" t="s">
        <v>5</v>
      </c>
      <c r="B20" s="466"/>
      <c r="C20" s="466"/>
      <c r="D20" s="467"/>
      <c r="E20" s="192">
        <f>SUM(E7:E19)</f>
        <v>7330124</v>
      </c>
      <c r="F20" s="193">
        <f>SUM(F7:F19)</f>
        <v>-130000</v>
      </c>
      <c r="G20" s="194">
        <f>SUM(G7:G19)</f>
        <v>7200124</v>
      </c>
      <c r="H20" s="191" t="s">
        <v>56</v>
      </c>
      <c r="I20" s="189"/>
    </row>
  </sheetData>
  <sheetProtection/>
  <mergeCells count="3">
    <mergeCell ref="F1:G1"/>
    <mergeCell ref="A3:G3"/>
    <mergeCell ref="A20:D20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G19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4.140625" style="0" customWidth="1"/>
    <col min="2" max="2" width="6.8515625" style="0" customWidth="1"/>
    <col min="3" max="3" width="8.7109375" style="0" customWidth="1"/>
    <col min="4" max="4" width="41.8515625" style="0" bestFit="1" customWidth="1"/>
    <col min="5" max="5" width="20.00390625" style="0" customWidth="1"/>
    <col min="6" max="6" width="15.7109375" style="0" customWidth="1"/>
    <col min="7" max="7" width="17.7109375" style="0" customWidth="1"/>
  </cols>
  <sheetData>
    <row r="1" spans="5:7" ht="55.5" customHeight="1">
      <c r="E1" s="275"/>
      <c r="F1" s="468" t="s">
        <v>123</v>
      </c>
      <c r="G1" s="468"/>
    </row>
    <row r="2" spans="5:7" ht="22.5" customHeight="1">
      <c r="E2" s="275"/>
      <c r="F2" s="275"/>
      <c r="G2" s="275"/>
    </row>
    <row r="3" spans="1:7" ht="15">
      <c r="A3" s="464" t="s">
        <v>112</v>
      </c>
      <c r="B3" s="469"/>
      <c r="C3" s="469"/>
      <c r="D3" s="469"/>
      <c r="E3" s="469"/>
      <c r="F3" s="469"/>
      <c r="G3" s="470"/>
    </row>
    <row r="4" spans="1:7" ht="15.75" thickBot="1">
      <c r="A4" s="276"/>
      <c r="B4" s="276"/>
      <c r="C4" s="276"/>
      <c r="D4" s="276"/>
      <c r="E4" s="277"/>
      <c r="F4" s="277"/>
      <c r="G4" s="277" t="s">
        <v>6</v>
      </c>
    </row>
    <row r="5" spans="1:7" ht="42" customHeight="1">
      <c r="A5" s="163" t="s">
        <v>50</v>
      </c>
      <c r="B5" s="164" t="s">
        <v>0</v>
      </c>
      <c r="C5" s="164" t="s">
        <v>1</v>
      </c>
      <c r="D5" s="274" t="s">
        <v>113</v>
      </c>
      <c r="E5" s="165" t="s">
        <v>52</v>
      </c>
      <c r="F5" s="274" t="s">
        <v>114</v>
      </c>
      <c r="G5" s="166" t="s">
        <v>54</v>
      </c>
    </row>
    <row r="6" spans="1:7" ht="13.5" thickBot="1">
      <c r="A6" s="168">
        <v>1</v>
      </c>
      <c r="B6" s="169">
        <v>2</v>
      </c>
      <c r="C6" s="169">
        <v>3</v>
      </c>
      <c r="D6" s="169">
        <v>4</v>
      </c>
      <c r="E6" s="170">
        <v>5</v>
      </c>
      <c r="F6" s="169">
        <v>6</v>
      </c>
      <c r="G6" s="171">
        <v>7</v>
      </c>
    </row>
    <row r="7" spans="1:7" ht="30" customHeight="1">
      <c r="A7" s="278" t="s">
        <v>76</v>
      </c>
      <c r="B7" s="279">
        <v>921</v>
      </c>
      <c r="C7" s="279">
        <v>92109</v>
      </c>
      <c r="D7" s="280" t="s">
        <v>115</v>
      </c>
      <c r="E7" s="285">
        <v>3335500</v>
      </c>
      <c r="F7" s="286">
        <v>150000</v>
      </c>
      <c r="G7" s="287">
        <f>SUM(E7:F7)</f>
        <v>3485500</v>
      </c>
    </row>
    <row r="8" spans="1:7" ht="36.75" customHeight="1" thickBot="1">
      <c r="A8" s="242" t="s">
        <v>78</v>
      </c>
      <c r="B8" s="238">
        <v>921</v>
      </c>
      <c r="C8" s="238">
        <v>92116</v>
      </c>
      <c r="D8" s="281" t="s">
        <v>116</v>
      </c>
      <c r="E8" s="288">
        <f>1140000+18768.75</f>
        <v>1158768.75</v>
      </c>
      <c r="F8" s="289"/>
      <c r="G8" s="290">
        <f>SUM(E8:F8)</f>
        <v>1158768.75</v>
      </c>
    </row>
    <row r="9" spans="1:7" ht="27" customHeight="1" thickBot="1">
      <c r="A9" s="465" t="s">
        <v>5</v>
      </c>
      <c r="B9" s="466"/>
      <c r="C9" s="466"/>
      <c r="D9" s="466"/>
      <c r="E9" s="291">
        <f>SUM(E7:E8)</f>
        <v>4494268.75</v>
      </c>
      <c r="F9" s="292">
        <f>SUM(F7:F8)</f>
        <v>150000</v>
      </c>
      <c r="G9" s="293">
        <f>SUM(G7:G8)</f>
        <v>4644268.75</v>
      </c>
    </row>
    <row r="11" ht="12.75">
      <c r="A11" s="282"/>
    </row>
    <row r="12" ht="12.75">
      <c r="E12" s="294"/>
    </row>
    <row r="19" spans="5:6" ht="12.75">
      <c r="E19" s="283"/>
      <c r="F19" s="284"/>
    </row>
  </sheetData>
  <sheetProtection/>
  <mergeCells count="3">
    <mergeCell ref="F1:G1"/>
    <mergeCell ref="A3:G3"/>
    <mergeCell ref="A9:D9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komp6</cp:lastModifiedBy>
  <cp:lastPrinted>2014-06-26T06:37:22Z</cp:lastPrinted>
  <dcterms:created xsi:type="dcterms:W3CDTF">2004-09-09T06:31:16Z</dcterms:created>
  <dcterms:modified xsi:type="dcterms:W3CDTF">2014-06-26T06:37:23Z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-465096871</vt:i4>
  </property>
  <property fmtid="{D5CDD505-2E9C-101B-9397-08002B2CF9AE}" pid="3" name="_EmailSubject">
    <vt:lpwstr>projekt uch</vt:lpwstr>
  </property>
  <property fmtid="{D5CDD505-2E9C-101B-9397-08002B2CF9AE}" pid="4" name="_AuthorEmail">
    <vt:lpwstr>finanse2@ug.police.pl</vt:lpwstr>
  </property>
  <property fmtid="{D5CDD505-2E9C-101B-9397-08002B2CF9AE}" pid="5" name="_AuthorEmailDisplayName">
    <vt:lpwstr>Mirella Osuch</vt:lpwstr>
  </property>
  <property fmtid="{D5CDD505-2E9C-101B-9397-08002B2CF9AE}" pid="6" name="_ReviewingToolsShownOnce">
    <vt:lpwstr/>
  </property>
</Properties>
</file>