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Dochody - własne" sheetId="1" r:id="rId1"/>
    <sheet name="Wydatki bieżące - własne" sheetId="2" r:id="rId2"/>
    <sheet name="Zakłady budżetowe-dotacje" sheetId="3" r:id="rId3"/>
    <sheet name="Fundusze pomocowe" sheetId="4" r:id="rId4"/>
  </sheets>
  <definedNames>
    <definedName name="_xlnm.Print_Area" localSheetId="0">'Dochody - własne'!$A$1:$J$13</definedName>
    <definedName name="_xlnm.Print_Area" localSheetId="3">'Fundusze pomocowe'!$A$1:$O$111</definedName>
    <definedName name="_xlnm.Print_Area" localSheetId="1">'Wydatki bieżące - własne'!$A$1:$M$15</definedName>
    <definedName name="_xlnm.Print_Area" localSheetId="2">'Zakłady budżetowe-dotacje'!$A$1:$F$16</definedName>
  </definedNames>
  <calcPr fullCalcOnLoad="1" fullPrecision="0"/>
</workbook>
</file>

<file path=xl/sharedStrings.xml><?xml version="1.0" encoding="utf-8"?>
<sst xmlns="http://schemas.openxmlformats.org/spreadsheetml/2006/main" count="288" uniqueCount="118">
  <si>
    <t>Dział</t>
  </si>
  <si>
    <t>Rozdział</t>
  </si>
  <si>
    <t>Nazwa klasyfikacji budżetowej</t>
  </si>
  <si>
    <t>Zmniejszenia</t>
  </si>
  <si>
    <t>Zwiększenia</t>
  </si>
  <si>
    <t>OGÓŁEM</t>
  </si>
  <si>
    <t>w zł</t>
  </si>
  <si>
    <t>Lp.</t>
  </si>
  <si>
    <t>1.</t>
  </si>
  <si>
    <t>2.</t>
  </si>
  <si>
    <t>Razem</t>
  </si>
  <si>
    <t>PLAN WYDATKÓW BIEŻĄCYCH ZWIĄZANYCH Z REALIZACJĄ ZADAŃ WŁASNYCH</t>
  </si>
  <si>
    <t>w tym:</t>
  </si>
  <si>
    <t>dotacje</t>
  </si>
  <si>
    <t>wynagrodzenia i pochodne od wynagrodzeń</t>
  </si>
  <si>
    <t>wydatki na obsługę długu</t>
  </si>
  <si>
    <t>wydatki 
z tytułu poręczeń 
i gwarancji</t>
  </si>
  <si>
    <t>OŚWIATA I WYCHOWANIE</t>
  </si>
  <si>
    <t>RAZEM</t>
  </si>
  <si>
    <t>DOTACJE DLA ZAKŁADÓW BUDŻETOWYCH W 2009 ROKU</t>
  </si>
  <si>
    <t>Dotacje podmiotowe z budżetu 
na wydatki bieżące</t>
  </si>
  <si>
    <t>Zespół Szkół w Trzebieży
Szkoła Podstawowa w Trzebieży</t>
  </si>
  <si>
    <t>Zespół Szkół w Trzebieży
Gimnazjum w Trzebieży</t>
  </si>
  <si>
    <t>Szkoły podstawowe</t>
  </si>
  <si>
    <t>Gimnazja</t>
  </si>
  <si>
    <t>Nazwa zakładu budżetowego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</si>
  <si>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</si>
  <si>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 DOCHODÓW  BUDŻETOWYCH ZWIĄZANYCH Z REALIZACJĄ ZADAŃ WŁASNYCH</t>
  </si>
  <si>
    <t>Paragraf</t>
  </si>
  <si>
    <t>z tego:</t>
  </si>
  <si>
    <t>dochody bieżące</t>
  </si>
  <si>
    <t>dochody majątkowe</t>
  </si>
  <si>
    <t>WYDATKI NA PROGRAMY I PROJEKTY 
REALIZOWANE ZE ŚRODKÓW, O KTÓRYCH MOWA W ART. 5 UST. 1 PKT 2 I 3 USTAWY O FINANSACH PUBLICZNYCH, W CZĘŚCI ZWIĄZANEJ Z REALIZACJĄ ZADAŃ GMINY</t>
  </si>
  <si>
    <t>Nazwa programu</t>
  </si>
  <si>
    <t>Nazwa projektu</t>
  </si>
  <si>
    <t>Jednostka organizacyjna realizująca program
lub koordynująca wykonywanie programu</t>
  </si>
  <si>
    <t>Okres realizacji</t>
  </si>
  <si>
    <t>Łączne nakłady finansowe</t>
  </si>
  <si>
    <t>Koszty kwalifikowane 
w ramach projektu</t>
  </si>
  <si>
    <t>Źródła finansowania</t>
  </si>
  <si>
    <t>Planowane wydatki w latach w ramach projektu</t>
  </si>
  <si>
    <t>Rok rozpoczęcia</t>
  </si>
  <si>
    <t>Rok zakończenia</t>
  </si>
  <si>
    <t xml:space="preserve"> INTERREG IV</t>
  </si>
  <si>
    <t>Budowa Polickiego Systemu Informacji Przestrzennej GIS</t>
  </si>
  <si>
    <t>Wydział UA</t>
  </si>
  <si>
    <t>OGÓŁEM:</t>
  </si>
  <si>
    <t>środki budżetowe</t>
  </si>
  <si>
    <t>środki pomocowe</t>
  </si>
  <si>
    <t>inne środki</t>
  </si>
  <si>
    <t>Fundacja Współpracy Polsko-Niemieckiej</t>
  </si>
  <si>
    <t>"Treibsand” – koniec wojny w oczach byłych mieszkańców Jasienicy</t>
  </si>
  <si>
    <t>Wydział PI</t>
  </si>
  <si>
    <t>3.</t>
  </si>
  <si>
    <t>Polsko-Niemiecka Współpraca Młodzieży Stowarzyszenia Gmin Polskich Euroregionu POMERANIA</t>
  </si>
  <si>
    <t>"Żyj zdrowo - czyli w zdrowym ciele zdrowy duch i sprawny umysł"</t>
  </si>
  <si>
    <t>Szkoła Podstawowa nr 8 
w Policach</t>
  </si>
  <si>
    <t>4.</t>
  </si>
  <si>
    <t>"Wigilijne spotkanie"</t>
  </si>
  <si>
    <t>5.</t>
  </si>
  <si>
    <t>Projekt modelowy "4x3 prosta sprawa" 
- projekt Wystawa plastyczno-fotograficzna "Znaki współpracy"</t>
  </si>
  <si>
    <t>Gimnazjum nr 1 
w Policach</t>
  </si>
  <si>
    <t>6.</t>
  </si>
  <si>
    <t>"Puszcza Wkrzańska jako obszar turystyczno-rekreacyjny dla powiatów przygranicznych Uecker-Randow i Polic"</t>
  </si>
  <si>
    <t>7.</t>
  </si>
  <si>
    <t>"De coupage"</t>
  </si>
  <si>
    <t>Gimnazjum nr 3 
w Policach</t>
  </si>
  <si>
    <t>8.</t>
  </si>
  <si>
    <t>9.</t>
  </si>
  <si>
    <t>Program Operacyjny Kapitał Ludzki</t>
  </si>
  <si>
    <t>"Skrzydła dla najmłodszych - wyrównywanie szans w dostępie do edukacji przedszkolnej w Policach" 
nr projektu POKL/1/9.1.1/12/08</t>
  </si>
  <si>
    <t>10.</t>
  </si>
  <si>
    <t>"Język angielski szansą zdobycia lepszego wykształcenia w Trzebieży" 
nr projektu POKL/1/9.5/90-2/07</t>
  </si>
  <si>
    <t>11.</t>
  </si>
  <si>
    <t>"Łatwiejszy dostęp do edukacji poprzez kurs języka niemieckiego w Pilchowie" 
nr projektu POKL/1/9.5/91-2/07</t>
  </si>
  <si>
    <t>12.</t>
  </si>
  <si>
    <t>"Edukacja i kultura w Tanowie - teatr i literatura bez tajemnic" 
nr projektu POKL/1/9.5/92-1/07</t>
  </si>
  <si>
    <t>13.</t>
  </si>
  <si>
    <t>"Język angielski szansą lepszego wykształcenia" 
nr projektu POKL/1/9.5/93-2/07</t>
  </si>
  <si>
    <t>14.</t>
  </si>
  <si>
    <t>"Łatwiejszy dostęp do edukacji poprzez kurs języka niemieckiego w Tanowie" 
nr projektu POKL/1/9.5/94-2/07</t>
  </si>
  <si>
    <t>15.</t>
  </si>
  <si>
    <t>"Nauka języka angielskiego szansą podnoszenia poziomu wykształcenia i kwalifikacji" 
nr projektu POKL/1/9.5/95-2/07</t>
  </si>
  <si>
    <t>16.</t>
  </si>
  <si>
    <t>"Edukacja i kultura w Pilchowie - teatr i literatura bez tajemnic" 
nr projektu POKL/1/9.5/96-1/07</t>
  </si>
  <si>
    <t>17.</t>
  </si>
  <si>
    <t>"Łatwiejszy dostęp do edukacji poprzez  kurs języka niemieckiego w Trzebieży" 
nr projektu POKL/1/9.5/97-2/07</t>
  </si>
  <si>
    <t>18.</t>
  </si>
  <si>
    <t>"Język angielski szansą zdobycia lepszego wykształcenia w Drogoradzu" 
nr projektu POKL/1/9.5/98-2/07</t>
  </si>
  <si>
    <t>19.</t>
  </si>
  <si>
    <t>"Dostęp do edukacji na wsi - dziennikarstwo, literatura i język polski" 
nr projektu POKL/1/9.5/99-1/07</t>
  </si>
  <si>
    <t>20.</t>
  </si>
  <si>
    <t>"Język angielski szansą lepszego wykształcenia w Przęsocinie" 
nr projektu POKL/1/9.5/100-2/07</t>
  </si>
  <si>
    <t>21.</t>
  </si>
  <si>
    <t>"Język angielski - lepsze wykształcenie, lepsze kwalifikacje, lepsza przyszłość" 
nr projektu POKL/1/9.5/101-2/07</t>
  </si>
  <si>
    <t>22.</t>
  </si>
  <si>
    <t>"Język angielski - lepszy start, lepsze jutro" 
nr projektu POKL/1/9.5/233/08</t>
  </si>
  <si>
    <t>23.</t>
  </si>
  <si>
    <t>"Pobudka - obudź swój potencjał"</t>
  </si>
  <si>
    <t>Ośrodek Pomocy Społecznej w Policach</t>
  </si>
  <si>
    <t>24.</t>
  </si>
  <si>
    <t>Program Operacyjny Infrastruktura 
i Środowisko</t>
  </si>
  <si>
    <t>Rozbudowa i modernizacja instalacji Zakładu Odzysku i Składowania Odpadów Komunalnych w Leśnie Górnym</t>
  </si>
  <si>
    <t>ZOiSOK</t>
  </si>
  <si>
    <t>25.</t>
  </si>
  <si>
    <t>INTERREG IVA</t>
  </si>
  <si>
    <t>Transgraniczny Ośrodek Edukacji Ekologicznej - projekt pn. "Życie nad Zalewem Szczecińskim 
i w Puszczy Wkrzańskiej - ekologia, edukacja 
i historia"</t>
  </si>
  <si>
    <t>Wydział OŚ</t>
  </si>
  <si>
    <t>Program Rozwoju Obszarów Wiejskich</t>
  </si>
  <si>
    <t>Przebudowa świetlicy wiejskiej w Uniemyślu</t>
  </si>
  <si>
    <t>Wydział TI</t>
  </si>
  <si>
    <t>2705</t>
  </si>
  <si>
    <t>Środki na dofinansowanie własnych zadań bieżących gmin (związków gmin), powiatów (związków powiatów), samorządów województw, pozyskane z innych źródeł</t>
  </si>
  <si>
    <t>Gimnazjum nr 3 w Policach</t>
  </si>
  <si>
    <t xml:space="preserve">Załącznik Nr 1
do uchwały nr XLVI/352/09
Rady Miejskiej w Policach 
z dnia 22.12.2009 r. </t>
  </si>
  <si>
    <t xml:space="preserve">Załącznik Nr 2
do uchwały nr XLVI/352/09
Rady Miejskiej w Policach 
z dnia 22.12.2009 r. </t>
  </si>
  <si>
    <t xml:space="preserve">Załącznik Nr 3
do uchwały nr XLVI/352/09
Rady Miejskiej w Policach 
z dnia 22.12.2009 r. </t>
  </si>
  <si>
    <t xml:space="preserve">Załącznik Nr 4
do uchwały nr XLVI/352/09
Rady Miejskiej w Policach 
z dnia 22.12.2009 r. 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</si>
</sst>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  <numFmt numFmtId="195" formatCode="0.E+00"/>
  </numFmts>
  <fonts count="56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2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"/>
      <family val="2"/>
    </font>
    <font>
      <b/>
      <sz val="9"/>
      <name val="Arial CE"/>
      <family val="0"/>
    </font>
    <font>
      <sz val="10"/>
      <color indexed="10"/>
      <name val="Arial"/>
      <family val="2"/>
    </font>
    <font>
      <i/>
      <u val="single"/>
      <sz val="9"/>
      <name val="Arial CE"/>
      <family val="0"/>
    </font>
    <font>
      <sz val="10"/>
      <color indexed="13"/>
      <name val="Arial"/>
      <family val="2"/>
    </font>
    <font>
      <b/>
      <sz val="10"/>
      <color indexed="10"/>
      <name val="Arial"/>
      <family val="2"/>
    </font>
    <font>
      <sz val="14"/>
      <name val="Arial CE"/>
      <family val="2"/>
    </font>
    <font>
      <sz val="11"/>
      <name val="Arial CE"/>
      <family val="2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2" fillId="0" borderId="0" xfId="53" applyFont="1">
      <alignment/>
      <protection/>
    </xf>
    <xf numFmtId="0" fontId="1" fillId="0" borderId="0" xfId="53" applyFont="1" applyBorder="1" applyAlignment="1">
      <alignment horizontal="left"/>
      <protection/>
    </xf>
    <xf numFmtId="0" fontId="5" fillId="0" borderId="0" xfId="53" applyFont="1">
      <alignment/>
      <protection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>
      <alignment/>
      <protection/>
    </xf>
    <xf numFmtId="0" fontId="5" fillId="33" borderId="10" xfId="53" applyFont="1" applyFill="1" applyBorder="1" applyAlignment="1">
      <alignment horizontal="center"/>
      <protection/>
    </xf>
    <xf numFmtId="0" fontId="5" fillId="33" borderId="11" xfId="53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12" xfId="53" applyFont="1" applyBorder="1" applyAlignment="1">
      <alignment horizontal="center"/>
      <protection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13" xfId="53" applyFont="1" applyBorder="1" applyAlignment="1">
      <alignment vertical="top"/>
      <protection/>
    </xf>
    <xf numFmtId="0" fontId="2" fillId="0" borderId="14" xfId="53" applyFont="1" applyBorder="1" applyAlignment="1">
      <alignment vertical="top"/>
      <protection/>
    </xf>
    <xf numFmtId="164" fontId="13" fillId="0" borderId="0" xfId="0" applyNumberFormat="1" applyFont="1" applyAlignment="1">
      <alignment/>
    </xf>
    <xf numFmtId="0" fontId="1" fillId="33" borderId="15" xfId="53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wrapText="1"/>
    </xf>
    <xf numFmtId="0" fontId="1" fillId="33" borderId="16" xfId="53" applyFont="1" applyFill="1" applyBorder="1" applyAlignment="1">
      <alignment horizontal="center" vertical="center" wrapText="1"/>
      <protection/>
    </xf>
    <xf numFmtId="0" fontId="1" fillId="33" borderId="12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Continuous"/>
      <protection/>
    </xf>
    <xf numFmtId="0" fontId="5" fillId="33" borderId="17" xfId="53" applyFont="1" applyFill="1" applyBorder="1" applyAlignment="1">
      <alignment horizontal="center"/>
      <protection/>
    </xf>
    <xf numFmtId="0" fontId="5" fillId="33" borderId="18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center"/>
      <protection/>
    </xf>
    <xf numFmtId="0" fontId="1" fillId="0" borderId="20" xfId="53" applyFont="1" applyBorder="1" applyAlignment="1">
      <alignment horizontal="center" vertical="top"/>
      <protection/>
    </xf>
    <xf numFmtId="0" fontId="1" fillId="0" borderId="12" xfId="53" applyFont="1" applyBorder="1" applyAlignment="1">
      <alignment horizontal="center"/>
      <protection/>
    </xf>
    <xf numFmtId="0" fontId="1" fillId="0" borderId="21" xfId="53" applyFont="1" applyBorder="1" applyAlignment="1">
      <alignment wrapText="1"/>
      <protection/>
    </xf>
    <xf numFmtId="164" fontId="1" fillId="0" borderId="22" xfId="42" applyNumberFormat="1" applyFont="1" applyBorder="1" applyAlignment="1">
      <alignment horizontal="right" wrapText="1"/>
    </xf>
    <xf numFmtId="164" fontId="1" fillId="0" borderId="12" xfId="42" applyNumberFormat="1" applyFont="1" applyBorder="1" applyAlignment="1">
      <alignment horizontal="right" wrapText="1"/>
    </xf>
    <xf numFmtId="164" fontId="1" fillId="0" borderId="23" xfId="42" applyNumberFormat="1" applyFont="1" applyBorder="1" applyAlignment="1">
      <alignment horizontal="right" wrapText="1"/>
    </xf>
    <xf numFmtId="0" fontId="2" fillId="0" borderId="20" xfId="53" applyFont="1" applyBorder="1" applyAlignment="1">
      <alignment vertical="top"/>
      <protection/>
    </xf>
    <xf numFmtId="0" fontId="2" fillId="0" borderId="24" xfId="53" applyFont="1" applyBorder="1" applyAlignment="1">
      <alignment horizontal="center"/>
      <protection/>
    </xf>
    <xf numFmtId="0" fontId="2" fillId="0" borderId="0" xfId="53" applyFont="1" applyBorder="1">
      <alignment/>
      <protection/>
    </xf>
    <xf numFmtId="164" fontId="2" fillId="0" borderId="14" xfId="42" applyNumberFormat="1" applyFont="1" applyBorder="1" applyAlignment="1">
      <alignment horizontal="right" wrapText="1"/>
    </xf>
    <xf numFmtId="164" fontId="2" fillId="0" borderId="24" xfId="42" applyNumberFormat="1" applyFont="1" applyBorder="1" applyAlignment="1">
      <alignment horizontal="right" wrapText="1"/>
    </xf>
    <xf numFmtId="0" fontId="2" fillId="0" borderId="21" xfId="53" applyFont="1" applyBorder="1">
      <alignment/>
      <protection/>
    </xf>
    <xf numFmtId="164" fontId="1" fillId="0" borderId="25" xfId="53" applyNumberFormat="1" applyFont="1" applyBorder="1" applyAlignment="1">
      <alignment horizontal="right" vertical="center" wrapText="1"/>
      <protection/>
    </xf>
    <xf numFmtId="0" fontId="13" fillId="0" borderId="0" xfId="0" applyFont="1" applyAlignment="1">
      <alignment/>
    </xf>
    <xf numFmtId="164" fontId="13" fillId="0" borderId="0" xfId="42" applyNumberFormat="1" applyFont="1" applyAlignment="1">
      <alignment/>
    </xf>
    <xf numFmtId="164" fontId="2" fillId="0" borderId="13" xfId="42" applyNumberFormat="1" applyFont="1" applyBorder="1" applyAlignment="1">
      <alignment horizontal="right" wrapText="1"/>
    </xf>
    <xf numFmtId="164" fontId="2" fillId="0" borderId="12" xfId="42" applyNumberFormat="1" applyFont="1" applyBorder="1" applyAlignment="1">
      <alignment horizontal="right" wrapText="1"/>
    </xf>
    <xf numFmtId="164" fontId="1" fillId="0" borderId="26" xfId="53" applyNumberFormat="1" applyFont="1" applyBorder="1" applyAlignment="1">
      <alignment horizontal="right" vertical="center" wrapText="1"/>
      <protection/>
    </xf>
    <xf numFmtId="0" fontId="1" fillId="33" borderId="27" xfId="53" applyFont="1" applyFill="1" applyBorder="1" applyAlignment="1">
      <alignment horizontal="center" vertical="center" wrapText="1"/>
      <protection/>
    </xf>
    <xf numFmtId="164" fontId="2" fillId="0" borderId="28" xfId="42" applyNumberFormat="1" applyFont="1" applyBorder="1" applyAlignment="1">
      <alignment horizontal="right" wrapText="1"/>
    </xf>
    <xf numFmtId="164" fontId="2" fillId="0" borderId="15" xfId="42" applyNumberFormat="1" applyFont="1" applyBorder="1" applyAlignment="1">
      <alignment horizontal="right" wrapText="1"/>
    </xf>
    <xf numFmtId="164" fontId="1" fillId="0" borderId="29" xfId="53" applyNumberFormat="1" applyFont="1" applyBorder="1" applyAlignment="1">
      <alignment horizontal="right" vertical="center" wrapText="1"/>
      <protection/>
    </xf>
    <xf numFmtId="0" fontId="4" fillId="0" borderId="0" xfId="0" applyFont="1" applyAlignment="1">
      <alignment wrapText="1"/>
    </xf>
    <xf numFmtId="0" fontId="2" fillId="0" borderId="30" xfId="53" applyFont="1" applyBorder="1" applyAlignment="1">
      <alignment vertical="top"/>
      <protection/>
    </xf>
    <xf numFmtId="0" fontId="2" fillId="0" borderId="31" xfId="53" applyFont="1" applyBorder="1" applyAlignment="1">
      <alignment horizontal="center"/>
      <protection/>
    </xf>
    <xf numFmtId="0" fontId="2" fillId="0" borderId="32" xfId="53" applyFont="1" applyBorder="1">
      <alignment/>
      <protection/>
    </xf>
    <xf numFmtId="164" fontId="2" fillId="0" borderId="30" xfId="42" applyNumberFormat="1" applyFont="1" applyBorder="1" applyAlignment="1">
      <alignment horizontal="right" wrapText="1"/>
    </xf>
    <xf numFmtId="164" fontId="2" fillId="0" borderId="31" xfId="42" applyNumberFormat="1" applyFont="1" applyBorder="1" applyAlignment="1">
      <alignment horizontal="right" wrapText="1"/>
    </xf>
    <xf numFmtId="164" fontId="2" fillId="0" borderId="33" xfId="42" applyNumberFormat="1" applyFont="1" applyBorder="1" applyAlignment="1">
      <alignment horizontal="right" wrapText="1"/>
    </xf>
    <xf numFmtId="41" fontId="1" fillId="0" borderId="30" xfId="42" applyNumberFormat="1" applyFont="1" applyBorder="1" applyAlignment="1">
      <alignment horizontal="right" wrapText="1"/>
    </xf>
    <xf numFmtId="41" fontId="2" fillId="0" borderId="31" xfId="42" applyNumberFormat="1" applyFont="1" applyBorder="1" applyAlignment="1">
      <alignment horizontal="right" wrapText="1"/>
    </xf>
    <xf numFmtId="41" fontId="2" fillId="0" borderId="33" xfId="42" applyNumberFormat="1" applyFont="1" applyBorder="1" applyAlignment="1">
      <alignment horizontal="right" wrapText="1"/>
    </xf>
    <xf numFmtId="0" fontId="13" fillId="0" borderId="0" xfId="0" applyFont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Border="1" applyAlignment="1">
      <alignment/>
    </xf>
    <xf numFmtId="0" fontId="4" fillId="0" borderId="0" xfId="52" applyFont="1">
      <alignment/>
      <protection/>
    </xf>
    <xf numFmtId="0" fontId="12" fillId="0" borderId="0" xfId="52" applyFont="1">
      <alignment/>
      <protection/>
    </xf>
    <xf numFmtId="0" fontId="14" fillId="0" borderId="0" xfId="0" applyFont="1" applyAlignment="1">
      <alignment horizontal="right" vertical="center"/>
    </xf>
    <xf numFmtId="0" fontId="11" fillId="33" borderId="16" xfId="0" applyFont="1" applyFill="1" applyBorder="1" applyAlignment="1">
      <alignment horizontal="center"/>
    </xf>
    <xf numFmtId="0" fontId="5" fillId="33" borderId="34" xfId="52" applyFont="1" applyFill="1" applyBorder="1" applyAlignment="1">
      <alignment horizontal="center" vertical="center" wrapText="1"/>
      <protection/>
    </xf>
    <xf numFmtId="0" fontId="5" fillId="33" borderId="35" xfId="52" applyFont="1" applyFill="1" applyBorder="1" applyAlignment="1">
      <alignment horizontal="center" vertical="center" wrapText="1"/>
      <protection/>
    </xf>
    <xf numFmtId="0" fontId="5" fillId="33" borderId="36" xfId="52" applyFont="1" applyFill="1" applyBorder="1" applyAlignment="1">
      <alignment horizontal="center" vertical="center" wrapText="1"/>
      <protection/>
    </xf>
    <xf numFmtId="0" fontId="5" fillId="0" borderId="37" xfId="52" applyFont="1" applyFill="1" applyBorder="1" applyAlignment="1">
      <alignment horizontal="center" vertical="center" wrapText="1"/>
      <protection/>
    </xf>
    <xf numFmtId="0" fontId="5" fillId="0" borderId="38" xfId="52" applyFont="1" applyFill="1" applyBorder="1" applyAlignment="1">
      <alignment horizontal="center" vertical="center" wrapText="1"/>
      <protection/>
    </xf>
    <xf numFmtId="0" fontId="5" fillId="0" borderId="39" xfId="52" applyFont="1" applyFill="1" applyBorder="1" applyAlignment="1">
      <alignment horizontal="center" vertical="center" wrapText="1"/>
      <protection/>
    </xf>
    <xf numFmtId="0" fontId="5" fillId="0" borderId="40" xfId="52" applyFont="1" applyFill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left" vertical="center" wrapText="1"/>
      <protection/>
    </xf>
    <xf numFmtId="164" fontId="12" fillId="0" borderId="12" xfId="42" applyNumberFormat="1" applyFont="1" applyBorder="1" applyAlignment="1">
      <alignment horizontal="right" wrapText="1"/>
    </xf>
    <xf numFmtId="0" fontId="4" fillId="0" borderId="16" xfId="52" applyFont="1" applyBorder="1" applyAlignment="1">
      <alignment horizontal="center"/>
      <protection/>
    </xf>
    <xf numFmtId="0" fontId="4" fillId="0" borderId="16" xfId="52" applyFont="1" applyFill="1" applyBorder="1" applyAlignment="1">
      <alignment horizontal="center"/>
      <protection/>
    </xf>
    <xf numFmtId="0" fontId="4" fillId="0" borderId="41" xfId="52" applyFont="1" applyFill="1" applyBorder="1" applyAlignment="1">
      <alignment horizontal="center"/>
      <protection/>
    </xf>
    <xf numFmtId="164" fontId="4" fillId="0" borderId="16" xfId="42" applyNumberFormat="1" applyFont="1" applyFill="1" applyBorder="1" applyAlignment="1">
      <alignment horizontal="right" vertical="center" wrapText="1"/>
    </xf>
    <xf numFmtId="0" fontId="4" fillId="0" borderId="0" xfId="52" applyFont="1" applyFill="1">
      <alignment/>
      <protection/>
    </xf>
    <xf numFmtId="164" fontId="1" fillId="0" borderId="25" xfId="42" applyNumberFormat="1" applyFont="1" applyBorder="1" applyAlignment="1">
      <alignment horizontal="right" vertical="center" wrapText="1"/>
    </xf>
    <xf numFmtId="0" fontId="4" fillId="0" borderId="13" xfId="52" applyFont="1" applyBorder="1" applyAlignment="1">
      <alignment horizontal="center" vertical="top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42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164" fontId="5" fillId="0" borderId="24" xfId="42" applyNumberFormat="1" applyFont="1" applyFill="1" applyBorder="1" applyAlignment="1">
      <alignment horizontal="center" vertical="center" wrapText="1"/>
    </xf>
    <xf numFmtId="0" fontId="4" fillId="0" borderId="14" xfId="52" applyFont="1" applyBorder="1" applyAlignment="1">
      <alignment horizontal="center" vertical="top" wrapText="1"/>
      <protection/>
    </xf>
    <xf numFmtId="164" fontId="4" fillId="0" borderId="0" xfId="52" applyNumberFormat="1" applyFont="1">
      <alignment/>
      <protection/>
    </xf>
    <xf numFmtId="164" fontId="1" fillId="0" borderId="43" xfId="53" applyNumberFormat="1" applyFont="1" applyBorder="1" applyAlignment="1">
      <alignment horizontal="right" vertical="center" wrapText="1"/>
      <protection/>
    </xf>
    <xf numFmtId="0" fontId="12" fillId="33" borderId="27" xfId="52" applyFont="1" applyFill="1" applyBorder="1" applyAlignment="1">
      <alignment horizontal="center" vertical="center" wrapText="1"/>
      <protection/>
    </xf>
    <xf numFmtId="0" fontId="5" fillId="33" borderId="44" xfId="52" applyFont="1" applyFill="1" applyBorder="1" applyAlignment="1">
      <alignment horizontal="center" vertical="center" wrapText="1"/>
      <protection/>
    </xf>
    <xf numFmtId="0" fontId="5" fillId="0" borderId="45" xfId="52" applyFont="1" applyFill="1" applyBorder="1" applyAlignment="1">
      <alignment horizontal="center" vertical="center" wrapText="1"/>
      <protection/>
    </xf>
    <xf numFmtId="164" fontId="12" fillId="0" borderId="15" xfId="42" applyNumberFormat="1" applyFont="1" applyBorder="1" applyAlignment="1">
      <alignment horizontal="right" wrapText="1"/>
    </xf>
    <xf numFmtId="164" fontId="4" fillId="0" borderId="27" xfId="42" applyNumberFormat="1" applyFont="1" applyFill="1" applyBorder="1" applyAlignment="1">
      <alignment horizontal="right" vertical="center" wrapText="1"/>
    </xf>
    <xf numFmtId="164" fontId="5" fillId="0" borderId="28" xfId="42" applyNumberFormat="1" applyFont="1" applyFill="1" applyBorder="1" applyAlignment="1">
      <alignment horizontal="center" vertical="center" wrapText="1"/>
    </xf>
    <xf numFmtId="164" fontId="1" fillId="0" borderId="46" xfId="42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33" borderId="47" xfId="0" applyNumberFormat="1" applyFont="1" applyFill="1" applyBorder="1" applyAlignment="1">
      <alignment horizontal="center" vertical="center" wrapText="1"/>
    </xf>
    <xf numFmtId="3" fontId="1" fillId="33" borderId="27" xfId="0" applyNumberFormat="1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3" fontId="5" fillId="33" borderId="35" xfId="0" applyNumberFormat="1" applyFont="1" applyFill="1" applyBorder="1" applyAlignment="1">
      <alignment horizontal="center" vertical="center" wrapText="1"/>
    </xf>
    <xf numFmtId="3" fontId="5" fillId="33" borderId="44" xfId="0" applyNumberFormat="1" applyFont="1" applyFill="1" applyBorder="1" applyAlignment="1">
      <alignment horizontal="center" vertical="center" wrapText="1"/>
    </xf>
    <xf numFmtId="3" fontId="5" fillId="33" borderId="34" xfId="0" applyNumberFormat="1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49" fontId="0" fillId="0" borderId="48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horizontal="left" vertical="center" wrapText="1"/>
    </xf>
    <xf numFmtId="164" fontId="0" fillId="0" borderId="22" xfId="42" applyNumberFormat="1" applyFont="1" applyBorder="1" applyAlignment="1">
      <alignment horizontal="right" vertical="center" wrapText="1"/>
    </xf>
    <xf numFmtId="164" fontId="0" fillId="0" borderId="16" xfId="42" applyNumberFormat="1" applyFont="1" applyBorder="1" applyAlignment="1">
      <alignment horizontal="right" vertical="center" wrapText="1"/>
    </xf>
    <xf numFmtId="164" fontId="0" fillId="0" borderId="21" xfId="42" applyNumberFormat="1" applyFont="1" applyBorder="1" applyAlignment="1">
      <alignment horizontal="right" vertical="center" wrapText="1"/>
    </xf>
    <xf numFmtId="164" fontId="0" fillId="0" borderId="23" xfId="42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164" fontId="0" fillId="0" borderId="13" xfId="42" applyNumberFormat="1" applyFont="1" applyBorder="1" applyAlignment="1">
      <alignment horizontal="right" vertical="center" wrapText="1"/>
    </xf>
    <xf numFmtId="164" fontId="0" fillId="0" borderId="12" xfId="42" applyNumberFormat="1" applyFont="1" applyBorder="1" applyAlignment="1">
      <alignment horizontal="right" vertical="center" wrapText="1"/>
    </xf>
    <xf numFmtId="164" fontId="0" fillId="0" borderId="15" xfId="42" applyNumberFormat="1" applyFont="1" applyBorder="1" applyAlignment="1">
      <alignment horizontal="right" vertical="center" wrapText="1"/>
    </xf>
    <xf numFmtId="164" fontId="0" fillId="0" borderId="50" xfId="42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49" fontId="11" fillId="0" borderId="48" xfId="0" applyNumberFormat="1" applyFont="1" applyBorder="1" applyAlignment="1">
      <alignment horizontal="center" vertical="center" wrapText="1"/>
    </xf>
    <xf numFmtId="0" fontId="11" fillId="0" borderId="49" xfId="0" applyFont="1" applyBorder="1" applyAlignment="1">
      <alignment horizontal="left" vertical="center" wrapText="1"/>
    </xf>
    <xf numFmtId="164" fontId="11" fillId="0" borderId="22" xfId="42" applyNumberFormat="1" applyFont="1" applyBorder="1" applyAlignment="1">
      <alignment horizontal="right" vertical="center" wrapText="1"/>
    </xf>
    <xf numFmtId="164" fontId="11" fillId="0" borderId="12" xfId="42" applyNumberFormat="1" applyFont="1" applyBorder="1" applyAlignment="1">
      <alignment horizontal="right" vertical="center" wrapText="1"/>
    </xf>
    <xf numFmtId="164" fontId="11" fillId="0" borderId="21" xfId="42" applyNumberFormat="1" applyFont="1" applyBorder="1" applyAlignment="1">
      <alignment horizontal="right" vertical="center" wrapText="1"/>
    </xf>
    <xf numFmtId="164" fontId="11" fillId="0" borderId="15" xfId="42" applyNumberFormat="1" applyFont="1" applyBorder="1" applyAlignment="1">
      <alignment horizontal="right" vertical="center" wrapText="1"/>
    </xf>
    <xf numFmtId="0" fontId="0" fillId="0" borderId="48" xfId="0" applyFont="1" applyBorder="1" applyAlignment="1">
      <alignment horizontal="center" vertical="center" wrapText="1"/>
    </xf>
    <xf numFmtId="164" fontId="11" fillId="0" borderId="26" xfId="42" applyNumberFormat="1" applyFont="1" applyBorder="1" applyAlignment="1">
      <alignment horizontal="right" vertical="center" wrapText="1"/>
    </xf>
    <xf numFmtId="164" fontId="11" fillId="0" borderId="25" xfId="42" applyNumberFormat="1" applyFont="1" applyBorder="1" applyAlignment="1">
      <alignment horizontal="right" vertical="center" wrapText="1"/>
    </xf>
    <xf numFmtId="164" fontId="11" fillId="0" borderId="29" xfId="42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164" fontId="13" fillId="0" borderId="0" xfId="0" applyNumberFormat="1" applyFont="1" applyFill="1" applyAlignment="1">
      <alignment/>
    </xf>
    <xf numFmtId="164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1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7" fillId="3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51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51" xfId="0" applyFont="1" applyBorder="1" applyAlignment="1">
      <alignment horizontal="right" vertical="center" wrapText="1"/>
    </xf>
    <xf numFmtId="0" fontId="4" fillId="35" borderId="0" xfId="0" applyFont="1" applyFill="1" applyAlignment="1">
      <alignment/>
    </xf>
    <xf numFmtId="0" fontId="12" fillId="36" borderId="16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41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wrapText="1"/>
    </xf>
    <xf numFmtId="0" fontId="5" fillId="36" borderId="24" xfId="0" applyFont="1" applyFill="1" applyBorder="1" applyAlignment="1">
      <alignment horizont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42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164" fontId="1" fillId="34" borderId="52" xfId="42" applyNumberFormat="1" applyFont="1" applyFill="1" applyBorder="1" applyAlignment="1">
      <alignment horizontal="left" vertical="center" wrapText="1"/>
    </xf>
    <xf numFmtId="164" fontId="1" fillId="0" borderId="52" xfId="42" applyNumberFormat="1" applyFont="1" applyFill="1" applyBorder="1" applyAlignment="1">
      <alignment horizontal="right" vertical="center" wrapText="1"/>
    </xf>
    <xf numFmtId="164" fontId="1" fillId="34" borderId="52" xfId="42" applyNumberFormat="1" applyFont="1" applyFill="1" applyBorder="1" applyAlignment="1">
      <alignment horizontal="right" vertical="center" wrapText="1"/>
    </xf>
    <xf numFmtId="164" fontId="1" fillId="34" borderId="53" xfId="42" applyNumberFormat="1" applyFont="1" applyFill="1" applyBorder="1" applyAlignment="1">
      <alignment horizontal="right" vertical="center" wrapText="1"/>
    </xf>
    <xf numFmtId="164" fontId="1" fillId="34" borderId="54" xfId="42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/>
    </xf>
    <xf numFmtId="164" fontId="1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4" fontId="2" fillId="34" borderId="16" xfId="42" applyNumberFormat="1" applyFont="1" applyFill="1" applyBorder="1" applyAlignment="1">
      <alignment horizontal="left" vertical="center" wrapText="1"/>
    </xf>
    <xf numFmtId="164" fontId="2" fillId="0" borderId="16" xfId="42" applyNumberFormat="1" applyFont="1" applyFill="1" applyBorder="1" applyAlignment="1">
      <alignment horizontal="right" vertical="center" wrapText="1"/>
    </xf>
    <xf numFmtId="164" fontId="2" fillId="0" borderId="16" xfId="42" applyNumberFormat="1" applyFont="1" applyBorder="1" applyAlignment="1">
      <alignment horizontal="right" vertical="center" wrapText="1"/>
    </xf>
    <xf numFmtId="164" fontId="2" fillId="34" borderId="41" xfId="42" applyNumberFormat="1" applyFont="1" applyFill="1" applyBorder="1" applyAlignment="1">
      <alignment horizontal="right" vertical="center" wrapText="1"/>
    </xf>
    <xf numFmtId="164" fontId="2" fillId="34" borderId="27" xfId="42" applyNumberFormat="1" applyFont="1" applyFill="1" applyBorder="1" applyAlignment="1">
      <alignment horizontal="right" vertical="center" wrapText="1"/>
    </xf>
    <xf numFmtId="9" fontId="4" fillId="0" borderId="0" xfId="56" applyFont="1" applyAlignment="1">
      <alignment/>
    </xf>
    <xf numFmtId="164" fontId="4" fillId="34" borderId="0" xfId="42" applyNumberFormat="1" applyFont="1" applyFill="1" applyBorder="1" applyAlignment="1">
      <alignment horizontal="right" vertical="center" wrapText="1"/>
    </xf>
    <xf numFmtId="164" fontId="4" fillId="0" borderId="0" xfId="42" applyNumberFormat="1" applyFont="1" applyAlignment="1">
      <alignment horizontal="right" vertical="center" wrapText="1"/>
    </xf>
    <xf numFmtId="164" fontId="2" fillId="0" borderId="35" xfId="42" applyNumberFormat="1" applyFont="1" applyFill="1" applyBorder="1" applyAlignment="1">
      <alignment horizontal="left" vertical="center" wrapText="1"/>
    </xf>
    <xf numFmtId="164" fontId="2" fillId="0" borderId="35" xfId="42" applyNumberFormat="1" applyFont="1" applyFill="1" applyBorder="1" applyAlignment="1">
      <alignment horizontal="right" vertical="center" wrapText="1"/>
    </xf>
    <xf numFmtId="164" fontId="2" fillId="0" borderId="36" xfId="42" applyNumberFormat="1" applyFont="1" applyFill="1" applyBorder="1" applyAlignment="1">
      <alignment horizontal="right" vertical="center" wrapText="1"/>
    </xf>
    <xf numFmtId="164" fontId="2" fillId="0" borderId="44" xfId="42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164" fontId="12" fillId="0" borderId="0" xfId="0" applyNumberFormat="1" applyFont="1" applyAlignment="1">
      <alignment/>
    </xf>
    <xf numFmtId="164" fontId="2" fillId="34" borderId="16" xfId="42" applyNumberFormat="1" applyFont="1" applyFill="1" applyBorder="1" applyAlignment="1">
      <alignment horizontal="right" vertical="center" wrapText="1"/>
    </xf>
    <xf numFmtId="164" fontId="1" fillId="34" borderId="0" xfId="42" applyNumberFormat="1" applyFont="1" applyFill="1" applyBorder="1" applyAlignment="1">
      <alignment horizontal="right" vertical="center" wrapText="1"/>
    </xf>
    <xf numFmtId="164" fontId="1" fillId="34" borderId="52" xfId="42" applyNumberFormat="1" applyFont="1" applyFill="1" applyBorder="1" applyAlignment="1">
      <alignment horizontal="right" vertical="center" wrapText="1"/>
    </xf>
    <xf numFmtId="164" fontId="2" fillId="34" borderId="16" xfId="42" applyNumberFormat="1" applyFont="1" applyFill="1" applyBorder="1" applyAlignment="1">
      <alignment horizontal="right" vertical="center" wrapText="1"/>
    </xf>
    <xf numFmtId="164" fontId="1" fillId="34" borderId="0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4" fillId="0" borderId="0" xfId="42" applyNumberFormat="1" applyFont="1" applyAlignment="1">
      <alignment/>
    </xf>
    <xf numFmtId="164" fontId="19" fillId="0" borderId="0" xfId="0" applyNumberFormat="1" applyFont="1" applyAlignment="1">
      <alignment/>
    </xf>
    <xf numFmtId="164" fontId="4" fillId="0" borderId="0" xfId="42" applyNumberFormat="1" applyFont="1" applyFill="1" applyAlignment="1">
      <alignment/>
    </xf>
    <xf numFmtId="164" fontId="1" fillId="0" borderId="52" xfId="42" applyNumberFormat="1" applyFont="1" applyFill="1" applyBorder="1" applyAlignment="1">
      <alignment horizontal="left" vertical="center" wrapText="1"/>
    </xf>
    <xf numFmtId="164" fontId="1" fillId="0" borderId="53" xfId="42" applyNumberFormat="1" applyFont="1" applyFill="1" applyBorder="1" applyAlignment="1">
      <alignment horizontal="right" vertical="center" wrapText="1"/>
    </xf>
    <xf numFmtId="164" fontId="1" fillId="0" borderId="54" xfId="42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  <xf numFmtId="164" fontId="2" fillId="0" borderId="16" xfId="42" applyNumberFormat="1" applyFont="1" applyFill="1" applyBorder="1" applyAlignment="1">
      <alignment horizontal="left" vertical="center" wrapText="1"/>
    </xf>
    <xf numFmtId="164" fontId="2" fillId="0" borderId="41" xfId="42" applyNumberFormat="1" applyFont="1" applyFill="1" applyBorder="1" applyAlignment="1">
      <alignment horizontal="right" vertical="center" wrapText="1"/>
    </xf>
    <xf numFmtId="164" fontId="2" fillId="0" borderId="27" xfId="42" applyNumberFormat="1" applyFont="1" applyFill="1" applyBorder="1" applyAlignment="1">
      <alignment horizontal="right" vertical="center" wrapText="1"/>
    </xf>
    <xf numFmtId="164" fontId="1" fillId="0" borderId="0" xfId="42" applyNumberFormat="1" applyFont="1" applyFill="1" applyBorder="1" applyAlignment="1">
      <alignment horizontal="right" vertical="center" wrapText="1"/>
    </xf>
    <xf numFmtId="0" fontId="5" fillId="36" borderId="37" xfId="0" applyFont="1" applyFill="1" applyBorder="1" applyAlignment="1">
      <alignment horizontal="center" wrapText="1"/>
    </xf>
    <xf numFmtId="0" fontId="5" fillId="36" borderId="38" xfId="0" applyFont="1" applyFill="1" applyBorder="1" applyAlignment="1">
      <alignment horizontal="center" wrapText="1"/>
    </xf>
    <xf numFmtId="0" fontId="5" fillId="36" borderId="38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0" fontId="5" fillId="36" borderId="45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164" fontId="1" fillId="34" borderId="12" xfId="42" applyNumberFormat="1" applyFont="1" applyFill="1" applyBorder="1" applyAlignment="1">
      <alignment horizontal="left" vertical="center" wrapText="1"/>
    </xf>
    <xf numFmtId="164" fontId="1" fillId="34" borderId="12" xfId="42" applyNumberFormat="1" applyFont="1" applyFill="1" applyBorder="1" applyAlignment="1">
      <alignment horizontal="right" vertical="center" wrapText="1"/>
    </xf>
    <xf numFmtId="164" fontId="1" fillId="34" borderId="12" xfId="42" applyNumberFormat="1" applyFont="1" applyFill="1" applyBorder="1" applyAlignment="1">
      <alignment horizontal="right" vertical="center" wrapText="1"/>
    </xf>
    <xf numFmtId="164" fontId="1" fillId="34" borderId="49" xfId="42" applyNumberFormat="1" applyFont="1" applyFill="1" applyBorder="1" applyAlignment="1">
      <alignment horizontal="right" vertical="center" wrapText="1"/>
    </xf>
    <xf numFmtId="164" fontId="1" fillId="34" borderId="15" xfId="42" applyNumberFormat="1" applyFont="1" applyFill="1" applyBorder="1" applyAlignment="1">
      <alignment horizontal="right" vertical="center" wrapText="1"/>
    </xf>
    <xf numFmtId="10" fontId="4" fillId="0" borderId="0" xfId="56" applyNumberFormat="1" applyFont="1" applyAlignment="1">
      <alignment/>
    </xf>
    <xf numFmtId="9" fontId="4" fillId="0" borderId="0" xfId="56" applyNumberFormat="1" applyFont="1" applyAlignment="1">
      <alignment/>
    </xf>
    <xf numFmtId="164" fontId="4" fillId="34" borderId="0" xfId="42" applyNumberFormat="1" applyFont="1" applyFill="1" applyBorder="1" applyAlignment="1">
      <alignment horizontal="center" vertical="center" wrapText="1"/>
    </xf>
    <xf numFmtId="164" fontId="2" fillId="0" borderId="35" xfId="42" applyNumberFormat="1" applyFont="1" applyFill="1" applyBorder="1" applyAlignment="1">
      <alignment horizontal="right" vertical="center" wrapText="1"/>
    </xf>
    <xf numFmtId="164" fontId="1" fillId="0" borderId="12" xfId="42" applyNumberFormat="1" applyFont="1" applyFill="1" applyBorder="1" applyAlignment="1">
      <alignment horizontal="left" vertical="center" wrapText="1"/>
    </xf>
    <xf numFmtId="164" fontId="1" fillId="0" borderId="12" xfId="42" applyNumberFormat="1" applyFont="1" applyFill="1" applyBorder="1" applyAlignment="1">
      <alignment horizontal="right" vertical="center" wrapText="1"/>
    </xf>
    <xf numFmtId="164" fontId="1" fillId="0" borderId="12" xfId="42" applyNumberFormat="1" applyFont="1" applyFill="1" applyBorder="1" applyAlignment="1">
      <alignment horizontal="right" vertical="center" wrapText="1"/>
    </xf>
    <xf numFmtId="164" fontId="1" fillId="0" borderId="49" xfId="42" applyNumberFormat="1" applyFont="1" applyFill="1" applyBorder="1" applyAlignment="1">
      <alignment horizontal="right" vertical="center" wrapText="1"/>
    </xf>
    <xf numFmtId="164" fontId="1" fillId="0" borderId="15" xfId="42" applyNumberFormat="1" applyFont="1" applyFill="1" applyBorder="1" applyAlignment="1">
      <alignment horizontal="right" vertical="center" wrapText="1"/>
    </xf>
    <xf numFmtId="10" fontId="4" fillId="0" borderId="0" xfId="56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2" fillId="0" borderId="16" xfId="42" applyNumberFormat="1" applyFont="1" applyFill="1" applyBorder="1" applyAlignment="1">
      <alignment horizontal="right" vertical="center" wrapText="1"/>
    </xf>
    <xf numFmtId="164" fontId="2" fillId="0" borderId="41" xfId="42" applyNumberFormat="1" applyFont="1" applyFill="1" applyBorder="1" applyAlignment="1">
      <alignment horizontal="right" vertical="center" wrapText="1"/>
    </xf>
    <xf numFmtId="164" fontId="2" fillId="0" borderId="27" xfId="42" applyNumberFormat="1" applyFont="1" applyFill="1" applyBorder="1" applyAlignment="1">
      <alignment horizontal="right" vertical="center" wrapText="1"/>
    </xf>
    <xf numFmtId="9" fontId="4" fillId="0" borderId="0" xfId="56" applyNumberFormat="1" applyFont="1" applyFill="1" applyAlignment="1">
      <alignment/>
    </xf>
    <xf numFmtId="164" fontId="4" fillId="0" borderId="0" xfId="42" applyNumberFormat="1" applyFont="1" applyFill="1" applyBorder="1" applyAlignment="1">
      <alignment horizontal="center" vertical="center" wrapText="1"/>
    </xf>
    <xf numFmtId="164" fontId="2" fillId="0" borderId="36" xfId="42" applyNumberFormat="1" applyFont="1" applyFill="1" applyBorder="1" applyAlignment="1">
      <alignment horizontal="right" vertical="center" wrapText="1"/>
    </xf>
    <xf numFmtId="164" fontId="2" fillId="0" borderId="44" xfId="42" applyNumberFormat="1" applyFont="1" applyFill="1" applyBorder="1" applyAlignment="1">
      <alignment horizontal="right" vertical="center" wrapText="1"/>
    </xf>
    <xf numFmtId="43" fontId="4" fillId="0" borderId="0" xfId="42" applyFont="1" applyAlignment="1">
      <alignment/>
    </xf>
    <xf numFmtId="164" fontId="4" fillId="0" borderId="0" xfId="56" applyNumberFormat="1" applyFont="1" applyAlignment="1">
      <alignment/>
    </xf>
    <xf numFmtId="9" fontId="4" fillId="0" borderId="0" xfId="0" applyNumberFormat="1" applyFont="1" applyAlignment="1">
      <alignment/>
    </xf>
    <xf numFmtId="164" fontId="1" fillId="34" borderId="55" xfId="42" applyNumberFormat="1" applyFont="1" applyFill="1" applyBorder="1" applyAlignment="1">
      <alignment horizontal="left" vertical="center" wrapText="1"/>
    </xf>
    <xf numFmtId="164" fontId="1" fillId="0" borderId="40" xfId="0" applyNumberFormat="1" applyFont="1" applyBorder="1" applyAlignment="1">
      <alignment horizontal="right" wrapText="1"/>
    </xf>
    <xf numFmtId="164" fontId="1" fillId="0" borderId="52" xfId="0" applyNumberFormat="1" applyFont="1" applyBorder="1" applyAlignment="1">
      <alignment horizontal="right" wrapText="1"/>
    </xf>
    <xf numFmtId="164" fontId="1" fillId="0" borderId="45" xfId="0" applyNumberFormat="1" applyFont="1" applyBorder="1" applyAlignment="1">
      <alignment horizontal="right" wrapText="1"/>
    </xf>
    <xf numFmtId="164" fontId="1" fillId="34" borderId="47" xfId="42" applyNumberFormat="1" applyFont="1" applyFill="1" applyBorder="1" applyAlignment="1">
      <alignment horizontal="left" vertical="center" wrapText="1"/>
    </xf>
    <xf numFmtId="164" fontId="1" fillId="34" borderId="41" xfId="42" applyNumberFormat="1" applyFont="1" applyFill="1" applyBorder="1" applyAlignment="1">
      <alignment horizontal="right" vertical="center" wrapText="1"/>
    </xf>
    <xf numFmtId="164" fontId="1" fillId="34" borderId="27" xfId="42" applyNumberFormat="1" applyFont="1" applyFill="1" applyBorder="1" applyAlignment="1">
      <alignment horizontal="right" vertical="center" wrapText="1"/>
    </xf>
    <xf numFmtId="164" fontId="1" fillId="0" borderId="56" xfId="42" applyNumberFormat="1" applyFont="1" applyFill="1" applyBorder="1" applyAlignment="1">
      <alignment horizontal="left" vertical="center" wrapText="1"/>
    </xf>
    <xf numFmtId="164" fontId="1" fillId="34" borderId="36" xfId="42" applyNumberFormat="1" applyFont="1" applyFill="1" applyBorder="1" applyAlignment="1">
      <alignment horizontal="right" vertical="center" wrapText="1"/>
    </xf>
    <xf numFmtId="164" fontId="1" fillId="34" borderId="44" xfId="4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55" fillId="0" borderId="0" xfId="52" applyNumberFormat="1" applyFont="1">
      <alignment/>
      <protection/>
    </xf>
    <xf numFmtId="164" fontId="11" fillId="0" borderId="43" xfId="42" applyNumberFormat="1" applyFont="1" applyBorder="1" applyAlignment="1">
      <alignment horizontal="right" vertical="center" wrapText="1"/>
    </xf>
    <xf numFmtId="0" fontId="5" fillId="0" borderId="28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3" fontId="1" fillId="33" borderId="57" xfId="0" applyNumberFormat="1" applyFont="1" applyFill="1" applyBorder="1" applyAlignment="1">
      <alignment horizontal="center" vertical="center" wrapText="1"/>
    </xf>
    <xf numFmtId="3" fontId="1" fillId="33" borderId="58" xfId="0" applyNumberFormat="1" applyFont="1" applyFill="1" applyBorder="1" applyAlignment="1">
      <alignment horizontal="center" vertical="center" wrapText="1"/>
    </xf>
    <xf numFmtId="3" fontId="1" fillId="33" borderId="59" xfId="0" applyNumberFormat="1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3" fontId="1" fillId="33" borderId="41" xfId="0" applyNumberFormat="1" applyFont="1" applyFill="1" applyBorder="1" applyAlignment="1">
      <alignment horizontal="center" vertical="center" wrapText="1"/>
    </xf>
    <xf numFmtId="3" fontId="1" fillId="33" borderId="50" xfId="0" applyNumberFormat="1" applyFont="1" applyFill="1" applyBorder="1" applyAlignment="1">
      <alignment horizontal="center" vertical="center" wrapText="1"/>
    </xf>
    <xf numFmtId="3" fontId="1" fillId="33" borderId="60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" fillId="0" borderId="61" xfId="53" applyFont="1" applyBorder="1" applyAlignment="1">
      <alignment horizontal="center" vertical="center" wrapText="1"/>
      <protection/>
    </xf>
    <xf numFmtId="0" fontId="1" fillId="0" borderId="25" xfId="53" applyFont="1" applyBorder="1" applyAlignment="1">
      <alignment horizontal="center" vertical="center" wrapText="1"/>
      <protection/>
    </xf>
    <xf numFmtId="0" fontId="1" fillId="0" borderId="62" xfId="53" applyFont="1" applyBorder="1" applyAlignment="1">
      <alignment horizontal="center" vertical="center" wrapText="1"/>
      <protection/>
    </xf>
    <xf numFmtId="0" fontId="1" fillId="33" borderId="41" xfId="53" applyFont="1" applyFill="1" applyBorder="1" applyAlignment="1">
      <alignment horizontal="center" vertical="center" wrapText="1"/>
      <protection/>
    </xf>
    <xf numFmtId="0" fontId="1" fillId="33" borderId="63" xfId="53" applyFont="1" applyFill="1" applyBorder="1" applyAlignment="1">
      <alignment horizontal="center" vertical="center" wrapText="1"/>
      <protection/>
    </xf>
    <xf numFmtId="0" fontId="1" fillId="33" borderId="50" xfId="53" applyFont="1" applyFill="1" applyBorder="1" applyAlignment="1">
      <alignment horizontal="center" vertical="center" wrapText="1"/>
      <protection/>
    </xf>
    <xf numFmtId="164" fontId="13" fillId="0" borderId="0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33" borderId="64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left" wrapText="1"/>
      <protection/>
    </xf>
    <xf numFmtId="0" fontId="1" fillId="33" borderId="37" xfId="53" applyFont="1" applyFill="1" applyBorder="1" applyAlignment="1">
      <alignment horizontal="center" vertical="center" wrapText="1"/>
      <protection/>
    </xf>
    <xf numFmtId="0" fontId="1" fillId="33" borderId="14" xfId="53" applyFont="1" applyFill="1" applyBorder="1" applyAlignment="1">
      <alignment horizontal="center" vertical="center" wrapText="1"/>
      <protection/>
    </xf>
    <xf numFmtId="0" fontId="1" fillId="33" borderId="13" xfId="53" applyFont="1" applyFill="1" applyBorder="1" applyAlignment="1">
      <alignment horizontal="center" vertical="center" wrapText="1"/>
      <protection/>
    </xf>
    <xf numFmtId="0" fontId="1" fillId="33" borderId="39" xfId="53" applyFont="1" applyFill="1" applyBorder="1" applyAlignment="1">
      <alignment horizontal="center" vertical="center" wrapText="1"/>
      <protection/>
    </xf>
    <xf numFmtId="0" fontId="1" fillId="33" borderId="42" xfId="53" applyFont="1" applyFill="1" applyBorder="1" applyAlignment="1">
      <alignment horizontal="center" vertical="center" wrapText="1"/>
      <protection/>
    </xf>
    <xf numFmtId="0" fontId="1" fillId="33" borderId="49" xfId="53" applyFont="1" applyFill="1" applyBorder="1" applyAlignment="1">
      <alignment horizontal="center" vertical="center" wrapText="1"/>
      <protection/>
    </xf>
    <xf numFmtId="0" fontId="1" fillId="33" borderId="65" xfId="53" applyFont="1" applyFill="1" applyBorder="1" applyAlignment="1">
      <alignment horizontal="center"/>
      <protection/>
    </xf>
    <xf numFmtId="0" fontId="1" fillId="33" borderId="52" xfId="53" applyFont="1" applyFill="1" applyBorder="1" applyAlignment="1">
      <alignment horizontal="center"/>
      <protection/>
    </xf>
    <xf numFmtId="0" fontId="1" fillId="33" borderId="54" xfId="53" applyFont="1" applyFill="1" applyBorder="1" applyAlignment="1">
      <alignment horizontal="center"/>
      <protection/>
    </xf>
    <xf numFmtId="0" fontId="1" fillId="33" borderId="57" xfId="53" applyFont="1" applyFill="1" applyBorder="1" applyAlignment="1">
      <alignment horizontal="center"/>
      <protection/>
    </xf>
    <xf numFmtId="0" fontId="1" fillId="33" borderId="58" xfId="53" applyFont="1" applyFill="1" applyBorder="1" applyAlignment="1">
      <alignment horizontal="center"/>
      <protection/>
    </xf>
    <xf numFmtId="0" fontId="1" fillId="33" borderId="59" xfId="53" applyFont="1" applyFill="1" applyBorder="1" applyAlignment="1">
      <alignment horizontal="center"/>
      <protection/>
    </xf>
    <xf numFmtId="0" fontId="10" fillId="0" borderId="0" xfId="52" applyFont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top" wrapText="1"/>
      <protection/>
    </xf>
    <xf numFmtId="0" fontId="4" fillId="0" borderId="66" xfId="52" applyFont="1" applyBorder="1" applyAlignment="1">
      <alignment horizontal="center" vertical="top" wrapText="1"/>
      <protection/>
    </xf>
    <xf numFmtId="0" fontId="12" fillId="0" borderId="12" xfId="52" applyFont="1" applyBorder="1" applyAlignment="1">
      <alignment horizontal="center"/>
      <protection/>
    </xf>
    <xf numFmtId="0" fontId="12" fillId="0" borderId="49" xfId="52" applyFont="1" applyBorder="1" applyAlignment="1">
      <alignment horizontal="center"/>
      <protection/>
    </xf>
    <xf numFmtId="0" fontId="12" fillId="33" borderId="52" xfId="52" applyFont="1" applyFill="1" applyBorder="1" applyAlignment="1">
      <alignment horizontal="center" vertical="center" wrapText="1"/>
      <protection/>
    </xf>
    <xf numFmtId="0" fontId="12" fillId="33" borderId="54" xfId="52" applyFont="1" applyFill="1" applyBorder="1" applyAlignment="1">
      <alignment horizontal="center" vertical="center" wrapText="1"/>
      <protection/>
    </xf>
    <xf numFmtId="0" fontId="1" fillId="0" borderId="26" xfId="52" applyFont="1" applyBorder="1" applyAlignment="1">
      <alignment horizontal="center" vertical="center"/>
      <protection/>
    </xf>
    <xf numFmtId="0" fontId="1" fillId="0" borderId="29" xfId="52" applyFont="1" applyBorder="1" applyAlignment="1">
      <alignment horizontal="center" vertical="center"/>
      <protection/>
    </xf>
    <xf numFmtId="0" fontId="12" fillId="33" borderId="65" xfId="52" applyFont="1" applyFill="1" applyBorder="1" applyAlignment="1">
      <alignment horizontal="center" vertical="center" wrapText="1"/>
      <protection/>
    </xf>
    <xf numFmtId="0" fontId="12" fillId="33" borderId="66" xfId="52" applyFont="1" applyFill="1" applyBorder="1" applyAlignment="1">
      <alignment horizontal="center" vertical="center" wrapText="1"/>
      <protection/>
    </xf>
    <xf numFmtId="0" fontId="12" fillId="33" borderId="16" xfId="52" applyFont="1" applyFill="1" applyBorder="1" applyAlignment="1">
      <alignment horizontal="center" vertical="center" wrapText="1"/>
      <protection/>
    </xf>
    <xf numFmtId="0" fontId="12" fillId="33" borderId="53" xfId="52" applyFont="1" applyFill="1" applyBorder="1" applyAlignment="1">
      <alignment horizontal="center" vertical="center" wrapText="1"/>
      <protection/>
    </xf>
    <xf numFmtId="0" fontId="12" fillId="33" borderId="41" xfId="52" applyFont="1" applyFill="1" applyBorder="1" applyAlignment="1">
      <alignment horizontal="center" vertical="center" wrapText="1"/>
      <protection/>
    </xf>
    <xf numFmtId="3" fontId="2" fillId="34" borderId="38" xfId="0" applyNumberFormat="1" applyFont="1" applyFill="1" applyBorder="1" applyAlignment="1">
      <alignment horizontal="right" vertical="center" wrapText="1"/>
    </xf>
    <xf numFmtId="3" fontId="2" fillId="34" borderId="24" xfId="0" applyNumberFormat="1" applyFont="1" applyFill="1" applyBorder="1" applyAlignment="1">
      <alignment horizontal="right" vertical="center" wrapText="1"/>
    </xf>
    <xf numFmtId="3" fontId="2" fillId="34" borderId="18" xfId="0" applyNumberFormat="1" applyFont="1" applyFill="1" applyBorder="1" applyAlignment="1">
      <alignment horizontal="right" vertical="center" wrapText="1"/>
    </xf>
    <xf numFmtId="0" fontId="10" fillId="35" borderId="67" xfId="0" applyFont="1" applyFill="1" applyBorder="1" applyAlignment="1">
      <alignment horizontal="center" vertical="center" wrapText="1"/>
    </xf>
    <xf numFmtId="0" fontId="10" fillId="35" borderId="40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51" xfId="0" applyFont="1" applyFill="1" applyBorder="1" applyAlignment="1">
      <alignment horizontal="center" vertical="center" wrapText="1"/>
    </xf>
    <xf numFmtId="3" fontId="1" fillId="34" borderId="38" xfId="42" applyNumberFormat="1" applyFont="1" applyFill="1" applyBorder="1" applyAlignment="1">
      <alignment horizontal="right" vertical="center" wrapText="1"/>
    </xf>
    <xf numFmtId="3" fontId="1" fillId="34" borderId="24" xfId="42" applyNumberFormat="1" applyFont="1" applyFill="1" applyBorder="1" applyAlignment="1">
      <alignment horizontal="right" vertical="center" wrapText="1"/>
    </xf>
    <xf numFmtId="3" fontId="1" fillId="34" borderId="18" xfId="42" applyNumberFormat="1" applyFont="1" applyFill="1" applyBorder="1" applyAlignment="1">
      <alignment horizontal="right" vertical="center" wrapText="1"/>
    </xf>
    <xf numFmtId="3" fontId="2" fillId="34" borderId="24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2" fillId="36" borderId="52" xfId="0" applyFont="1" applyFill="1" applyBorder="1" applyAlignment="1">
      <alignment horizontal="center" vertical="center" wrapText="1"/>
    </xf>
    <xf numFmtId="0" fontId="12" fillId="36" borderId="16" xfId="0" applyFont="1" applyFill="1" applyBorder="1" applyAlignment="1">
      <alignment horizontal="center" vertical="center" wrapText="1"/>
    </xf>
    <xf numFmtId="0" fontId="12" fillId="36" borderId="38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12" fillId="33" borderId="5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2" fillId="36" borderId="65" xfId="0" applyFont="1" applyFill="1" applyBorder="1" applyAlignment="1">
      <alignment horizontal="center" vertical="center" wrapText="1"/>
    </xf>
    <xf numFmtId="0" fontId="12" fillId="36" borderId="66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ałgosia - Projekt budżetu na 2005 r. - TABELE" xfId="52"/>
    <cellStyle name="Normalny_Sprawozdanie I półrocze 200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J24"/>
  <sheetViews>
    <sheetView showGridLines="0" tabSelected="1"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7.57421875" style="99" customWidth="1"/>
    <col min="2" max="3" width="8.8515625" style="99" customWidth="1"/>
    <col min="4" max="4" width="50.00390625" style="99" customWidth="1"/>
    <col min="5" max="5" width="15.57421875" style="99" customWidth="1"/>
    <col min="6" max="6" width="13.140625" style="97" bestFit="1" customWidth="1"/>
    <col min="7" max="9" width="13.140625" style="97" customWidth="1"/>
    <col min="10" max="10" width="12.28125" style="99" bestFit="1" customWidth="1"/>
    <col min="11" max="16384" width="9.140625" style="99" customWidth="1"/>
  </cols>
  <sheetData>
    <row r="1" spans="1:10" ht="52.5" customHeight="1">
      <c r="A1" s="96"/>
      <c r="B1" s="96"/>
      <c r="C1" s="96"/>
      <c r="D1" s="96" t="s">
        <v>26</v>
      </c>
      <c r="E1" s="96"/>
      <c r="G1" s="98"/>
      <c r="I1" s="268" t="s">
        <v>114</v>
      </c>
      <c r="J1" s="268"/>
    </row>
    <row r="2" spans="1:10" ht="12" customHeight="1">
      <c r="A2" s="100"/>
      <c r="B2" s="100"/>
      <c r="C2" s="100"/>
      <c r="D2" s="100"/>
      <c r="E2" s="100"/>
      <c r="F2" s="101"/>
      <c r="G2" s="101"/>
      <c r="H2" s="101"/>
      <c r="I2" s="101"/>
      <c r="J2" s="100"/>
    </row>
    <row r="3" spans="1:10" ht="12" customHeight="1">
      <c r="A3" s="100"/>
      <c r="B3" s="100"/>
      <c r="C3" s="100"/>
      <c r="D3" s="100"/>
      <c r="E3" s="100"/>
      <c r="F3" s="101"/>
      <c r="G3" s="101"/>
      <c r="H3" s="101"/>
      <c r="I3" s="101"/>
      <c r="J3" s="100"/>
    </row>
    <row r="4" spans="1:10" ht="31.5" customHeight="1">
      <c r="A4" s="269" t="s">
        <v>27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1:10" ht="15.75" thickBot="1">
      <c r="A5" s="4"/>
      <c r="B5" s="4"/>
      <c r="C5" s="4"/>
      <c r="D5" s="4"/>
      <c r="E5" s="4"/>
      <c r="F5" s="4"/>
      <c r="G5" s="4"/>
      <c r="H5" s="4"/>
      <c r="I5" s="4"/>
      <c r="J5" s="5" t="s">
        <v>6</v>
      </c>
    </row>
    <row r="6" spans="1:10" ht="12.75">
      <c r="A6" s="270" t="s">
        <v>0</v>
      </c>
      <c r="B6" s="273" t="s">
        <v>1</v>
      </c>
      <c r="C6" s="273" t="s">
        <v>28</v>
      </c>
      <c r="D6" s="276" t="s">
        <v>2</v>
      </c>
      <c r="E6" s="279" t="s">
        <v>3</v>
      </c>
      <c r="F6" s="280"/>
      <c r="G6" s="281"/>
      <c r="H6" s="282" t="s">
        <v>4</v>
      </c>
      <c r="I6" s="283"/>
      <c r="J6" s="284"/>
    </row>
    <row r="7" spans="1:10" ht="12.75">
      <c r="A7" s="271"/>
      <c r="B7" s="274"/>
      <c r="C7" s="274"/>
      <c r="D7" s="277"/>
      <c r="E7" s="285" t="s">
        <v>10</v>
      </c>
      <c r="F7" s="286" t="s">
        <v>29</v>
      </c>
      <c r="G7" s="287"/>
      <c r="H7" s="288" t="s">
        <v>10</v>
      </c>
      <c r="I7" s="290" t="s">
        <v>29</v>
      </c>
      <c r="J7" s="291"/>
    </row>
    <row r="8" spans="1:10" ht="33.75" customHeight="1">
      <c r="A8" s="272"/>
      <c r="B8" s="275"/>
      <c r="C8" s="275"/>
      <c r="D8" s="278"/>
      <c r="E8" s="272"/>
      <c r="F8" s="102" t="s">
        <v>30</v>
      </c>
      <c r="G8" s="103" t="s">
        <v>31</v>
      </c>
      <c r="H8" s="289"/>
      <c r="I8" s="104" t="s">
        <v>30</v>
      </c>
      <c r="J8" s="105" t="s">
        <v>31</v>
      </c>
    </row>
    <row r="9" spans="1:10" s="114" customFormat="1" ht="12" thickBot="1">
      <c r="A9" s="106">
        <v>1</v>
      </c>
      <c r="B9" s="107">
        <v>2</v>
      </c>
      <c r="C9" s="107">
        <v>3</v>
      </c>
      <c r="D9" s="108">
        <v>4</v>
      </c>
      <c r="E9" s="109">
        <v>5</v>
      </c>
      <c r="F9" s="110">
        <v>6</v>
      </c>
      <c r="G9" s="111">
        <v>7</v>
      </c>
      <c r="H9" s="112">
        <v>8</v>
      </c>
      <c r="I9" s="110">
        <v>9</v>
      </c>
      <c r="J9" s="113">
        <v>10</v>
      </c>
    </row>
    <row r="10" spans="1:10" s="14" customFormat="1" ht="30.75" customHeight="1">
      <c r="A10" s="128">
        <v>801</v>
      </c>
      <c r="B10" s="129"/>
      <c r="C10" s="130"/>
      <c r="D10" s="131" t="s">
        <v>17</v>
      </c>
      <c r="E10" s="132">
        <f>SUM(E11)</f>
        <v>500</v>
      </c>
      <c r="F10" s="133">
        <f aca="true" t="shared" si="0" ref="E10:J11">SUM(F11)</f>
        <v>500</v>
      </c>
      <c r="G10" s="134">
        <f t="shared" si="0"/>
        <v>0</v>
      </c>
      <c r="H10" s="132">
        <f t="shared" si="0"/>
        <v>227</v>
      </c>
      <c r="I10" s="133">
        <f t="shared" si="0"/>
        <v>227</v>
      </c>
      <c r="J10" s="135">
        <f t="shared" si="0"/>
        <v>0</v>
      </c>
    </row>
    <row r="11" spans="1:10" s="115" customFormat="1" ht="26.25" customHeight="1">
      <c r="A11" s="116"/>
      <c r="B11" s="136">
        <v>80110</v>
      </c>
      <c r="C11" s="117"/>
      <c r="D11" s="118" t="s">
        <v>24</v>
      </c>
      <c r="E11" s="119">
        <f t="shared" si="0"/>
        <v>500</v>
      </c>
      <c r="F11" s="120">
        <f t="shared" si="0"/>
        <v>500</v>
      </c>
      <c r="G11" s="121">
        <f t="shared" si="0"/>
        <v>0</v>
      </c>
      <c r="H11" s="119">
        <f t="shared" si="0"/>
        <v>227</v>
      </c>
      <c r="I11" s="120">
        <f t="shared" si="0"/>
        <v>227</v>
      </c>
      <c r="J11" s="122">
        <f t="shared" si="0"/>
        <v>0</v>
      </c>
    </row>
    <row r="12" spans="1:10" s="115" customFormat="1" ht="46.5" customHeight="1" thickBot="1">
      <c r="A12" s="123"/>
      <c r="B12" s="136"/>
      <c r="C12" s="117" t="s">
        <v>111</v>
      </c>
      <c r="D12" s="118" t="s">
        <v>112</v>
      </c>
      <c r="E12" s="124">
        <f>SUM(F12:G12)</f>
        <v>500</v>
      </c>
      <c r="F12" s="125">
        <v>500</v>
      </c>
      <c r="G12" s="126">
        <v>0</v>
      </c>
      <c r="H12" s="124">
        <f>SUM(I12:J12)</f>
        <v>227</v>
      </c>
      <c r="I12" s="120">
        <v>227</v>
      </c>
      <c r="J12" s="127">
        <v>0</v>
      </c>
    </row>
    <row r="13" spans="1:10" s="14" customFormat="1" ht="31.5" customHeight="1" thickBot="1">
      <c r="A13" s="292" t="s">
        <v>5</v>
      </c>
      <c r="B13" s="293"/>
      <c r="C13" s="293"/>
      <c r="D13" s="293"/>
      <c r="E13" s="137">
        <f aca="true" t="shared" si="1" ref="E13:J13">SUM(E10)</f>
        <v>500</v>
      </c>
      <c r="F13" s="138">
        <f t="shared" si="1"/>
        <v>500</v>
      </c>
      <c r="G13" s="139">
        <f t="shared" si="1"/>
        <v>0</v>
      </c>
      <c r="H13" s="137">
        <f t="shared" si="1"/>
        <v>227</v>
      </c>
      <c r="I13" s="138">
        <f t="shared" si="1"/>
        <v>227</v>
      </c>
      <c r="J13" s="266">
        <f t="shared" si="1"/>
        <v>0</v>
      </c>
    </row>
    <row r="14" spans="1:10" ht="12.75">
      <c r="A14" s="115"/>
      <c r="B14" s="115"/>
      <c r="C14" s="115"/>
      <c r="D14" s="115"/>
      <c r="E14" s="115"/>
      <c r="F14" s="140"/>
      <c r="G14" s="140"/>
      <c r="H14" s="140"/>
      <c r="I14" s="140"/>
      <c r="J14" s="115"/>
    </row>
    <row r="16" ht="12.75">
      <c r="E16" s="17"/>
    </row>
    <row r="17" spans="5:10" ht="12.75">
      <c r="E17" s="141"/>
      <c r="J17" s="141"/>
    </row>
    <row r="18" spans="4:5" ht="12.75">
      <c r="D18" s="142"/>
      <c r="E18" s="17"/>
    </row>
    <row r="19" spans="4:10" ht="12.75">
      <c r="D19" s="143"/>
      <c r="E19" s="144"/>
      <c r="J19" s="141"/>
    </row>
    <row r="20" spans="4:5" ht="12.75">
      <c r="D20" s="145"/>
      <c r="E20" s="146"/>
    </row>
    <row r="21" spans="4:5" ht="12.75">
      <c r="D21" s="147"/>
      <c r="E21" s="147"/>
    </row>
    <row r="22" spans="4:5" ht="12.75">
      <c r="D22" s="147"/>
      <c r="E22" s="147"/>
    </row>
    <row r="23" spans="4:5" ht="12.75">
      <c r="D23" s="143"/>
      <c r="E23" s="148"/>
    </row>
    <row r="24" spans="4:5" ht="12.75">
      <c r="D24" s="147"/>
      <c r="E24" s="147"/>
    </row>
  </sheetData>
  <sheetProtection/>
  <mergeCells count="13">
    <mergeCell ref="H7:H8"/>
    <mergeCell ref="I7:J7"/>
    <mergeCell ref="A13:D13"/>
    <mergeCell ref="I1:J1"/>
    <mergeCell ref="A4:J4"/>
    <mergeCell ref="A6:A8"/>
    <mergeCell ref="B6:B8"/>
    <mergeCell ref="C6:C8"/>
    <mergeCell ref="D6:D8"/>
    <mergeCell ref="E6:G6"/>
    <mergeCell ref="H6:J6"/>
    <mergeCell ref="E7:E8"/>
    <mergeCell ref="F7:G7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M28"/>
  <sheetViews>
    <sheetView showGridLines="0" view="pageBreakPreview" zoomScaleSheetLayoutView="100" zoomScalePageLayoutView="0" workbookViewId="0" topLeftCell="D1">
      <selection activeCell="F19" sqref="F19"/>
    </sheetView>
  </sheetViews>
  <sheetFormatPr defaultColWidth="9.140625" defaultRowHeight="12.75"/>
  <cols>
    <col min="1" max="2" width="9.28125" style="10" bestFit="1" customWidth="1"/>
    <col min="3" max="3" width="49.57421875" style="10" bestFit="1" customWidth="1"/>
    <col min="4" max="4" width="15.00390625" style="10" bestFit="1" customWidth="1"/>
    <col min="5" max="5" width="10.7109375" style="10" bestFit="1" customWidth="1"/>
    <col min="6" max="6" width="16.7109375" style="10" bestFit="1" customWidth="1"/>
    <col min="7" max="7" width="11.421875" style="10" customWidth="1"/>
    <col min="8" max="8" width="13.00390625" style="10" customWidth="1"/>
    <col min="9" max="9" width="12.28125" style="10" customWidth="1"/>
    <col min="10" max="10" width="12.57421875" style="13" customWidth="1"/>
    <col min="11" max="11" width="17.140625" style="10" customWidth="1"/>
    <col min="12" max="12" width="11.00390625" style="10" bestFit="1" customWidth="1"/>
    <col min="13" max="13" width="15.140625" style="10" customWidth="1"/>
    <col min="14" max="16384" width="9.140625" style="10" customWidth="1"/>
  </cols>
  <sheetData>
    <row r="1" spans="1:13" s="1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9"/>
      <c r="L1" s="305" t="s">
        <v>115</v>
      </c>
      <c r="M1" s="305"/>
    </row>
    <row r="2" spans="1:13" s="1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26.25" customHeight="1">
      <c r="A3" s="269" t="s">
        <v>11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s="1" customFormat="1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6</v>
      </c>
    </row>
    <row r="5" spans="1:13" s="1" customFormat="1" ht="12.75">
      <c r="A5" s="306" t="s">
        <v>0</v>
      </c>
      <c r="B5" s="309" t="s">
        <v>1</v>
      </c>
      <c r="C5" s="309" t="s">
        <v>2</v>
      </c>
      <c r="D5" s="312" t="s">
        <v>3</v>
      </c>
      <c r="E5" s="313"/>
      <c r="F5" s="313"/>
      <c r="G5" s="313"/>
      <c r="H5" s="314"/>
      <c r="I5" s="315" t="s">
        <v>4</v>
      </c>
      <c r="J5" s="316"/>
      <c r="K5" s="316"/>
      <c r="L5" s="316"/>
      <c r="M5" s="317"/>
    </row>
    <row r="6" spans="1:13" s="1" customFormat="1" ht="12.75">
      <c r="A6" s="307"/>
      <c r="B6" s="310"/>
      <c r="C6" s="310"/>
      <c r="D6" s="304" t="s">
        <v>10</v>
      </c>
      <c r="E6" s="297" t="s">
        <v>12</v>
      </c>
      <c r="F6" s="298"/>
      <c r="G6" s="298"/>
      <c r="H6" s="299"/>
      <c r="I6" s="304" t="s">
        <v>10</v>
      </c>
      <c r="J6" s="297" t="s">
        <v>12</v>
      </c>
      <c r="K6" s="298"/>
      <c r="L6" s="298"/>
      <c r="M6" s="299"/>
    </row>
    <row r="7" spans="1:13" s="1" customFormat="1" ht="59.25" customHeight="1">
      <c r="A7" s="308"/>
      <c r="B7" s="311"/>
      <c r="C7" s="311"/>
      <c r="D7" s="304"/>
      <c r="E7" s="20" t="s">
        <v>13</v>
      </c>
      <c r="F7" s="20" t="s">
        <v>14</v>
      </c>
      <c r="G7" s="20" t="s">
        <v>15</v>
      </c>
      <c r="H7" s="44" t="s">
        <v>16</v>
      </c>
      <c r="I7" s="304"/>
      <c r="J7" s="21" t="s">
        <v>13</v>
      </c>
      <c r="K7" s="21" t="s">
        <v>14</v>
      </c>
      <c r="L7" s="21" t="s">
        <v>15</v>
      </c>
      <c r="M7" s="18" t="s">
        <v>16</v>
      </c>
    </row>
    <row r="8" spans="1:13" s="3" customFormat="1" ht="12" thickBot="1">
      <c r="A8" s="8">
        <v>1</v>
      </c>
      <c r="B8" s="9">
        <v>2</v>
      </c>
      <c r="C8" s="22">
        <v>3</v>
      </c>
      <c r="D8" s="23">
        <v>4</v>
      </c>
      <c r="E8" s="24">
        <v>5</v>
      </c>
      <c r="F8" s="24">
        <v>6</v>
      </c>
      <c r="G8" s="24">
        <v>7</v>
      </c>
      <c r="H8" s="25">
        <v>8</v>
      </c>
      <c r="I8" s="23">
        <v>9</v>
      </c>
      <c r="J8" s="24">
        <v>10</v>
      </c>
      <c r="K8" s="24">
        <v>11</v>
      </c>
      <c r="L8" s="24">
        <v>12</v>
      </c>
      <c r="M8" s="25">
        <v>13</v>
      </c>
    </row>
    <row r="9" spans="1:13" s="1" customFormat="1" ht="12.75">
      <c r="A9" s="49"/>
      <c r="B9" s="50"/>
      <c r="C9" s="51"/>
      <c r="D9" s="52"/>
      <c r="E9" s="53"/>
      <c r="F9" s="53"/>
      <c r="G9" s="53"/>
      <c r="H9" s="54"/>
      <c r="I9" s="55"/>
      <c r="J9" s="56"/>
      <c r="K9" s="56"/>
      <c r="L9" s="56"/>
      <c r="M9" s="57"/>
    </row>
    <row r="10" spans="1:13" s="7" customFormat="1" ht="12.75">
      <c r="A10" s="26">
        <v>801</v>
      </c>
      <c r="B10" s="27"/>
      <c r="C10" s="28" t="s">
        <v>17</v>
      </c>
      <c r="D10" s="29">
        <f aca="true" t="shared" si="0" ref="D10:M10">SUM(D12:D14)</f>
        <v>45000</v>
      </c>
      <c r="E10" s="30">
        <f t="shared" si="0"/>
        <v>45000</v>
      </c>
      <c r="F10" s="30">
        <f t="shared" si="0"/>
        <v>0</v>
      </c>
      <c r="G10" s="30">
        <f t="shared" si="0"/>
        <v>0</v>
      </c>
      <c r="H10" s="31">
        <f t="shared" si="0"/>
        <v>0</v>
      </c>
      <c r="I10" s="29">
        <f t="shared" si="0"/>
        <v>44727</v>
      </c>
      <c r="J10" s="30">
        <f t="shared" si="0"/>
        <v>44727</v>
      </c>
      <c r="K10" s="30">
        <f t="shared" si="0"/>
        <v>0</v>
      </c>
      <c r="L10" s="30">
        <f t="shared" si="0"/>
        <v>0</v>
      </c>
      <c r="M10" s="31">
        <f t="shared" si="0"/>
        <v>0</v>
      </c>
    </row>
    <row r="11" spans="1:13" s="1" customFormat="1" ht="12.75">
      <c r="A11" s="32"/>
      <c r="B11" s="33"/>
      <c r="C11" s="34"/>
      <c r="D11" s="35"/>
      <c r="E11" s="36"/>
      <c r="F11" s="36"/>
      <c r="G11" s="36"/>
      <c r="H11" s="45"/>
      <c r="I11" s="35"/>
      <c r="J11" s="36"/>
      <c r="K11" s="36"/>
      <c r="L11" s="36"/>
      <c r="M11" s="45"/>
    </row>
    <row r="12" spans="1:13" s="1" customFormat="1" ht="12.75">
      <c r="A12" s="16"/>
      <c r="B12" s="11">
        <v>80101</v>
      </c>
      <c r="C12" s="37" t="s">
        <v>23</v>
      </c>
      <c r="D12" s="41">
        <v>44500</v>
      </c>
      <c r="E12" s="42">
        <v>44500</v>
      </c>
      <c r="F12" s="42">
        <v>0</v>
      </c>
      <c r="G12" s="42">
        <v>0</v>
      </c>
      <c r="H12" s="46">
        <v>0</v>
      </c>
      <c r="I12" s="41">
        <v>0</v>
      </c>
      <c r="J12" s="42">
        <v>0</v>
      </c>
      <c r="K12" s="42">
        <v>0</v>
      </c>
      <c r="L12" s="42">
        <v>0</v>
      </c>
      <c r="M12" s="46">
        <v>0</v>
      </c>
    </row>
    <row r="13" spans="1:13" s="1" customFormat="1" ht="12.75">
      <c r="A13" s="32"/>
      <c r="B13" s="33"/>
      <c r="C13" s="34"/>
      <c r="D13" s="35"/>
      <c r="E13" s="36"/>
      <c r="F13" s="36"/>
      <c r="G13" s="36"/>
      <c r="H13" s="45"/>
      <c r="I13" s="35"/>
      <c r="J13" s="36"/>
      <c r="K13" s="36"/>
      <c r="L13" s="36"/>
      <c r="M13" s="45"/>
    </row>
    <row r="14" spans="1:13" s="1" customFormat="1" ht="13.5" thickBot="1">
      <c r="A14" s="15"/>
      <c r="B14" s="11">
        <v>80110</v>
      </c>
      <c r="C14" s="37" t="s">
        <v>24</v>
      </c>
      <c r="D14" s="41">
        <v>500</v>
      </c>
      <c r="E14" s="42">
        <v>500</v>
      </c>
      <c r="F14" s="42">
        <v>0</v>
      </c>
      <c r="G14" s="42">
        <v>0</v>
      </c>
      <c r="H14" s="46">
        <v>0</v>
      </c>
      <c r="I14" s="41">
        <f>44500+227</f>
        <v>44727</v>
      </c>
      <c r="J14" s="42">
        <f>44500+227</f>
        <v>44727</v>
      </c>
      <c r="K14" s="42">
        <v>0</v>
      </c>
      <c r="L14" s="42">
        <v>0</v>
      </c>
      <c r="M14" s="46">
        <v>0</v>
      </c>
    </row>
    <row r="15" spans="1:13" s="6" customFormat="1" ht="30" customHeight="1" thickBot="1">
      <c r="A15" s="294" t="s">
        <v>5</v>
      </c>
      <c r="B15" s="295"/>
      <c r="C15" s="296"/>
      <c r="D15" s="43">
        <f aca="true" t="shared" si="1" ref="D15:M15">SUM(D10)</f>
        <v>45000</v>
      </c>
      <c r="E15" s="38">
        <f t="shared" si="1"/>
        <v>45000</v>
      </c>
      <c r="F15" s="38">
        <f t="shared" si="1"/>
        <v>0</v>
      </c>
      <c r="G15" s="38">
        <f t="shared" si="1"/>
        <v>0</v>
      </c>
      <c r="H15" s="47">
        <f t="shared" si="1"/>
        <v>0</v>
      </c>
      <c r="I15" s="43">
        <f t="shared" si="1"/>
        <v>44727</v>
      </c>
      <c r="J15" s="38">
        <f t="shared" si="1"/>
        <v>44727</v>
      </c>
      <c r="K15" s="38">
        <f t="shared" si="1"/>
        <v>0</v>
      </c>
      <c r="L15" s="38">
        <f t="shared" si="1"/>
        <v>0</v>
      </c>
      <c r="M15" s="88">
        <f t="shared" si="1"/>
        <v>0</v>
      </c>
    </row>
    <row r="17" ht="12.75">
      <c r="I17" s="14"/>
    </row>
    <row r="18" spans="6:8" ht="12.75">
      <c r="F18" s="12"/>
      <c r="G18" s="17"/>
      <c r="H18" s="12"/>
    </row>
    <row r="19" spans="7:10" ht="12.75">
      <c r="G19" s="58"/>
      <c r="H19" s="58"/>
      <c r="I19" s="58"/>
      <c r="J19" s="59"/>
    </row>
    <row r="20" spans="7:10" ht="12.75">
      <c r="G20" s="58"/>
      <c r="H20" s="58"/>
      <c r="I20" s="58"/>
      <c r="J20" s="60"/>
    </row>
    <row r="21" spans="3:10" ht="12.75">
      <c r="C21" s="39"/>
      <c r="D21" s="40"/>
      <c r="E21" s="12"/>
      <c r="G21" s="39"/>
      <c r="H21" s="58"/>
      <c r="I21" s="58"/>
      <c r="J21" s="60"/>
    </row>
    <row r="22" spans="3:10" ht="12.75">
      <c r="C22" s="39"/>
      <c r="D22" s="40"/>
      <c r="E22" s="12"/>
      <c r="G22" s="58"/>
      <c r="H22" s="58"/>
      <c r="I22" s="58"/>
      <c r="J22" s="60"/>
    </row>
    <row r="23" spans="3:11" ht="12.75">
      <c r="C23" s="39"/>
      <c r="D23" s="40"/>
      <c r="G23" s="39"/>
      <c r="H23" s="58"/>
      <c r="I23" s="58"/>
      <c r="J23" s="60"/>
      <c r="K23" s="12"/>
    </row>
    <row r="24" spans="3:11" ht="12.75">
      <c r="C24" s="39"/>
      <c r="D24" s="40"/>
      <c r="G24" s="39"/>
      <c r="H24" s="58"/>
      <c r="I24" s="58"/>
      <c r="J24" s="60"/>
      <c r="K24" s="12"/>
    </row>
    <row r="25" spans="3:10" ht="12.75">
      <c r="C25" s="39"/>
      <c r="D25" s="40"/>
      <c r="G25" s="58"/>
      <c r="H25" s="58"/>
      <c r="I25" s="300"/>
      <c r="J25" s="300"/>
    </row>
    <row r="26" spans="3:4" ht="12.75">
      <c r="C26" s="39"/>
      <c r="D26" s="39"/>
    </row>
    <row r="27" spans="3:10" ht="12.75">
      <c r="C27" s="39"/>
      <c r="D27" s="17"/>
      <c r="G27" s="303"/>
      <c r="H27" s="303"/>
      <c r="I27" s="301"/>
      <c r="J27" s="302"/>
    </row>
    <row r="28" ht="12.75">
      <c r="F28" s="12"/>
    </row>
  </sheetData>
  <sheetProtection/>
  <mergeCells count="15">
    <mergeCell ref="L1:M1"/>
    <mergeCell ref="A3:M3"/>
    <mergeCell ref="A5:A7"/>
    <mergeCell ref="B5:B7"/>
    <mergeCell ref="C5:C7"/>
    <mergeCell ref="D5:H5"/>
    <mergeCell ref="I5:M5"/>
    <mergeCell ref="D6:D7"/>
    <mergeCell ref="A15:C15"/>
    <mergeCell ref="J6:M6"/>
    <mergeCell ref="I25:J25"/>
    <mergeCell ref="I27:J27"/>
    <mergeCell ref="G27:H27"/>
    <mergeCell ref="E6:H6"/>
    <mergeCell ref="I6:I7"/>
  </mergeCells>
  <printOptions horizontalCentered="1"/>
  <pageMargins left="0.1968503937007874" right="0.1968503937007874" top="0.4724409448818898" bottom="0.1968503937007874" header="0.5118110236220472" footer="0.5118110236220472"/>
  <pageSetup horizontalDpi="1200" verticalDpi="12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F20"/>
  <sheetViews>
    <sheetView showGridLines="0"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6.00390625" style="61" customWidth="1"/>
    <col min="2" max="2" width="30.421875" style="61" customWidth="1"/>
    <col min="3" max="3" width="7.7109375" style="61" customWidth="1"/>
    <col min="4" max="4" width="8.7109375" style="61" customWidth="1"/>
    <col min="5" max="5" width="20.140625" style="61" customWidth="1"/>
    <col min="6" max="6" width="22.140625" style="61" customWidth="1"/>
    <col min="7" max="16384" width="9.00390625" style="61" customWidth="1"/>
  </cols>
  <sheetData>
    <row r="1" ht="48" customHeight="1">
      <c r="F1" s="48" t="s">
        <v>116</v>
      </c>
    </row>
    <row r="2" spans="1:6" ht="30.75" customHeight="1">
      <c r="A2" s="318" t="s">
        <v>19</v>
      </c>
      <c r="B2" s="318"/>
      <c r="C2" s="318"/>
      <c r="D2" s="318"/>
      <c r="E2" s="318"/>
      <c r="F2" s="318"/>
    </row>
    <row r="3" spans="1:6" ht="14.25" customHeight="1" thickBot="1">
      <c r="A3" s="62"/>
      <c r="F3" s="63" t="s">
        <v>6</v>
      </c>
    </row>
    <row r="4" spans="1:6" ht="24" customHeight="1">
      <c r="A4" s="327" t="s">
        <v>7</v>
      </c>
      <c r="B4" s="323" t="s">
        <v>25</v>
      </c>
      <c r="C4" s="323" t="s">
        <v>0</v>
      </c>
      <c r="D4" s="330" t="s">
        <v>1</v>
      </c>
      <c r="E4" s="323" t="s">
        <v>20</v>
      </c>
      <c r="F4" s="324"/>
    </row>
    <row r="5" spans="1:6" ht="12.75" customHeight="1">
      <c r="A5" s="328"/>
      <c r="B5" s="329"/>
      <c r="C5" s="329"/>
      <c r="D5" s="331"/>
      <c r="E5" s="64" t="s">
        <v>3</v>
      </c>
      <c r="F5" s="89" t="s">
        <v>4</v>
      </c>
    </row>
    <row r="6" spans="1:6" ht="12.75" customHeight="1" thickBot="1">
      <c r="A6" s="65">
        <v>1</v>
      </c>
      <c r="B6" s="66">
        <v>2</v>
      </c>
      <c r="C6" s="66">
        <v>3</v>
      </c>
      <c r="D6" s="67">
        <v>4</v>
      </c>
      <c r="E6" s="66">
        <v>5</v>
      </c>
      <c r="F6" s="90">
        <v>6</v>
      </c>
    </row>
    <row r="7" spans="1:6" ht="12.75" customHeight="1">
      <c r="A7" s="68"/>
      <c r="B7" s="69"/>
      <c r="C7" s="70"/>
      <c r="D7" s="71"/>
      <c r="E7" s="69"/>
      <c r="F7" s="91"/>
    </row>
    <row r="8" spans="1:6" ht="24">
      <c r="A8" s="319" t="s">
        <v>8</v>
      </c>
      <c r="B8" s="72" t="s">
        <v>21</v>
      </c>
      <c r="C8" s="321" t="s">
        <v>18</v>
      </c>
      <c r="D8" s="322"/>
      <c r="E8" s="73">
        <f>SUM(E9)</f>
        <v>44500</v>
      </c>
      <c r="F8" s="92">
        <f>SUM(F9)</f>
        <v>0</v>
      </c>
    </row>
    <row r="9" spans="1:6" s="78" customFormat="1" ht="13.5" customHeight="1">
      <c r="A9" s="320"/>
      <c r="B9" s="74"/>
      <c r="C9" s="75">
        <v>801</v>
      </c>
      <c r="D9" s="76">
        <v>80101</v>
      </c>
      <c r="E9" s="77">
        <v>44500</v>
      </c>
      <c r="F9" s="93">
        <v>0</v>
      </c>
    </row>
    <row r="10" spans="1:6" ht="12.75" customHeight="1">
      <c r="A10" s="81"/>
      <c r="B10" s="82"/>
      <c r="C10" s="83"/>
      <c r="D10" s="84"/>
      <c r="E10" s="82"/>
      <c r="F10" s="267"/>
    </row>
    <row r="11" spans="1:6" ht="12">
      <c r="A11" s="319" t="s">
        <v>9</v>
      </c>
      <c r="B11" s="72" t="s">
        <v>113</v>
      </c>
      <c r="C11" s="321" t="s">
        <v>18</v>
      </c>
      <c r="D11" s="322"/>
      <c r="E11" s="73">
        <f>SUM(E12)</f>
        <v>500</v>
      </c>
      <c r="F11" s="92">
        <f>SUM(F12)</f>
        <v>227</v>
      </c>
    </row>
    <row r="12" spans="1:6" s="78" customFormat="1" ht="13.5" customHeight="1">
      <c r="A12" s="320"/>
      <c r="B12" s="74"/>
      <c r="C12" s="75">
        <v>801</v>
      </c>
      <c r="D12" s="76">
        <v>80110</v>
      </c>
      <c r="E12" s="77">
        <v>500</v>
      </c>
      <c r="F12" s="93">
        <v>227</v>
      </c>
    </row>
    <row r="13" spans="1:6" ht="12.75" customHeight="1">
      <c r="A13" s="81"/>
      <c r="B13" s="82"/>
      <c r="C13" s="83"/>
      <c r="D13" s="84"/>
      <c r="E13" s="85"/>
      <c r="F13" s="94"/>
    </row>
    <row r="14" spans="1:6" ht="24">
      <c r="A14" s="86" t="s">
        <v>53</v>
      </c>
      <c r="B14" s="72" t="s">
        <v>22</v>
      </c>
      <c r="C14" s="321" t="s">
        <v>18</v>
      </c>
      <c r="D14" s="322"/>
      <c r="E14" s="73">
        <f>SUM(E15)</f>
        <v>0</v>
      </c>
      <c r="F14" s="92">
        <f>SUM(F15)</f>
        <v>44500</v>
      </c>
    </row>
    <row r="15" spans="1:6" s="78" customFormat="1" ht="12.75" thickBot="1">
      <c r="A15" s="80"/>
      <c r="B15" s="74"/>
      <c r="C15" s="75">
        <v>801</v>
      </c>
      <c r="D15" s="76">
        <v>80110</v>
      </c>
      <c r="E15" s="77">
        <v>0</v>
      </c>
      <c r="F15" s="93">
        <v>44500</v>
      </c>
    </row>
    <row r="16" spans="1:6" ht="32.25" customHeight="1" thickBot="1">
      <c r="A16" s="325" t="s">
        <v>5</v>
      </c>
      <c r="B16" s="326"/>
      <c r="C16" s="326"/>
      <c r="D16" s="326"/>
      <c r="E16" s="79">
        <f>SUM(E11+E8+E14)</f>
        <v>45000</v>
      </c>
      <c r="F16" s="95">
        <f>SUM(F11+F8+F14)</f>
        <v>44727</v>
      </c>
    </row>
    <row r="19" ht="12">
      <c r="E19" s="265"/>
    </row>
    <row r="20" ht="12">
      <c r="F20" s="87"/>
    </row>
  </sheetData>
  <sheetProtection/>
  <mergeCells count="12">
    <mergeCell ref="A11:A12"/>
    <mergeCell ref="C11:D11"/>
    <mergeCell ref="A2:F2"/>
    <mergeCell ref="A8:A9"/>
    <mergeCell ref="C8:D8"/>
    <mergeCell ref="C14:D14"/>
    <mergeCell ref="E4:F4"/>
    <mergeCell ref="A16:D16"/>
    <mergeCell ref="A4:A5"/>
    <mergeCell ref="B4:B5"/>
    <mergeCell ref="C4:C5"/>
    <mergeCell ref="D4:D5"/>
  </mergeCells>
  <printOptions horizontalCentered="1"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S20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421875" style="200" bestFit="1" customWidth="1"/>
    <col min="2" max="2" width="4.8515625" style="264" bestFit="1" customWidth="1"/>
    <col min="3" max="3" width="8.28125" style="264" bestFit="1" customWidth="1"/>
    <col min="4" max="4" width="35.8515625" style="260" bestFit="1" customWidth="1"/>
    <col min="5" max="5" width="37.28125" style="260" customWidth="1"/>
    <col min="6" max="6" width="21.28125" style="260" customWidth="1"/>
    <col min="7" max="7" width="11.57421875" style="153" customWidth="1"/>
    <col min="8" max="8" width="11.8515625" style="153" bestFit="1" customWidth="1"/>
    <col min="9" max="9" width="13.7109375" style="153" bestFit="1" customWidth="1"/>
    <col min="10" max="10" width="16.421875" style="153" bestFit="1" customWidth="1"/>
    <col min="11" max="11" width="17.8515625" style="153" bestFit="1" customWidth="1"/>
    <col min="12" max="12" width="15.140625" style="153" customWidth="1"/>
    <col min="13" max="15" width="14.8515625" style="153" customWidth="1"/>
    <col min="16" max="16" width="12.8515625" style="154" bestFit="1" customWidth="1"/>
    <col min="17" max="17" width="15.28125" style="154" bestFit="1" customWidth="1"/>
    <col min="18" max="18" width="12.57421875" style="154" bestFit="1" customWidth="1"/>
    <col min="19" max="19" width="10.28125" style="154" bestFit="1" customWidth="1"/>
    <col min="20" max="16384" width="9.140625" style="154" customWidth="1"/>
  </cols>
  <sheetData>
    <row r="1" spans="1:15" ht="59.25" customHeight="1">
      <c r="A1" s="149"/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2"/>
      <c r="N1" s="395" t="s">
        <v>117</v>
      </c>
      <c r="O1" s="395"/>
    </row>
    <row r="2" spans="1:15" ht="51" customHeight="1">
      <c r="A2" s="396" t="s">
        <v>32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</row>
    <row r="3" spans="1:15" ht="18.75" thickBot="1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7"/>
      <c r="M3" s="158"/>
      <c r="N3" s="158"/>
      <c r="O3" s="159" t="s">
        <v>6</v>
      </c>
    </row>
    <row r="4" spans="1:15" s="160" customFormat="1" ht="36.75" customHeight="1">
      <c r="A4" s="398" t="s">
        <v>7</v>
      </c>
      <c r="B4" s="388" t="s">
        <v>0</v>
      </c>
      <c r="C4" s="388" t="s">
        <v>1</v>
      </c>
      <c r="D4" s="388" t="s">
        <v>33</v>
      </c>
      <c r="E4" s="388" t="s">
        <v>34</v>
      </c>
      <c r="F4" s="388" t="s">
        <v>35</v>
      </c>
      <c r="G4" s="388" t="s">
        <v>36</v>
      </c>
      <c r="H4" s="388"/>
      <c r="I4" s="388" t="s">
        <v>37</v>
      </c>
      <c r="J4" s="388" t="s">
        <v>38</v>
      </c>
      <c r="K4" s="390" t="s">
        <v>39</v>
      </c>
      <c r="L4" s="392" t="s">
        <v>40</v>
      </c>
      <c r="M4" s="392"/>
      <c r="N4" s="393"/>
      <c r="O4" s="394"/>
    </row>
    <row r="5" spans="1:15" s="160" customFormat="1" ht="45.75" customHeight="1">
      <c r="A5" s="399"/>
      <c r="B5" s="389"/>
      <c r="C5" s="389"/>
      <c r="D5" s="389"/>
      <c r="E5" s="389"/>
      <c r="F5" s="389"/>
      <c r="G5" s="161" t="s">
        <v>41</v>
      </c>
      <c r="H5" s="161" t="s">
        <v>42</v>
      </c>
      <c r="I5" s="389"/>
      <c r="J5" s="389"/>
      <c r="K5" s="391"/>
      <c r="L5" s="162">
        <v>2009</v>
      </c>
      <c r="M5" s="163">
        <v>2010</v>
      </c>
      <c r="N5" s="164">
        <v>2011</v>
      </c>
      <c r="O5" s="165">
        <v>2012</v>
      </c>
    </row>
    <row r="6" spans="1:15" s="172" customFormat="1" ht="15" customHeight="1" thickBot="1">
      <c r="A6" s="166">
        <v>1</v>
      </c>
      <c r="B6" s="167">
        <v>2</v>
      </c>
      <c r="C6" s="167">
        <v>3</v>
      </c>
      <c r="D6" s="168">
        <v>4</v>
      </c>
      <c r="E6" s="168">
        <v>5</v>
      </c>
      <c r="F6" s="168">
        <v>6</v>
      </c>
      <c r="G6" s="168">
        <v>7</v>
      </c>
      <c r="H6" s="168">
        <v>8</v>
      </c>
      <c r="I6" s="168">
        <v>9</v>
      </c>
      <c r="J6" s="168">
        <v>10</v>
      </c>
      <c r="K6" s="168">
        <v>11</v>
      </c>
      <c r="L6" s="169">
        <v>12</v>
      </c>
      <c r="M6" s="168">
        <v>13</v>
      </c>
      <c r="N6" s="170">
        <v>14</v>
      </c>
      <c r="O6" s="171">
        <v>15</v>
      </c>
    </row>
    <row r="7" spans="1:18" s="180" customFormat="1" ht="12.75" customHeight="1">
      <c r="A7" s="384" t="s">
        <v>8</v>
      </c>
      <c r="B7" s="350">
        <v>750</v>
      </c>
      <c r="C7" s="350">
        <v>75023</v>
      </c>
      <c r="D7" s="353" t="s">
        <v>43</v>
      </c>
      <c r="E7" s="353" t="s">
        <v>44</v>
      </c>
      <c r="F7" s="356" t="s">
        <v>45</v>
      </c>
      <c r="G7" s="350">
        <v>2008</v>
      </c>
      <c r="H7" s="350">
        <v>2010</v>
      </c>
      <c r="I7" s="373">
        <v>1406509</v>
      </c>
      <c r="J7" s="373">
        <v>1406509</v>
      </c>
      <c r="K7" s="173" t="s">
        <v>46</v>
      </c>
      <c r="L7" s="174">
        <f>SUM(L8:L10)</f>
        <v>18008</v>
      </c>
      <c r="M7" s="175">
        <f>SUM(M8:M10)</f>
        <v>1381951</v>
      </c>
      <c r="N7" s="176">
        <f>SUM(N8:N10)</f>
        <v>0</v>
      </c>
      <c r="O7" s="177">
        <f>SUM(O8:O10)</f>
        <v>0</v>
      </c>
      <c r="P7" s="178"/>
      <c r="Q7" s="179"/>
      <c r="R7" s="178"/>
    </row>
    <row r="8" spans="1:17" s="180" customFormat="1" ht="12.75">
      <c r="A8" s="385"/>
      <c r="B8" s="351"/>
      <c r="C8" s="351"/>
      <c r="D8" s="354"/>
      <c r="E8" s="354"/>
      <c r="F8" s="357"/>
      <c r="G8" s="351"/>
      <c r="H8" s="351"/>
      <c r="I8" s="371"/>
      <c r="J8" s="371"/>
      <c r="K8" s="181" t="s">
        <v>47</v>
      </c>
      <c r="L8" s="182">
        <f>1545+720+437</f>
        <v>2702</v>
      </c>
      <c r="M8" s="183">
        <v>207293</v>
      </c>
      <c r="N8" s="184">
        <v>0</v>
      </c>
      <c r="O8" s="185">
        <v>0</v>
      </c>
      <c r="P8" s="186"/>
      <c r="Q8" s="187"/>
    </row>
    <row r="9" spans="1:17" s="180" customFormat="1" ht="12.75">
      <c r="A9" s="385"/>
      <c r="B9" s="351"/>
      <c r="C9" s="351"/>
      <c r="D9" s="354"/>
      <c r="E9" s="354"/>
      <c r="F9" s="357"/>
      <c r="G9" s="351"/>
      <c r="H9" s="351"/>
      <c r="I9" s="371"/>
      <c r="J9" s="371"/>
      <c r="K9" s="181" t="s">
        <v>48</v>
      </c>
      <c r="L9" s="182">
        <f>8752+4080+2474</f>
        <v>15306</v>
      </c>
      <c r="M9" s="183">
        <v>1174658</v>
      </c>
      <c r="N9" s="184">
        <v>0</v>
      </c>
      <c r="O9" s="185">
        <v>0</v>
      </c>
      <c r="P9" s="186"/>
      <c r="Q9" s="188"/>
    </row>
    <row r="10" spans="1:16" s="193" customFormat="1" ht="13.5" thickBot="1">
      <c r="A10" s="386"/>
      <c r="B10" s="352"/>
      <c r="C10" s="352"/>
      <c r="D10" s="355"/>
      <c r="E10" s="355"/>
      <c r="F10" s="358"/>
      <c r="G10" s="352"/>
      <c r="H10" s="352"/>
      <c r="I10" s="374"/>
      <c r="J10" s="374"/>
      <c r="K10" s="189" t="s">
        <v>49</v>
      </c>
      <c r="L10" s="190"/>
      <c r="M10" s="190">
        <v>0</v>
      </c>
      <c r="N10" s="191">
        <v>0</v>
      </c>
      <c r="O10" s="192">
        <v>0</v>
      </c>
      <c r="P10" s="178"/>
    </row>
    <row r="11" spans="1:16" s="193" customFormat="1" ht="12.75">
      <c r="A11" s="384" t="s">
        <v>9</v>
      </c>
      <c r="B11" s="350">
        <v>750</v>
      </c>
      <c r="C11" s="350">
        <v>75095</v>
      </c>
      <c r="D11" s="353" t="s">
        <v>50</v>
      </c>
      <c r="E11" s="353" t="s">
        <v>51</v>
      </c>
      <c r="F11" s="356" t="s">
        <v>52</v>
      </c>
      <c r="G11" s="350">
        <v>2009</v>
      </c>
      <c r="H11" s="350">
        <v>2009</v>
      </c>
      <c r="I11" s="373">
        <v>18450</v>
      </c>
      <c r="J11" s="373">
        <v>18450</v>
      </c>
      <c r="K11" s="173" t="s">
        <v>46</v>
      </c>
      <c r="L11" s="174">
        <f>SUM(L12:L14)</f>
        <v>18450</v>
      </c>
      <c r="M11" s="175">
        <f>SUM(M12:M14)</f>
        <v>0</v>
      </c>
      <c r="N11" s="176">
        <f>SUM(N12:N14)</f>
        <v>0</v>
      </c>
      <c r="O11" s="177">
        <f>SUM(O12:O14)</f>
        <v>0</v>
      </c>
      <c r="P11" s="178"/>
    </row>
    <row r="12" spans="1:16" s="193" customFormat="1" ht="12.75">
      <c r="A12" s="385"/>
      <c r="B12" s="351"/>
      <c r="C12" s="351"/>
      <c r="D12" s="354"/>
      <c r="E12" s="354"/>
      <c r="F12" s="357"/>
      <c r="G12" s="351"/>
      <c r="H12" s="351"/>
      <c r="I12" s="371"/>
      <c r="J12" s="371"/>
      <c r="K12" s="181" t="s">
        <v>47</v>
      </c>
      <c r="L12" s="182">
        <f>15800-7350</f>
        <v>8450</v>
      </c>
      <c r="M12" s="184">
        <v>0</v>
      </c>
      <c r="N12" s="184">
        <v>0</v>
      </c>
      <c r="O12" s="185">
        <v>0</v>
      </c>
      <c r="P12" s="178"/>
    </row>
    <row r="13" spans="1:16" s="193" customFormat="1" ht="12.75">
      <c r="A13" s="385"/>
      <c r="B13" s="351"/>
      <c r="C13" s="351"/>
      <c r="D13" s="354"/>
      <c r="E13" s="354"/>
      <c r="F13" s="357"/>
      <c r="G13" s="351"/>
      <c r="H13" s="351"/>
      <c r="I13" s="371"/>
      <c r="J13" s="371"/>
      <c r="K13" s="181" t="s">
        <v>48</v>
      </c>
      <c r="L13" s="182">
        <v>10000</v>
      </c>
      <c r="M13" s="184">
        <v>0</v>
      </c>
      <c r="N13" s="184">
        <v>0</v>
      </c>
      <c r="O13" s="185">
        <v>0</v>
      </c>
      <c r="P13" s="178"/>
    </row>
    <row r="14" spans="1:16" s="193" customFormat="1" ht="13.5" thickBot="1">
      <c r="A14" s="386"/>
      <c r="B14" s="352"/>
      <c r="C14" s="352"/>
      <c r="D14" s="355"/>
      <c r="E14" s="355"/>
      <c r="F14" s="358"/>
      <c r="G14" s="352"/>
      <c r="H14" s="352"/>
      <c r="I14" s="374"/>
      <c r="J14" s="374"/>
      <c r="K14" s="189" t="s">
        <v>49</v>
      </c>
      <c r="L14" s="190">
        <v>0</v>
      </c>
      <c r="M14" s="190">
        <v>0</v>
      </c>
      <c r="N14" s="191">
        <v>0</v>
      </c>
      <c r="O14" s="192"/>
      <c r="P14" s="178"/>
    </row>
    <row r="15" spans="1:16" s="180" customFormat="1" ht="12.75" customHeight="1">
      <c r="A15" s="384" t="s">
        <v>53</v>
      </c>
      <c r="B15" s="350">
        <v>801</v>
      </c>
      <c r="C15" s="350">
        <v>80101</v>
      </c>
      <c r="D15" s="353" t="s">
        <v>54</v>
      </c>
      <c r="E15" s="377" t="s">
        <v>55</v>
      </c>
      <c r="F15" s="387" t="s">
        <v>56</v>
      </c>
      <c r="G15" s="350">
        <v>2009</v>
      </c>
      <c r="H15" s="350">
        <v>2009</v>
      </c>
      <c r="I15" s="332">
        <v>3000</v>
      </c>
      <c r="J15" s="332">
        <v>3000</v>
      </c>
      <c r="K15" s="173" t="s">
        <v>46</v>
      </c>
      <c r="L15" s="175">
        <f>SUM(L16:L18)</f>
        <v>3000</v>
      </c>
      <c r="M15" s="175">
        <f>SUM(M16:M18)</f>
        <v>0</v>
      </c>
      <c r="N15" s="176">
        <v>0</v>
      </c>
      <c r="O15" s="177">
        <v>0</v>
      </c>
      <c r="P15" s="194"/>
    </row>
    <row r="16" spans="1:17" s="180" customFormat="1" ht="12.75">
      <c r="A16" s="385"/>
      <c r="B16" s="351"/>
      <c r="C16" s="351"/>
      <c r="D16" s="354"/>
      <c r="E16" s="369"/>
      <c r="F16" s="357"/>
      <c r="G16" s="351"/>
      <c r="H16" s="351"/>
      <c r="I16" s="333"/>
      <c r="J16" s="333"/>
      <c r="K16" s="181" t="s">
        <v>47</v>
      </c>
      <c r="L16" s="195">
        <f>600+800</f>
        <v>1400</v>
      </c>
      <c r="M16" s="195">
        <v>0</v>
      </c>
      <c r="N16" s="184">
        <v>0</v>
      </c>
      <c r="O16" s="185">
        <v>0</v>
      </c>
      <c r="P16" s="194"/>
      <c r="Q16" s="196"/>
    </row>
    <row r="17" spans="1:17" s="180" customFormat="1" ht="12.75">
      <c r="A17" s="385"/>
      <c r="B17" s="351"/>
      <c r="C17" s="351"/>
      <c r="D17" s="354"/>
      <c r="E17" s="369"/>
      <c r="F17" s="357"/>
      <c r="G17" s="351"/>
      <c r="H17" s="351"/>
      <c r="I17" s="333"/>
      <c r="J17" s="333"/>
      <c r="K17" s="181" t="s">
        <v>48</v>
      </c>
      <c r="L17" s="195">
        <f>2400-800</f>
        <v>1600</v>
      </c>
      <c r="M17" s="195">
        <v>0</v>
      </c>
      <c r="N17" s="184">
        <v>0</v>
      </c>
      <c r="O17" s="185">
        <v>0</v>
      </c>
      <c r="P17" s="194"/>
      <c r="Q17" s="178"/>
    </row>
    <row r="18" spans="1:16" s="193" customFormat="1" ht="13.5" thickBot="1">
      <c r="A18" s="386"/>
      <c r="B18" s="352"/>
      <c r="C18" s="352"/>
      <c r="D18" s="355"/>
      <c r="E18" s="378"/>
      <c r="F18" s="358"/>
      <c r="G18" s="352"/>
      <c r="H18" s="352"/>
      <c r="I18" s="334"/>
      <c r="J18" s="334"/>
      <c r="K18" s="189" t="s">
        <v>49</v>
      </c>
      <c r="L18" s="190">
        <v>0</v>
      </c>
      <c r="M18" s="190">
        <v>0</v>
      </c>
      <c r="N18" s="191">
        <v>0</v>
      </c>
      <c r="O18" s="192">
        <v>0</v>
      </c>
      <c r="P18" s="194"/>
    </row>
    <row r="19" spans="1:16" s="180" customFormat="1" ht="12.75" customHeight="1">
      <c r="A19" s="384" t="s">
        <v>57</v>
      </c>
      <c r="B19" s="350">
        <v>801</v>
      </c>
      <c r="C19" s="350">
        <v>80101</v>
      </c>
      <c r="D19" s="353" t="s">
        <v>54</v>
      </c>
      <c r="E19" s="377" t="s">
        <v>58</v>
      </c>
      <c r="F19" s="387" t="s">
        <v>56</v>
      </c>
      <c r="G19" s="350">
        <v>2009</v>
      </c>
      <c r="H19" s="350">
        <v>2009</v>
      </c>
      <c r="I19" s="332">
        <v>3000</v>
      </c>
      <c r="J19" s="332">
        <v>3000</v>
      </c>
      <c r="K19" s="173" t="s">
        <v>46</v>
      </c>
      <c r="L19" s="175">
        <f>SUM(L20:L22)</f>
        <v>3000</v>
      </c>
      <c r="M19" s="175">
        <f>SUM(M20:M22)</f>
        <v>0</v>
      </c>
      <c r="N19" s="176">
        <v>0</v>
      </c>
      <c r="O19" s="177">
        <v>0</v>
      </c>
      <c r="P19" s="194"/>
    </row>
    <row r="20" spans="1:17" s="180" customFormat="1" ht="12.75">
      <c r="A20" s="385"/>
      <c r="B20" s="351"/>
      <c r="C20" s="351"/>
      <c r="D20" s="354"/>
      <c r="E20" s="369"/>
      <c r="F20" s="357"/>
      <c r="G20" s="351"/>
      <c r="H20" s="351"/>
      <c r="I20" s="333"/>
      <c r="J20" s="333"/>
      <c r="K20" s="181" t="s">
        <v>47</v>
      </c>
      <c r="L20" s="195">
        <v>0</v>
      </c>
      <c r="M20" s="195">
        <v>0</v>
      </c>
      <c r="N20" s="184">
        <v>0</v>
      </c>
      <c r="O20" s="185">
        <v>0</v>
      </c>
      <c r="P20" s="194"/>
      <c r="Q20" s="196"/>
    </row>
    <row r="21" spans="1:17" s="180" customFormat="1" ht="12.75">
      <c r="A21" s="385"/>
      <c r="B21" s="351"/>
      <c r="C21" s="351"/>
      <c r="D21" s="354"/>
      <c r="E21" s="369"/>
      <c r="F21" s="357"/>
      <c r="G21" s="351"/>
      <c r="H21" s="351"/>
      <c r="I21" s="333"/>
      <c r="J21" s="333"/>
      <c r="K21" s="181" t="s">
        <v>48</v>
      </c>
      <c r="L21" s="195">
        <f>2400-800</f>
        <v>1600</v>
      </c>
      <c r="M21" s="195">
        <v>0</v>
      </c>
      <c r="N21" s="184">
        <v>0</v>
      </c>
      <c r="O21" s="185">
        <v>0</v>
      </c>
      <c r="P21" s="194"/>
      <c r="Q21" s="178"/>
    </row>
    <row r="22" spans="1:16" s="193" customFormat="1" ht="13.5" thickBot="1">
      <c r="A22" s="386"/>
      <c r="B22" s="352"/>
      <c r="C22" s="352"/>
      <c r="D22" s="355"/>
      <c r="E22" s="378"/>
      <c r="F22" s="358"/>
      <c r="G22" s="352"/>
      <c r="H22" s="352"/>
      <c r="I22" s="334"/>
      <c r="J22" s="334"/>
      <c r="K22" s="189" t="s">
        <v>49</v>
      </c>
      <c r="L22" s="190">
        <v>1400</v>
      </c>
      <c r="M22" s="190">
        <v>0</v>
      </c>
      <c r="N22" s="191">
        <v>0</v>
      </c>
      <c r="O22" s="192">
        <v>0</v>
      </c>
      <c r="P22" s="194"/>
    </row>
    <row r="23" spans="1:16" s="180" customFormat="1" ht="12.75" customHeight="1">
      <c r="A23" s="384" t="s">
        <v>59</v>
      </c>
      <c r="B23" s="350">
        <v>801</v>
      </c>
      <c r="C23" s="350">
        <v>80110</v>
      </c>
      <c r="D23" s="353" t="s">
        <v>54</v>
      </c>
      <c r="E23" s="353" t="s">
        <v>60</v>
      </c>
      <c r="F23" s="387" t="s">
        <v>61</v>
      </c>
      <c r="G23" s="350">
        <v>2009</v>
      </c>
      <c r="H23" s="350">
        <v>2009</v>
      </c>
      <c r="I23" s="332">
        <v>5000</v>
      </c>
      <c r="J23" s="332">
        <v>5000</v>
      </c>
      <c r="K23" s="173" t="s">
        <v>46</v>
      </c>
      <c r="L23" s="197">
        <f>SUM(L24:L26)</f>
        <v>5000</v>
      </c>
      <c r="M23" s="175">
        <f>SUM(M24:M26)</f>
        <v>0</v>
      </c>
      <c r="N23" s="176">
        <v>0</v>
      </c>
      <c r="O23" s="177">
        <v>0</v>
      </c>
      <c r="P23" s="178"/>
    </row>
    <row r="24" spans="1:19" s="180" customFormat="1" ht="12.75">
      <c r="A24" s="385"/>
      <c r="B24" s="351"/>
      <c r="C24" s="351"/>
      <c r="D24" s="354"/>
      <c r="E24" s="354"/>
      <c r="F24" s="357"/>
      <c r="G24" s="351"/>
      <c r="H24" s="351"/>
      <c r="I24" s="333"/>
      <c r="J24" s="333"/>
      <c r="K24" s="181" t="s">
        <v>47</v>
      </c>
      <c r="L24" s="198">
        <v>0</v>
      </c>
      <c r="M24" s="195">
        <v>0</v>
      </c>
      <c r="N24" s="184">
        <v>0</v>
      </c>
      <c r="O24" s="185">
        <v>0</v>
      </c>
      <c r="P24" s="178"/>
      <c r="Q24" s="199"/>
      <c r="R24" s="200"/>
      <c r="S24" s="200"/>
    </row>
    <row r="25" spans="1:19" s="180" customFormat="1" ht="12.75">
      <c r="A25" s="385"/>
      <c r="B25" s="351"/>
      <c r="C25" s="351"/>
      <c r="D25" s="354"/>
      <c r="E25" s="354"/>
      <c r="F25" s="357"/>
      <c r="G25" s="351"/>
      <c r="H25" s="351"/>
      <c r="I25" s="333"/>
      <c r="J25" s="333"/>
      <c r="K25" s="181" t="s">
        <v>48</v>
      </c>
      <c r="L25" s="195">
        <v>3000</v>
      </c>
      <c r="M25" s="195">
        <v>0</v>
      </c>
      <c r="N25" s="184">
        <v>0</v>
      </c>
      <c r="O25" s="185">
        <v>0</v>
      </c>
      <c r="P25" s="178"/>
      <c r="Q25" s="178"/>
      <c r="R25" s="201"/>
      <c r="S25" s="202"/>
    </row>
    <row r="26" spans="1:19" s="193" customFormat="1" ht="14.25" customHeight="1" thickBot="1">
      <c r="A26" s="386"/>
      <c r="B26" s="352"/>
      <c r="C26" s="352"/>
      <c r="D26" s="355"/>
      <c r="E26" s="355"/>
      <c r="F26" s="358"/>
      <c r="G26" s="352"/>
      <c r="H26" s="352"/>
      <c r="I26" s="334"/>
      <c r="J26" s="334"/>
      <c r="K26" s="189" t="s">
        <v>49</v>
      </c>
      <c r="L26" s="190">
        <v>2000</v>
      </c>
      <c r="M26" s="190">
        <v>0</v>
      </c>
      <c r="N26" s="191">
        <v>0</v>
      </c>
      <c r="O26" s="192">
        <v>0</v>
      </c>
      <c r="P26" s="178"/>
      <c r="Q26" s="178"/>
      <c r="R26" s="203"/>
      <c r="S26" s="202"/>
    </row>
    <row r="27" spans="1:16" s="180" customFormat="1" ht="12.75" customHeight="1">
      <c r="A27" s="384" t="s">
        <v>62</v>
      </c>
      <c r="B27" s="350">
        <v>801</v>
      </c>
      <c r="C27" s="350">
        <v>80110</v>
      </c>
      <c r="D27" s="353" t="s">
        <v>54</v>
      </c>
      <c r="E27" s="353" t="s">
        <v>63</v>
      </c>
      <c r="F27" s="387" t="s">
        <v>61</v>
      </c>
      <c r="G27" s="350">
        <v>2009</v>
      </c>
      <c r="H27" s="350">
        <v>2009</v>
      </c>
      <c r="I27" s="332">
        <v>1361</v>
      </c>
      <c r="J27" s="332">
        <v>1361</v>
      </c>
      <c r="K27" s="173" t="s">
        <v>46</v>
      </c>
      <c r="L27" s="197">
        <f>SUM(L28:L30)</f>
        <v>1361</v>
      </c>
      <c r="M27" s="175">
        <f>SUM(M28:M30)</f>
        <v>0</v>
      </c>
      <c r="N27" s="176">
        <v>0</v>
      </c>
      <c r="O27" s="177">
        <v>0</v>
      </c>
      <c r="P27" s="178"/>
    </row>
    <row r="28" spans="1:19" s="180" customFormat="1" ht="12.75">
      <c r="A28" s="385"/>
      <c r="B28" s="351"/>
      <c r="C28" s="351"/>
      <c r="D28" s="354"/>
      <c r="E28" s="354"/>
      <c r="F28" s="357"/>
      <c r="G28" s="351"/>
      <c r="H28" s="351"/>
      <c r="I28" s="333"/>
      <c r="J28" s="333"/>
      <c r="K28" s="181" t="s">
        <v>47</v>
      </c>
      <c r="L28" s="198">
        <v>0</v>
      </c>
      <c r="M28" s="195">
        <v>0</v>
      </c>
      <c r="N28" s="184">
        <v>0</v>
      </c>
      <c r="O28" s="185">
        <v>0</v>
      </c>
      <c r="P28" s="178"/>
      <c r="Q28" s="199"/>
      <c r="R28" s="200"/>
      <c r="S28" s="200"/>
    </row>
    <row r="29" spans="1:19" s="180" customFormat="1" ht="12.75">
      <c r="A29" s="385"/>
      <c r="B29" s="351"/>
      <c r="C29" s="351"/>
      <c r="D29" s="354"/>
      <c r="E29" s="354"/>
      <c r="F29" s="357"/>
      <c r="G29" s="351"/>
      <c r="H29" s="351"/>
      <c r="I29" s="333"/>
      <c r="J29" s="333"/>
      <c r="K29" s="181" t="s">
        <v>48</v>
      </c>
      <c r="L29" s="195">
        <v>400</v>
      </c>
      <c r="M29" s="195">
        <v>0</v>
      </c>
      <c r="N29" s="184">
        <v>0</v>
      </c>
      <c r="O29" s="185">
        <v>0</v>
      </c>
      <c r="P29" s="178"/>
      <c r="Q29" s="178"/>
      <c r="R29" s="201"/>
      <c r="S29" s="202"/>
    </row>
    <row r="30" spans="1:19" s="193" customFormat="1" ht="14.25" customHeight="1" thickBot="1">
      <c r="A30" s="386"/>
      <c r="B30" s="352"/>
      <c r="C30" s="352"/>
      <c r="D30" s="355"/>
      <c r="E30" s="355"/>
      <c r="F30" s="358"/>
      <c r="G30" s="352"/>
      <c r="H30" s="352"/>
      <c r="I30" s="334"/>
      <c r="J30" s="334"/>
      <c r="K30" s="189" t="s">
        <v>49</v>
      </c>
      <c r="L30" s="190">
        <v>961</v>
      </c>
      <c r="M30" s="190">
        <v>0</v>
      </c>
      <c r="N30" s="191">
        <v>0</v>
      </c>
      <c r="O30" s="192">
        <v>0</v>
      </c>
      <c r="P30" s="178"/>
      <c r="Q30" s="178"/>
      <c r="R30" s="203"/>
      <c r="S30" s="202"/>
    </row>
    <row r="31" spans="1:16" s="180" customFormat="1" ht="12.75" customHeight="1">
      <c r="A31" s="384" t="s">
        <v>64</v>
      </c>
      <c r="B31" s="350">
        <v>801</v>
      </c>
      <c r="C31" s="350">
        <v>80110</v>
      </c>
      <c r="D31" s="353" t="s">
        <v>54</v>
      </c>
      <c r="E31" s="377" t="s">
        <v>65</v>
      </c>
      <c r="F31" s="387" t="s">
        <v>66</v>
      </c>
      <c r="G31" s="350">
        <v>2009</v>
      </c>
      <c r="H31" s="350">
        <v>2009</v>
      </c>
      <c r="I31" s="332">
        <v>727</v>
      </c>
      <c r="J31" s="332">
        <v>727</v>
      </c>
      <c r="K31" s="173" t="s">
        <v>46</v>
      </c>
      <c r="L31" s="175">
        <f>SUM(L32:L34)</f>
        <v>727</v>
      </c>
      <c r="M31" s="175">
        <f>SUM(M32:M34)</f>
        <v>0</v>
      </c>
      <c r="N31" s="176">
        <v>0</v>
      </c>
      <c r="O31" s="177">
        <v>0</v>
      </c>
      <c r="P31" s="178"/>
    </row>
    <row r="32" spans="1:17" s="180" customFormat="1" ht="12.75">
      <c r="A32" s="385"/>
      <c r="B32" s="351"/>
      <c r="C32" s="351"/>
      <c r="D32" s="354"/>
      <c r="E32" s="369"/>
      <c r="F32" s="357"/>
      <c r="G32" s="351"/>
      <c r="H32" s="351"/>
      <c r="I32" s="333"/>
      <c r="J32" s="333"/>
      <c r="K32" s="181" t="s">
        <v>47</v>
      </c>
      <c r="L32" s="195">
        <v>200</v>
      </c>
      <c r="M32" s="195">
        <v>0</v>
      </c>
      <c r="N32" s="184">
        <v>0</v>
      </c>
      <c r="O32" s="185">
        <v>0</v>
      </c>
      <c r="P32" s="178"/>
      <c r="Q32" s="196"/>
    </row>
    <row r="33" spans="1:17" s="180" customFormat="1" ht="12.75">
      <c r="A33" s="385"/>
      <c r="B33" s="351"/>
      <c r="C33" s="351"/>
      <c r="D33" s="354"/>
      <c r="E33" s="369"/>
      <c r="F33" s="357"/>
      <c r="G33" s="351"/>
      <c r="H33" s="351"/>
      <c r="I33" s="333"/>
      <c r="J33" s="333"/>
      <c r="K33" s="181" t="s">
        <v>48</v>
      </c>
      <c r="L33" s="195">
        <f>300+227</f>
        <v>527</v>
      </c>
      <c r="M33" s="195">
        <v>0</v>
      </c>
      <c r="N33" s="184">
        <v>0</v>
      </c>
      <c r="O33" s="185">
        <v>0</v>
      </c>
      <c r="P33" s="178"/>
      <c r="Q33" s="178"/>
    </row>
    <row r="34" spans="1:16" s="193" customFormat="1" ht="13.5" thickBot="1">
      <c r="A34" s="386"/>
      <c r="B34" s="352"/>
      <c r="C34" s="352"/>
      <c r="D34" s="355"/>
      <c r="E34" s="378"/>
      <c r="F34" s="358"/>
      <c r="G34" s="352"/>
      <c r="H34" s="352"/>
      <c r="I34" s="334"/>
      <c r="J34" s="334"/>
      <c r="K34" s="189" t="s">
        <v>49</v>
      </c>
      <c r="L34" s="190">
        <v>0</v>
      </c>
      <c r="M34" s="190">
        <v>0</v>
      </c>
      <c r="N34" s="191">
        <v>0</v>
      </c>
      <c r="O34" s="192">
        <v>0</v>
      </c>
      <c r="P34" s="178"/>
    </row>
    <row r="35" spans="1:19" s="193" customFormat="1" ht="12.75" customHeight="1">
      <c r="A35" s="384" t="s">
        <v>67</v>
      </c>
      <c r="B35" s="375">
        <v>853</v>
      </c>
      <c r="C35" s="375">
        <v>85395</v>
      </c>
      <c r="D35" s="377" t="s">
        <v>69</v>
      </c>
      <c r="E35" s="377" t="s">
        <v>70</v>
      </c>
      <c r="F35" s="379" t="s">
        <v>52</v>
      </c>
      <c r="G35" s="375">
        <v>2008</v>
      </c>
      <c r="H35" s="375">
        <v>2009</v>
      </c>
      <c r="I35" s="373">
        <v>465066</v>
      </c>
      <c r="J35" s="373">
        <v>465066</v>
      </c>
      <c r="K35" s="204" t="s">
        <v>46</v>
      </c>
      <c r="L35" s="174">
        <f>SUM(L36:L38)</f>
        <v>290848</v>
      </c>
      <c r="M35" s="174">
        <f>SUM(M36:M38)</f>
        <v>0</v>
      </c>
      <c r="N35" s="205">
        <v>0</v>
      </c>
      <c r="O35" s="206">
        <v>0</v>
      </c>
      <c r="P35" s="207"/>
      <c r="Q35" s="208"/>
      <c r="R35" s="203"/>
      <c r="S35" s="209"/>
    </row>
    <row r="36" spans="1:17" s="193" customFormat="1" ht="12.75">
      <c r="A36" s="385"/>
      <c r="B36" s="366"/>
      <c r="C36" s="366"/>
      <c r="D36" s="369"/>
      <c r="E36" s="369"/>
      <c r="F36" s="370"/>
      <c r="G36" s="366"/>
      <c r="H36" s="366"/>
      <c r="I36" s="371"/>
      <c r="J36" s="371"/>
      <c r="K36" s="210" t="s">
        <v>47</v>
      </c>
      <c r="L36" s="182">
        <v>0</v>
      </c>
      <c r="M36" s="182">
        <v>0</v>
      </c>
      <c r="N36" s="211">
        <v>0</v>
      </c>
      <c r="O36" s="212">
        <v>0</v>
      </c>
      <c r="P36" s="207"/>
      <c r="Q36" s="213"/>
    </row>
    <row r="37" spans="1:17" s="193" customFormat="1" ht="12.75">
      <c r="A37" s="385"/>
      <c r="B37" s="366"/>
      <c r="C37" s="366"/>
      <c r="D37" s="369"/>
      <c r="E37" s="369"/>
      <c r="F37" s="370"/>
      <c r="G37" s="366"/>
      <c r="H37" s="366"/>
      <c r="I37" s="371"/>
      <c r="J37" s="371"/>
      <c r="K37" s="210" t="s">
        <v>48</v>
      </c>
      <c r="L37" s="182">
        <f>242155+5066</f>
        <v>247221</v>
      </c>
      <c r="M37" s="182">
        <v>0</v>
      </c>
      <c r="N37" s="211">
        <v>0</v>
      </c>
      <c r="O37" s="212">
        <v>0</v>
      </c>
      <c r="P37" s="207"/>
      <c r="Q37" s="208"/>
    </row>
    <row r="38" spans="1:19" s="193" customFormat="1" ht="13.5" thickBot="1">
      <c r="A38" s="386"/>
      <c r="B38" s="376"/>
      <c r="C38" s="376"/>
      <c r="D38" s="378"/>
      <c r="E38" s="378"/>
      <c r="F38" s="380"/>
      <c r="G38" s="376"/>
      <c r="H38" s="376"/>
      <c r="I38" s="374"/>
      <c r="J38" s="374"/>
      <c r="K38" s="189" t="s">
        <v>49</v>
      </c>
      <c r="L38" s="190">
        <f>42733+894</f>
        <v>43627</v>
      </c>
      <c r="M38" s="190">
        <v>0</v>
      </c>
      <c r="N38" s="191">
        <v>0</v>
      </c>
      <c r="O38" s="192">
        <v>0</v>
      </c>
      <c r="P38" s="207"/>
      <c r="S38" s="208"/>
    </row>
    <row r="39" spans="1:16" s="193" customFormat="1" ht="12.75" customHeight="1">
      <c r="A39" s="384" t="s">
        <v>68</v>
      </c>
      <c r="B39" s="375">
        <v>853</v>
      </c>
      <c r="C39" s="375">
        <v>85395</v>
      </c>
      <c r="D39" s="377" t="s">
        <v>69</v>
      </c>
      <c r="E39" s="377" t="s">
        <v>72</v>
      </c>
      <c r="F39" s="379" t="s">
        <v>52</v>
      </c>
      <c r="G39" s="375">
        <v>2008</v>
      </c>
      <c r="H39" s="375">
        <v>2009</v>
      </c>
      <c r="I39" s="373">
        <v>47889</v>
      </c>
      <c r="J39" s="373">
        <v>47889</v>
      </c>
      <c r="K39" s="204" t="s">
        <v>46</v>
      </c>
      <c r="L39" s="174">
        <f>SUM(L40:L42)</f>
        <v>21433</v>
      </c>
      <c r="M39" s="174">
        <f>SUM(M40:M42)</f>
        <v>0</v>
      </c>
      <c r="N39" s="205">
        <v>0</v>
      </c>
      <c r="O39" s="206">
        <v>0</v>
      </c>
      <c r="P39" s="208"/>
    </row>
    <row r="40" spans="1:17" s="193" customFormat="1" ht="12.75">
      <c r="A40" s="385"/>
      <c r="B40" s="366"/>
      <c r="C40" s="366"/>
      <c r="D40" s="369"/>
      <c r="E40" s="369"/>
      <c r="F40" s="370"/>
      <c r="G40" s="366"/>
      <c r="H40" s="366"/>
      <c r="I40" s="371"/>
      <c r="J40" s="371"/>
      <c r="K40" s="210" t="s">
        <v>47</v>
      </c>
      <c r="L40" s="182">
        <v>0</v>
      </c>
      <c r="M40" s="182">
        <v>0</v>
      </c>
      <c r="N40" s="211">
        <v>0</v>
      </c>
      <c r="O40" s="212">
        <v>0</v>
      </c>
      <c r="P40" s="208"/>
      <c r="Q40" s="213"/>
    </row>
    <row r="41" spans="1:17" s="193" customFormat="1" ht="12.75">
      <c r="A41" s="385"/>
      <c r="B41" s="366"/>
      <c r="C41" s="366"/>
      <c r="D41" s="369"/>
      <c r="E41" s="369"/>
      <c r="F41" s="370"/>
      <c r="G41" s="366"/>
      <c r="H41" s="366"/>
      <c r="I41" s="371"/>
      <c r="J41" s="371"/>
      <c r="K41" s="210" t="s">
        <v>48</v>
      </c>
      <c r="L41" s="182">
        <f>21420*85%+11</f>
        <v>18218</v>
      </c>
      <c r="M41" s="182">
        <v>0</v>
      </c>
      <c r="N41" s="211">
        <v>0</v>
      </c>
      <c r="O41" s="212">
        <v>0</v>
      </c>
      <c r="P41" s="208"/>
      <c r="Q41" s="208"/>
    </row>
    <row r="42" spans="1:16" s="193" customFormat="1" ht="13.5" thickBot="1">
      <c r="A42" s="386"/>
      <c r="B42" s="376"/>
      <c r="C42" s="376"/>
      <c r="D42" s="378"/>
      <c r="E42" s="378"/>
      <c r="F42" s="380"/>
      <c r="G42" s="376"/>
      <c r="H42" s="376"/>
      <c r="I42" s="374"/>
      <c r="J42" s="374"/>
      <c r="K42" s="189" t="s">
        <v>49</v>
      </c>
      <c r="L42" s="190">
        <f>3213+2</f>
        <v>3215</v>
      </c>
      <c r="M42" s="190">
        <v>0</v>
      </c>
      <c r="N42" s="191">
        <v>0</v>
      </c>
      <c r="O42" s="192">
        <v>0</v>
      </c>
      <c r="P42" s="208"/>
    </row>
    <row r="43" spans="1:16" s="193" customFormat="1" ht="12.75" customHeight="1">
      <c r="A43" s="384" t="s">
        <v>71</v>
      </c>
      <c r="B43" s="375">
        <v>853</v>
      </c>
      <c r="C43" s="375">
        <v>85395</v>
      </c>
      <c r="D43" s="377" t="s">
        <v>69</v>
      </c>
      <c r="E43" s="377" t="s">
        <v>74</v>
      </c>
      <c r="F43" s="379" t="s">
        <v>52</v>
      </c>
      <c r="G43" s="375">
        <v>2008</v>
      </c>
      <c r="H43" s="375">
        <v>2009</v>
      </c>
      <c r="I43" s="373">
        <v>48389</v>
      </c>
      <c r="J43" s="373">
        <v>48389</v>
      </c>
      <c r="K43" s="204" t="s">
        <v>46</v>
      </c>
      <c r="L43" s="174">
        <f>SUM(L44:L46)</f>
        <v>21431</v>
      </c>
      <c r="M43" s="174">
        <f>SUM(M44:M46)</f>
        <v>0</v>
      </c>
      <c r="N43" s="205">
        <v>0</v>
      </c>
      <c r="O43" s="206">
        <v>0</v>
      </c>
      <c r="P43" s="208"/>
    </row>
    <row r="44" spans="1:17" s="193" customFormat="1" ht="12.75">
      <c r="A44" s="385"/>
      <c r="B44" s="366"/>
      <c r="C44" s="366"/>
      <c r="D44" s="369"/>
      <c r="E44" s="369"/>
      <c r="F44" s="370"/>
      <c r="G44" s="366"/>
      <c r="H44" s="366"/>
      <c r="I44" s="371"/>
      <c r="J44" s="371"/>
      <c r="K44" s="210" t="s">
        <v>47</v>
      </c>
      <c r="L44" s="182">
        <v>0</v>
      </c>
      <c r="M44" s="182">
        <v>0</v>
      </c>
      <c r="N44" s="211">
        <v>0</v>
      </c>
      <c r="O44" s="212">
        <v>0</v>
      </c>
      <c r="P44" s="208"/>
      <c r="Q44" s="213"/>
    </row>
    <row r="45" spans="1:17" s="193" customFormat="1" ht="12.75">
      <c r="A45" s="385"/>
      <c r="B45" s="366"/>
      <c r="C45" s="366"/>
      <c r="D45" s="369"/>
      <c r="E45" s="369"/>
      <c r="F45" s="370"/>
      <c r="G45" s="366"/>
      <c r="H45" s="366"/>
      <c r="I45" s="371"/>
      <c r="J45" s="371"/>
      <c r="K45" s="210" t="s">
        <v>48</v>
      </c>
      <c r="L45" s="182">
        <f>21420*85%+9</f>
        <v>18216</v>
      </c>
      <c r="M45" s="182">
        <v>0</v>
      </c>
      <c r="N45" s="211">
        <v>0</v>
      </c>
      <c r="O45" s="212">
        <v>0</v>
      </c>
      <c r="P45" s="208"/>
      <c r="Q45" s="208"/>
    </row>
    <row r="46" spans="1:16" s="193" customFormat="1" ht="14.25" customHeight="1" thickBot="1">
      <c r="A46" s="386"/>
      <c r="B46" s="376"/>
      <c r="C46" s="376"/>
      <c r="D46" s="378"/>
      <c r="E46" s="378"/>
      <c r="F46" s="380"/>
      <c r="G46" s="376"/>
      <c r="H46" s="376"/>
      <c r="I46" s="374"/>
      <c r="J46" s="374"/>
      <c r="K46" s="189" t="s">
        <v>49</v>
      </c>
      <c r="L46" s="190">
        <f>3213+2</f>
        <v>3215</v>
      </c>
      <c r="M46" s="190">
        <v>0</v>
      </c>
      <c r="N46" s="191">
        <v>0</v>
      </c>
      <c r="O46" s="192">
        <v>0</v>
      </c>
      <c r="P46" s="208"/>
    </row>
    <row r="47" spans="1:16" s="193" customFormat="1" ht="12.75" customHeight="1">
      <c r="A47" s="384" t="s">
        <v>73</v>
      </c>
      <c r="B47" s="375">
        <v>853</v>
      </c>
      <c r="C47" s="375">
        <v>85395</v>
      </c>
      <c r="D47" s="377" t="s">
        <v>69</v>
      </c>
      <c r="E47" s="377" t="s">
        <v>76</v>
      </c>
      <c r="F47" s="379" t="s">
        <v>52</v>
      </c>
      <c r="G47" s="375">
        <v>2008</v>
      </c>
      <c r="H47" s="375">
        <v>2009</v>
      </c>
      <c r="I47" s="373">
        <v>47843</v>
      </c>
      <c r="J47" s="373">
        <v>47843</v>
      </c>
      <c r="K47" s="204" t="s">
        <v>46</v>
      </c>
      <c r="L47" s="174">
        <f>SUM(L48:L50)</f>
        <v>26093</v>
      </c>
      <c r="M47" s="174">
        <f>SUM(M48:M50)</f>
        <v>0</v>
      </c>
      <c r="N47" s="205">
        <v>0</v>
      </c>
      <c r="O47" s="206">
        <v>0</v>
      </c>
      <c r="P47" s="208"/>
    </row>
    <row r="48" spans="1:17" s="193" customFormat="1" ht="12.75">
      <c r="A48" s="385"/>
      <c r="B48" s="366"/>
      <c r="C48" s="366"/>
      <c r="D48" s="369"/>
      <c r="E48" s="369"/>
      <c r="F48" s="370"/>
      <c r="G48" s="366"/>
      <c r="H48" s="366"/>
      <c r="I48" s="371"/>
      <c r="J48" s="371"/>
      <c r="K48" s="210" t="s">
        <v>47</v>
      </c>
      <c r="L48" s="182">
        <v>0</v>
      </c>
      <c r="M48" s="182">
        <v>0</v>
      </c>
      <c r="N48" s="211">
        <v>0</v>
      </c>
      <c r="O48" s="212">
        <v>0</v>
      </c>
      <c r="P48" s="208"/>
      <c r="Q48" s="213"/>
    </row>
    <row r="49" spans="1:17" s="193" customFormat="1" ht="12.75">
      <c r="A49" s="385"/>
      <c r="B49" s="366"/>
      <c r="C49" s="366"/>
      <c r="D49" s="369"/>
      <c r="E49" s="369"/>
      <c r="F49" s="370"/>
      <c r="G49" s="366"/>
      <c r="H49" s="366"/>
      <c r="I49" s="371"/>
      <c r="J49" s="371"/>
      <c r="K49" s="210" t="s">
        <v>48</v>
      </c>
      <c r="L49" s="182">
        <f>26054*85%+33</f>
        <v>22179</v>
      </c>
      <c r="M49" s="182">
        <v>0</v>
      </c>
      <c r="N49" s="211">
        <v>0</v>
      </c>
      <c r="O49" s="212">
        <v>0</v>
      </c>
      <c r="P49" s="208"/>
      <c r="Q49" s="213"/>
    </row>
    <row r="50" spans="1:17" s="193" customFormat="1" ht="14.25" customHeight="1" thickBot="1">
      <c r="A50" s="386"/>
      <c r="B50" s="376"/>
      <c r="C50" s="376"/>
      <c r="D50" s="378"/>
      <c r="E50" s="378"/>
      <c r="F50" s="380"/>
      <c r="G50" s="376"/>
      <c r="H50" s="376"/>
      <c r="I50" s="374"/>
      <c r="J50" s="374"/>
      <c r="K50" s="189" t="s">
        <v>49</v>
      </c>
      <c r="L50" s="190">
        <f>3908+6</f>
        <v>3914</v>
      </c>
      <c r="M50" s="190">
        <v>0</v>
      </c>
      <c r="N50" s="191">
        <v>0</v>
      </c>
      <c r="O50" s="192">
        <v>0</v>
      </c>
      <c r="P50" s="208"/>
      <c r="Q50" s="213"/>
    </row>
    <row r="51" spans="1:15" s="172" customFormat="1" ht="15" customHeight="1" thickBot="1">
      <c r="A51" s="214">
        <v>1</v>
      </c>
      <c r="B51" s="215">
        <v>2</v>
      </c>
      <c r="C51" s="215">
        <v>3</v>
      </c>
      <c r="D51" s="216">
        <v>4</v>
      </c>
      <c r="E51" s="216">
        <v>5</v>
      </c>
      <c r="F51" s="216">
        <v>6</v>
      </c>
      <c r="G51" s="216">
        <v>7</v>
      </c>
      <c r="H51" s="216">
        <v>8</v>
      </c>
      <c r="I51" s="216">
        <v>9</v>
      </c>
      <c r="J51" s="216">
        <v>10</v>
      </c>
      <c r="K51" s="216">
        <v>11</v>
      </c>
      <c r="L51" s="217">
        <v>12</v>
      </c>
      <c r="M51" s="216">
        <v>13</v>
      </c>
      <c r="N51" s="218">
        <v>14</v>
      </c>
      <c r="O51" s="219">
        <v>15</v>
      </c>
    </row>
    <row r="52" spans="1:16" s="193" customFormat="1" ht="12.75" customHeight="1">
      <c r="A52" s="347" t="s">
        <v>75</v>
      </c>
      <c r="B52" s="375">
        <v>853</v>
      </c>
      <c r="C52" s="375">
        <v>85395</v>
      </c>
      <c r="D52" s="377" t="s">
        <v>69</v>
      </c>
      <c r="E52" s="377" t="s">
        <v>78</v>
      </c>
      <c r="F52" s="379" t="s">
        <v>52</v>
      </c>
      <c r="G52" s="375">
        <v>2008</v>
      </c>
      <c r="H52" s="375">
        <v>2009</v>
      </c>
      <c r="I52" s="373">
        <v>49549</v>
      </c>
      <c r="J52" s="373">
        <v>49549</v>
      </c>
      <c r="K52" s="204" t="s">
        <v>46</v>
      </c>
      <c r="L52" s="174">
        <f>SUM(L53:L55)</f>
        <v>22116</v>
      </c>
      <c r="M52" s="174">
        <f>SUM(M53:M55)</f>
        <v>0</v>
      </c>
      <c r="N52" s="205">
        <v>0</v>
      </c>
      <c r="O52" s="206">
        <v>0</v>
      </c>
      <c r="P52" s="208"/>
    </row>
    <row r="53" spans="1:17" s="193" customFormat="1" ht="12.75">
      <c r="A53" s="348"/>
      <c r="B53" s="366"/>
      <c r="C53" s="366"/>
      <c r="D53" s="369"/>
      <c r="E53" s="369"/>
      <c r="F53" s="370"/>
      <c r="G53" s="366"/>
      <c r="H53" s="366"/>
      <c r="I53" s="371"/>
      <c r="J53" s="371"/>
      <c r="K53" s="210" t="s">
        <v>47</v>
      </c>
      <c r="L53" s="182">
        <v>0</v>
      </c>
      <c r="M53" s="182">
        <v>0</v>
      </c>
      <c r="N53" s="211">
        <v>0</v>
      </c>
      <c r="O53" s="212">
        <v>0</v>
      </c>
      <c r="P53" s="208"/>
      <c r="Q53" s="213"/>
    </row>
    <row r="54" spans="1:17" s="193" customFormat="1" ht="12.75">
      <c r="A54" s="348"/>
      <c r="B54" s="366"/>
      <c r="C54" s="366"/>
      <c r="D54" s="369"/>
      <c r="E54" s="369"/>
      <c r="F54" s="370"/>
      <c r="G54" s="366"/>
      <c r="H54" s="366"/>
      <c r="I54" s="371"/>
      <c r="J54" s="371"/>
      <c r="K54" s="210" t="s">
        <v>48</v>
      </c>
      <c r="L54" s="182">
        <f>22100*85%+14</f>
        <v>18799</v>
      </c>
      <c r="M54" s="182"/>
      <c r="N54" s="211">
        <v>0</v>
      </c>
      <c r="O54" s="212">
        <v>0</v>
      </c>
      <c r="P54" s="208"/>
      <c r="Q54" s="213"/>
    </row>
    <row r="55" spans="1:17" s="193" customFormat="1" ht="14.25" customHeight="1" thickBot="1">
      <c r="A55" s="349"/>
      <c r="B55" s="376"/>
      <c r="C55" s="376"/>
      <c r="D55" s="378"/>
      <c r="E55" s="378"/>
      <c r="F55" s="380"/>
      <c r="G55" s="376"/>
      <c r="H55" s="376"/>
      <c r="I55" s="374"/>
      <c r="J55" s="374"/>
      <c r="K55" s="189" t="s">
        <v>49</v>
      </c>
      <c r="L55" s="190">
        <f>3315+2</f>
        <v>3317</v>
      </c>
      <c r="M55" s="190"/>
      <c r="N55" s="191">
        <v>0</v>
      </c>
      <c r="O55" s="192">
        <v>0</v>
      </c>
      <c r="P55" s="208"/>
      <c r="Q55" s="213"/>
    </row>
    <row r="56" spans="1:16" s="193" customFormat="1" ht="12.75" customHeight="1">
      <c r="A56" s="347" t="s">
        <v>77</v>
      </c>
      <c r="B56" s="375">
        <v>853</v>
      </c>
      <c r="C56" s="375">
        <v>85395</v>
      </c>
      <c r="D56" s="377" t="s">
        <v>69</v>
      </c>
      <c r="E56" s="377" t="s">
        <v>80</v>
      </c>
      <c r="F56" s="379" t="s">
        <v>52</v>
      </c>
      <c r="G56" s="375">
        <v>2008</v>
      </c>
      <c r="H56" s="375">
        <v>2009</v>
      </c>
      <c r="I56" s="373">
        <v>48389</v>
      </c>
      <c r="J56" s="373">
        <v>48389</v>
      </c>
      <c r="K56" s="204" t="s">
        <v>46</v>
      </c>
      <c r="L56" s="174">
        <f>SUM(L57:L59)</f>
        <v>21431</v>
      </c>
      <c r="M56" s="174">
        <f>SUM(M57:M59)</f>
        <v>0</v>
      </c>
      <c r="N56" s="205">
        <v>0</v>
      </c>
      <c r="O56" s="206">
        <v>0</v>
      </c>
      <c r="P56" s="208"/>
    </row>
    <row r="57" spans="1:17" s="193" customFormat="1" ht="12.75">
      <c r="A57" s="348"/>
      <c r="B57" s="366"/>
      <c r="C57" s="366"/>
      <c r="D57" s="369"/>
      <c r="E57" s="369"/>
      <c r="F57" s="370"/>
      <c r="G57" s="366"/>
      <c r="H57" s="366"/>
      <c r="I57" s="371"/>
      <c r="J57" s="371"/>
      <c r="K57" s="210" t="s">
        <v>47</v>
      </c>
      <c r="L57" s="182">
        <v>0</v>
      </c>
      <c r="M57" s="182">
        <v>0</v>
      </c>
      <c r="N57" s="211">
        <v>0</v>
      </c>
      <c r="O57" s="212">
        <v>0</v>
      </c>
      <c r="P57" s="208"/>
      <c r="Q57" s="213"/>
    </row>
    <row r="58" spans="1:17" s="193" customFormat="1" ht="12.75">
      <c r="A58" s="348"/>
      <c r="B58" s="366"/>
      <c r="C58" s="366"/>
      <c r="D58" s="369"/>
      <c r="E58" s="369"/>
      <c r="F58" s="370"/>
      <c r="G58" s="366"/>
      <c r="H58" s="366"/>
      <c r="I58" s="371"/>
      <c r="J58" s="371"/>
      <c r="K58" s="210" t="s">
        <v>48</v>
      </c>
      <c r="L58" s="182">
        <f>21420*85%+9</f>
        <v>18216</v>
      </c>
      <c r="M58" s="182"/>
      <c r="N58" s="211">
        <v>0</v>
      </c>
      <c r="O58" s="212">
        <v>0</v>
      </c>
      <c r="P58" s="208"/>
      <c r="Q58" s="213"/>
    </row>
    <row r="59" spans="1:17" s="193" customFormat="1" ht="14.25" customHeight="1" thickBot="1">
      <c r="A59" s="349"/>
      <c r="B59" s="376"/>
      <c r="C59" s="376"/>
      <c r="D59" s="378"/>
      <c r="E59" s="378"/>
      <c r="F59" s="380"/>
      <c r="G59" s="376"/>
      <c r="H59" s="376"/>
      <c r="I59" s="374"/>
      <c r="J59" s="374"/>
      <c r="K59" s="189" t="s">
        <v>49</v>
      </c>
      <c r="L59" s="190">
        <f>3213+2</f>
        <v>3215</v>
      </c>
      <c r="M59" s="190"/>
      <c r="N59" s="191">
        <v>0</v>
      </c>
      <c r="O59" s="192">
        <v>0</v>
      </c>
      <c r="P59" s="208"/>
      <c r="Q59" s="213"/>
    </row>
    <row r="60" spans="1:16" s="193" customFormat="1" ht="12.75" customHeight="1">
      <c r="A60" s="347" t="s">
        <v>79</v>
      </c>
      <c r="B60" s="375">
        <v>853</v>
      </c>
      <c r="C60" s="375">
        <v>85395</v>
      </c>
      <c r="D60" s="377" t="s">
        <v>69</v>
      </c>
      <c r="E60" s="377" t="s">
        <v>82</v>
      </c>
      <c r="F60" s="379" t="s">
        <v>52</v>
      </c>
      <c r="G60" s="375">
        <v>2008</v>
      </c>
      <c r="H60" s="375">
        <v>2009</v>
      </c>
      <c r="I60" s="373">
        <v>49549</v>
      </c>
      <c r="J60" s="373">
        <f>I60</f>
        <v>49549</v>
      </c>
      <c r="K60" s="204" t="s">
        <v>46</v>
      </c>
      <c r="L60" s="174">
        <f>SUM(L61:L63)</f>
        <v>22116</v>
      </c>
      <c r="M60" s="174">
        <f>SUM(M61:M63)</f>
        <v>0</v>
      </c>
      <c r="N60" s="205">
        <v>0</v>
      </c>
      <c r="O60" s="206">
        <v>0</v>
      </c>
      <c r="P60" s="208"/>
    </row>
    <row r="61" spans="1:17" s="193" customFormat="1" ht="12.75">
      <c r="A61" s="348"/>
      <c r="B61" s="366"/>
      <c r="C61" s="366"/>
      <c r="D61" s="369"/>
      <c r="E61" s="369"/>
      <c r="F61" s="370"/>
      <c r="G61" s="366"/>
      <c r="H61" s="366"/>
      <c r="I61" s="371"/>
      <c r="J61" s="371"/>
      <c r="K61" s="210" t="s">
        <v>47</v>
      </c>
      <c r="L61" s="182">
        <v>0</v>
      </c>
      <c r="M61" s="182">
        <v>0</v>
      </c>
      <c r="N61" s="211">
        <v>0</v>
      </c>
      <c r="O61" s="212">
        <v>0</v>
      </c>
      <c r="P61" s="208"/>
      <c r="Q61" s="213"/>
    </row>
    <row r="62" spans="1:17" s="193" customFormat="1" ht="12.75">
      <c r="A62" s="348"/>
      <c r="B62" s="366"/>
      <c r="C62" s="366"/>
      <c r="D62" s="369"/>
      <c r="E62" s="369"/>
      <c r="F62" s="370"/>
      <c r="G62" s="366"/>
      <c r="H62" s="366"/>
      <c r="I62" s="371"/>
      <c r="J62" s="371"/>
      <c r="K62" s="210" t="s">
        <v>48</v>
      </c>
      <c r="L62" s="182">
        <f>22100*85%+14</f>
        <v>18799</v>
      </c>
      <c r="M62" s="182">
        <v>0</v>
      </c>
      <c r="N62" s="211">
        <v>0</v>
      </c>
      <c r="O62" s="212">
        <v>0</v>
      </c>
      <c r="P62" s="208"/>
      <c r="Q62" s="208"/>
    </row>
    <row r="63" spans="1:16" s="193" customFormat="1" ht="13.5" thickBot="1">
      <c r="A63" s="349"/>
      <c r="B63" s="376"/>
      <c r="C63" s="376"/>
      <c r="D63" s="378"/>
      <c r="E63" s="378"/>
      <c r="F63" s="380"/>
      <c r="G63" s="376"/>
      <c r="H63" s="376"/>
      <c r="I63" s="374"/>
      <c r="J63" s="374"/>
      <c r="K63" s="189" t="s">
        <v>49</v>
      </c>
      <c r="L63" s="190">
        <f>3315+2</f>
        <v>3317</v>
      </c>
      <c r="M63" s="190">
        <v>0</v>
      </c>
      <c r="N63" s="191">
        <v>0</v>
      </c>
      <c r="O63" s="192">
        <v>0</v>
      </c>
      <c r="P63" s="208"/>
    </row>
    <row r="64" spans="1:16" s="193" customFormat="1" ht="12.75" customHeight="1">
      <c r="A64" s="347" t="s">
        <v>81</v>
      </c>
      <c r="B64" s="375">
        <v>853</v>
      </c>
      <c r="C64" s="375">
        <v>85395</v>
      </c>
      <c r="D64" s="377" t="s">
        <v>69</v>
      </c>
      <c r="E64" s="377" t="s">
        <v>84</v>
      </c>
      <c r="F64" s="379" t="s">
        <v>52</v>
      </c>
      <c r="G64" s="375">
        <v>2008</v>
      </c>
      <c r="H64" s="375">
        <v>2009</v>
      </c>
      <c r="I64" s="373">
        <v>47843</v>
      </c>
      <c r="J64" s="373">
        <v>47843</v>
      </c>
      <c r="K64" s="204" t="s">
        <v>46</v>
      </c>
      <c r="L64" s="174">
        <f>SUM(L65:L67)</f>
        <v>26080</v>
      </c>
      <c r="M64" s="174">
        <f>SUM(M65:M67)</f>
        <v>0</v>
      </c>
      <c r="N64" s="205">
        <v>0</v>
      </c>
      <c r="O64" s="206">
        <v>0</v>
      </c>
      <c r="P64" s="208"/>
    </row>
    <row r="65" spans="1:16" s="193" customFormat="1" ht="12.75">
      <c r="A65" s="348"/>
      <c r="B65" s="366"/>
      <c r="C65" s="366"/>
      <c r="D65" s="369"/>
      <c r="E65" s="369"/>
      <c r="F65" s="370"/>
      <c r="G65" s="366"/>
      <c r="H65" s="366"/>
      <c r="I65" s="371"/>
      <c r="J65" s="371"/>
      <c r="K65" s="210" t="s">
        <v>47</v>
      </c>
      <c r="L65" s="182">
        <v>0</v>
      </c>
      <c r="M65" s="182">
        <v>0</v>
      </c>
      <c r="N65" s="211">
        <v>0</v>
      </c>
      <c r="O65" s="212">
        <v>0</v>
      </c>
      <c r="P65" s="208"/>
    </row>
    <row r="66" spans="1:17" s="193" customFormat="1" ht="12.75">
      <c r="A66" s="348"/>
      <c r="B66" s="366"/>
      <c r="C66" s="366"/>
      <c r="D66" s="369"/>
      <c r="E66" s="369"/>
      <c r="F66" s="370"/>
      <c r="G66" s="366"/>
      <c r="H66" s="366"/>
      <c r="I66" s="371"/>
      <c r="J66" s="371"/>
      <c r="K66" s="210" t="s">
        <v>48</v>
      </c>
      <c r="L66" s="182">
        <f>26054*85%+22</f>
        <v>22168</v>
      </c>
      <c r="M66" s="182">
        <v>0</v>
      </c>
      <c r="N66" s="211">
        <v>0</v>
      </c>
      <c r="O66" s="212">
        <v>0</v>
      </c>
      <c r="P66" s="208"/>
      <c r="Q66" s="208"/>
    </row>
    <row r="67" spans="1:16" s="193" customFormat="1" ht="13.5" thickBot="1">
      <c r="A67" s="349"/>
      <c r="B67" s="376"/>
      <c r="C67" s="376"/>
      <c r="D67" s="378"/>
      <c r="E67" s="378"/>
      <c r="F67" s="380"/>
      <c r="G67" s="376"/>
      <c r="H67" s="376"/>
      <c r="I67" s="374"/>
      <c r="J67" s="374"/>
      <c r="K67" s="189" t="s">
        <v>49</v>
      </c>
      <c r="L67" s="190">
        <f>3908+4</f>
        <v>3912</v>
      </c>
      <c r="M67" s="190">
        <v>0</v>
      </c>
      <c r="N67" s="191">
        <v>0</v>
      </c>
      <c r="O67" s="192">
        <v>0</v>
      </c>
      <c r="P67" s="208"/>
    </row>
    <row r="68" spans="1:16" s="193" customFormat="1" ht="12.75" customHeight="1">
      <c r="A68" s="347" t="s">
        <v>83</v>
      </c>
      <c r="B68" s="375">
        <v>853</v>
      </c>
      <c r="C68" s="375">
        <v>85395</v>
      </c>
      <c r="D68" s="377" t="s">
        <v>69</v>
      </c>
      <c r="E68" s="377" t="s">
        <v>86</v>
      </c>
      <c r="F68" s="381" t="s">
        <v>52</v>
      </c>
      <c r="G68" s="375">
        <v>2008</v>
      </c>
      <c r="H68" s="375">
        <v>2009</v>
      </c>
      <c r="I68" s="373">
        <v>47889</v>
      </c>
      <c r="J68" s="373">
        <f>I68</f>
        <v>47889</v>
      </c>
      <c r="K68" s="204" t="s">
        <v>46</v>
      </c>
      <c r="L68" s="174">
        <f>SUM(L69:L71)</f>
        <v>21432</v>
      </c>
      <c r="M68" s="174">
        <f>SUM(M69:M71)</f>
        <v>0</v>
      </c>
      <c r="N68" s="205">
        <v>0</v>
      </c>
      <c r="O68" s="206">
        <v>0</v>
      </c>
      <c r="P68" s="208"/>
    </row>
    <row r="69" spans="1:16" s="193" customFormat="1" ht="12.75">
      <c r="A69" s="348"/>
      <c r="B69" s="366"/>
      <c r="C69" s="366"/>
      <c r="D69" s="369"/>
      <c r="E69" s="369"/>
      <c r="F69" s="370"/>
      <c r="G69" s="366"/>
      <c r="H69" s="366"/>
      <c r="I69" s="371"/>
      <c r="J69" s="371"/>
      <c r="K69" s="210" t="s">
        <v>47</v>
      </c>
      <c r="L69" s="182">
        <v>0</v>
      </c>
      <c r="M69" s="182">
        <v>0</v>
      </c>
      <c r="N69" s="211">
        <v>0</v>
      </c>
      <c r="O69" s="212">
        <v>0</v>
      </c>
      <c r="P69" s="208"/>
    </row>
    <row r="70" spans="1:17" s="193" customFormat="1" ht="12.75">
      <c r="A70" s="348"/>
      <c r="B70" s="366"/>
      <c r="C70" s="366"/>
      <c r="D70" s="369"/>
      <c r="E70" s="369"/>
      <c r="F70" s="370"/>
      <c r="G70" s="366"/>
      <c r="H70" s="366"/>
      <c r="I70" s="371"/>
      <c r="J70" s="371"/>
      <c r="K70" s="210" t="s">
        <v>48</v>
      </c>
      <c r="L70" s="182">
        <f>21420*85%+10</f>
        <v>18217</v>
      </c>
      <c r="M70" s="182">
        <v>0</v>
      </c>
      <c r="N70" s="211">
        <v>0</v>
      </c>
      <c r="O70" s="212">
        <v>0</v>
      </c>
      <c r="P70" s="208"/>
      <c r="Q70" s="208"/>
    </row>
    <row r="71" spans="1:17" s="193" customFormat="1" ht="13.5" thickBot="1">
      <c r="A71" s="349"/>
      <c r="B71" s="376"/>
      <c r="C71" s="376"/>
      <c r="D71" s="378"/>
      <c r="E71" s="378"/>
      <c r="F71" s="380"/>
      <c r="G71" s="376"/>
      <c r="H71" s="376"/>
      <c r="I71" s="374"/>
      <c r="J71" s="374"/>
      <c r="K71" s="189" t="s">
        <v>49</v>
      </c>
      <c r="L71" s="190">
        <f>3213+2</f>
        <v>3215</v>
      </c>
      <c r="M71" s="190">
        <v>0</v>
      </c>
      <c r="N71" s="191">
        <v>0</v>
      </c>
      <c r="O71" s="192">
        <v>0</v>
      </c>
      <c r="P71" s="208"/>
      <c r="Q71" s="208"/>
    </row>
    <row r="72" spans="1:16" s="193" customFormat="1" ht="12.75">
      <c r="A72" s="347" t="s">
        <v>85</v>
      </c>
      <c r="B72" s="375">
        <v>853</v>
      </c>
      <c r="C72" s="375">
        <v>85395</v>
      </c>
      <c r="D72" s="377" t="s">
        <v>69</v>
      </c>
      <c r="E72" s="377" t="s">
        <v>88</v>
      </c>
      <c r="F72" s="381" t="s">
        <v>52</v>
      </c>
      <c r="G72" s="375">
        <v>2008</v>
      </c>
      <c r="H72" s="375">
        <v>2009</v>
      </c>
      <c r="I72" s="373">
        <v>47889</v>
      </c>
      <c r="J72" s="373">
        <v>47889</v>
      </c>
      <c r="K72" s="204" t="s">
        <v>46</v>
      </c>
      <c r="L72" s="174">
        <f>SUM(L73:L75)</f>
        <v>21433</v>
      </c>
      <c r="M72" s="174">
        <f>SUM(M73:M75)</f>
        <v>0</v>
      </c>
      <c r="N72" s="205">
        <v>0</v>
      </c>
      <c r="O72" s="206">
        <v>0</v>
      </c>
      <c r="P72" s="208"/>
    </row>
    <row r="73" spans="1:17" s="193" customFormat="1" ht="12.75">
      <c r="A73" s="348"/>
      <c r="B73" s="366"/>
      <c r="C73" s="366"/>
      <c r="D73" s="369"/>
      <c r="E73" s="369"/>
      <c r="F73" s="382"/>
      <c r="G73" s="366"/>
      <c r="H73" s="366"/>
      <c r="I73" s="371"/>
      <c r="J73" s="371"/>
      <c r="K73" s="210" t="s">
        <v>47</v>
      </c>
      <c r="L73" s="182">
        <v>0</v>
      </c>
      <c r="M73" s="182">
        <v>0</v>
      </c>
      <c r="N73" s="211">
        <v>0</v>
      </c>
      <c r="O73" s="212">
        <v>0</v>
      </c>
      <c r="P73" s="208"/>
      <c r="Q73" s="213"/>
    </row>
    <row r="74" spans="1:17" s="193" customFormat="1" ht="12.75">
      <c r="A74" s="348"/>
      <c r="B74" s="366"/>
      <c r="C74" s="366"/>
      <c r="D74" s="369"/>
      <c r="E74" s="369"/>
      <c r="F74" s="382"/>
      <c r="G74" s="366"/>
      <c r="H74" s="366"/>
      <c r="I74" s="371"/>
      <c r="J74" s="371"/>
      <c r="K74" s="210" t="s">
        <v>48</v>
      </c>
      <c r="L74" s="182">
        <f>21420*85%+11</f>
        <v>18218</v>
      </c>
      <c r="M74" s="182">
        <v>0</v>
      </c>
      <c r="N74" s="211">
        <v>0</v>
      </c>
      <c r="O74" s="212">
        <v>0</v>
      </c>
      <c r="P74" s="208"/>
      <c r="Q74" s="208"/>
    </row>
    <row r="75" spans="1:16" s="193" customFormat="1" ht="13.5" thickBot="1">
      <c r="A75" s="349"/>
      <c r="B75" s="376"/>
      <c r="C75" s="376"/>
      <c r="D75" s="378"/>
      <c r="E75" s="378"/>
      <c r="F75" s="383"/>
      <c r="G75" s="376"/>
      <c r="H75" s="376"/>
      <c r="I75" s="374"/>
      <c r="J75" s="374"/>
      <c r="K75" s="189" t="s">
        <v>49</v>
      </c>
      <c r="L75" s="190">
        <f>3213+2</f>
        <v>3215</v>
      </c>
      <c r="M75" s="190">
        <v>0</v>
      </c>
      <c r="N75" s="191">
        <v>0</v>
      </c>
      <c r="O75" s="192">
        <v>0</v>
      </c>
      <c r="P75" s="208"/>
    </row>
    <row r="76" spans="1:16" s="193" customFormat="1" ht="12.75">
      <c r="A76" s="347" t="s">
        <v>87</v>
      </c>
      <c r="B76" s="375">
        <v>853</v>
      </c>
      <c r="C76" s="375">
        <v>85395</v>
      </c>
      <c r="D76" s="377" t="s">
        <v>69</v>
      </c>
      <c r="E76" s="377" t="s">
        <v>90</v>
      </c>
      <c r="F76" s="379" t="s">
        <v>52</v>
      </c>
      <c r="G76" s="375">
        <v>2008</v>
      </c>
      <c r="H76" s="375">
        <v>2009</v>
      </c>
      <c r="I76" s="373">
        <v>45630</v>
      </c>
      <c r="J76" s="373">
        <v>45630</v>
      </c>
      <c r="K76" s="204" t="s">
        <v>46</v>
      </c>
      <c r="L76" s="174">
        <f>SUM(L77:L79)</f>
        <v>25570</v>
      </c>
      <c r="M76" s="174">
        <f>SUM(M77:M79)</f>
        <v>0</v>
      </c>
      <c r="N76" s="205">
        <v>0</v>
      </c>
      <c r="O76" s="206">
        <v>0</v>
      </c>
      <c r="P76" s="208"/>
    </row>
    <row r="77" spans="1:16" s="193" customFormat="1" ht="12.75">
      <c r="A77" s="348"/>
      <c r="B77" s="366"/>
      <c r="C77" s="366"/>
      <c r="D77" s="369"/>
      <c r="E77" s="369"/>
      <c r="F77" s="370"/>
      <c r="G77" s="366"/>
      <c r="H77" s="366"/>
      <c r="I77" s="371"/>
      <c r="J77" s="371"/>
      <c r="K77" s="210" t="s">
        <v>47</v>
      </c>
      <c r="L77" s="182">
        <v>0</v>
      </c>
      <c r="M77" s="182">
        <v>0</v>
      </c>
      <c r="N77" s="211">
        <v>0</v>
      </c>
      <c r="O77" s="212">
        <v>0</v>
      </c>
      <c r="P77" s="208"/>
    </row>
    <row r="78" spans="1:17" s="193" customFormat="1" ht="12.75">
      <c r="A78" s="348"/>
      <c r="B78" s="366"/>
      <c r="C78" s="366"/>
      <c r="D78" s="369"/>
      <c r="E78" s="369"/>
      <c r="F78" s="370"/>
      <c r="G78" s="366"/>
      <c r="H78" s="366"/>
      <c r="I78" s="371"/>
      <c r="J78" s="371"/>
      <c r="K78" s="210" t="s">
        <v>48</v>
      </c>
      <c r="L78" s="182">
        <f>25488*85%+70</f>
        <v>21735</v>
      </c>
      <c r="M78" s="182">
        <v>0</v>
      </c>
      <c r="N78" s="211">
        <v>0</v>
      </c>
      <c r="O78" s="212">
        <v>0</v>
      </c>
      <c r="P78" s="208"/>
      <c r="Q78" s="208"/>
    </row>
    <row r="79" spans="1:16" s="193" customFormat="1" ht="13.5" thickBot="1">
      <c r="A79" s="349"/>
      <c r="B79" s="376"/>
      <c r="C79" s="376"/>
      <c r="D79" s="378"/>
      <c r="E79" s="378"/>
      <c r="F79" s="380"/>
      <c r="G79" s="376"/>
      <c r="H79" s="376"/>
      <c r="I79" s="374"/>
      <c r="J79" s="374"/>
      <c r="K79" s="189" t="s">
        <v>49</v>
      </c>
      <c r="L79" s="190">
        <f>3823+12</f>
        <v>3835</v>
      </c>
      <c r="M79" s="190">
        <v>0</v>
      </c>
      <c r="N79" s="191">
        <v>0</v>
      </c>
      <c r="O79" s="192">
        <v>0</v>
      </c>
      <c r="P79" s="208"/>
    </row>
    <row r="80" spans="1:16" s="193" customFormat="1" ht="12.75" customHeight="1">
      <c r="A80" s="347" t="s">
        <v>89</v>
      </c>
      <c r="B80" s="375">
        <v>853</v>
      </c>
      <c r="C80" s="375">
        <v>85395</v>
      </c>
      <c r="D80" s="377" t="s">
        <v>69</v>
      </c>
      <c r="E80" s="377" t="s">
        <v>92</v>
      </c>
      <c r="F80" s="379" t="s">
        <v>52</v>
      </c>
      <c r="G80" s="375">
        <v>2008</v>
      </c>
      <c r="H80" s="375">
        <v>2009</v>
      </c>
      <c r="I80" s="373">
        <v>48689</v>
      </c>
      <c r="J80" s="373">
        <v>48689</v>
      </c>
      <c r="K80" s="204" t="s">
        <v>46</v>
      </c>
      <c r="L80" s="174">
        <f>SUM(L81:L83)</f>
        <v>21532</v>
      </c>
      <c r="M80" s="174">
        <f>SUM(M81:M83)</f>
        <v>0</v>
      </c>
      <c r="N80" s="205">
        <v>0</v>
      </c>
      <c r="O80" s="206">
        <v>0</v>
      </c>
      <c r="P80" s="208"/>
    </row>
    <row r="81" spans="1:17" s="193" customFormat="1" ht="12.75">
      <c r="A81" s="348"/>
      <c r="B81" s="366"/>
      <c r="C81" s="366"/>
      <c r="D81" s="369"/>
      <c r="E81" s="369"/>
      <c r="F81" s="370"/>
      <c r="G81" s="366"/>
      <c r="H81" s="366"/>
      <c r="I81" s="371"/>
      <c r="J81" s="371"/>
      <c r="K81" s="210" t="s">
        <v>47</v>
      </c>
      <c r="L81" s="182">
        <v>0</v>
      </c>
      <c r="M81" s="182">
        <v>0</v>
      </c>
      <c r="N81" s="211">
        <v>0</v>
      </c>
      <c r="O81" s="212">
        <v>0</v>
      </c>
      <c r="P81" s="208"/>
      <c r="Q81" s="213"/>
    </row>
    <row r="82" spans="1:17" s="193" customFormat="1" ht="12.75">
      <c r="A82" s="348"/>
      <c r="B82" s="366"/>
      <c r="C82" s="366"/>
      <c r="D82" s="369"/>
      <c r="E82" s="369"/>
      <c r="F82" s="370"/>
      <c r="G82" s="366"/>
      <c r="H82" s="366"/>
      <c r="I82" s="371"/>
      <c r="J82" s="371"/>
      <c r="K82" s="210" t="s">
        <v>48</v>
      </c>
      <c r="L82" s="182">
        <f>21520*85%+10</f>
        <v>18302</v>
      </c>
      <c r="M82" s="182">
        <v>0</v>
      </c>
      <c r="N82" s="211">
        <v>0</v>
      </c>
      <c r="O82" s="212">
        <v>0</v>
      </c>
      <c r="P82" s="208"/>
      <c r="Q82" s="208"/>
    </row>
    <row r="83" spans="1:16" s="193" customFormat="1" ht="13.5" thickBot="1">
      <c r="A83" s="349"/>
      <c r="B83" s="376"/>
      <c r="C83" s="376"/>
      <c r="D83" s="378"/>
      <c r="E83" s="378"/>
      <c r="F83" s="380"/>
      <c r="G83" s="376"/>
      <c r="H83" s="376"/>
      <c r="I83" s="374"/>
      <c r="J83" s="374"/>
      <c r="K83" s="189" t="s">
        <v>49</v>
      </c>
      <c r="L83" s="190">
        <f>3228+2</f>
        <v>3230</v>
      </c>
      <c r="M83" s="190">
        <v>0</v>
      </c>
      <c r="N83" s="191">
        <v>0</v>
      </c>
      <c r="O83" s="192">
        <v>0</v>
      </c>
      <c r="P83" s="208"/>
    </row>
    <row r="84" spans="1:16" s="193" customFormat="1" ht="12.75" customHeight="1">
      <c r="A84" s="347" t="s">
        <v>91</v>
      </c>
      <c r="B84" s="375">
        <v>853</v>
      </c>
      <c r="C84" s="375">
        <v>85395</v>
      </c>
      <c r="D84" s="377" t="s">
        <v>69</v>
      </c>
      <c r="E84" s="377" t="s">
        <v>94</v>
      </c>
      <c r="F84" s="379" t="s">
        <v>52</v>
      </c>
      <c r="G84" s="375">
        <v>2008</v>
      </c>
      <c r="H84" s="375">
        <v>2009</v>
      </c>
      <c r="I84" s="373">
        <v>47889</v>
      </c>
      <c r="J84" s="373">
        <v>47889</v>
      </c>
      <c r="K84" s="204" t="s">
        <v>46</v>
      </c>
      <c r="L84" s="174">
        <f>SUM(L85:L87)</f>
        <v>21432</v>
      </c>
      <c r="M84" s="174">
        <f>SUM(M85:M87)</f>
        <v>0</v>
      </c>
      <c r="N84" s="205">
        <f>SUM(N85:N87)</f>
        <v>0</v>
      </c>
      <c r="O84" s="206">
        <f>SUM(O85:O87)</f>
        <v>0</v>
      </c>
      <c r="P84" s="208"/>
    </row>
    <row r="85" spans="1:16" s="193" customFormat="1" ht="12.75" customHeight="1">
      <c r="A85" s="348"/>
      <c r="B85" s="366"/>
      <c r="C85" s="366"/>
      <c r="D85" s="369"/>
      <c r="E85" s="369"/>
      <c r="F85" s="370"/>
      <c r="G85" s="366"/>
      <c r="H85" s="366"/>
      <c r="I85" s="371"/>
      <c r="J85" s="371"/>
      <c r="K85" s="210" t="s">
        <v>47</v>
      </c>
      <c r="L85" s="182">
        <v>0</v>
      </c>
      <c r="M85" s="182">
        <v>0</v>
      </c>
      <c r="N85" s="211">
        <v>0</v>
      </c>
      <c r="O85" s="212">
        <v>0</v>
      </c>
      <c r="P85" s="208"/>
    </row>
    <row r="86" spans="1:16" s="193" customFormat="1" ht="12.75" customHeight="1">
      <c r="A86" s="348"/>
      <c r="B86" s="366"/>
      <c r="C86" s="366"/>
      <c r="D86" s="369"/>
      <c r="E86" s="369"/>
      <c r="F86" s="370"/>
      <c r="G86" s="366"/>
      <c r="H86" s="366"/>
      <c r="I86" s="371"/>
      <c r="J86" s="371"/>
      <c r="K86" s="210" t="s">
        <v>48</v>
      </c>
      <c r="L86" s="182">
        <f>21420*85%+10</f>
        <v>18217</v>
      </c>
      <c r="M86" s="182">
        <v>0</v>
      </c>
      <c r="N86" s="211">
        <v>0</v>
      </c>
      <c r="O86" s="212">
        <v>0</v>
      </c>
      <c r="P86" s="208"/>
    </row>
    <row r="87" spans="1:16" s="193" customFormat="1" ht="13.5" customHeight="1" thickBot="1">
      <c r="A87" s="349"/>
      <c r="B87" s="376"/>
      <c r="C87" s="376"/>
      <c r="D87" s="378"/>
      <c r="E87" s="378"/>
      <c r="F87" s="380"/>
      <c r="G87" s="376"/>
      <c r="H87" s="376"/>
      <c r="I87" s="374"/>
      <c r="J87" s="374"/>
      <c r="K87" s="189" t="s">
        <v>49</v>
      </c>
      <c r="L87" s="190">
        <f>3213+2</f>
        <v>3215</v>
      </c>
      <c r="M87" s="190">
        <v>0</v>
      </c>
      <c r="N87" s="191">
        <v>0</v>
      </c>
      <c r="O87" s="192">
        <v>0</v>
      </c>
      <c r="P87" s="208"/>
    </row>
    <row r="88" spans="1:15" ht="12.75">
      <c r="A88" s="347" t="s">
        <v>93</v>
      </c>
      <c r="B88" s="350">
        <v>853</v>
      </c>
      <c r="C88" s="350">
        <v>85395</v>
      </c>
      <c r="D88" s="353" t="s">
        <v>69</v>
      </c>
      <c r="E88" s="353" t="s">
        <v>96</v>
      </c>
      <c r="F88" s="356" t="s">
        <v>52</v>
      </c>
      <c r="G88" s="350">
        <v>2008</v>
      </c>
      <c r="H88" s="350">
        <v>2009</v>
      </c>
      <c r="I88" s="332">
        <v>45169</v>
      </c>
      <c r="J88" s="332">
        <v>45169</v>
      </c>
      <c r="K88" s="173" t="s">
        <v>46</v>
      </c>
      <c r="L88" s="197">
        <f>SUM(L89:L91)</f>
        <v>33657</v>
      </c>
      <c r="M88" s="175">
        <f>SUM(M89:M91)</f>
        <v>0</v>
      </c>
      <c r="N88" s="176">
        <f>SUM(N89:N91)</f>
        <v>0</v>
      </c>
      <c r="O88" s="177">
        <f>SUM(O89:O91)</f>
        <v>0</v>
      </c>
    </row>
    <row r="89" spans="1:15" ht="12.75">
      <c r="A89" s="348"/>
      <c r="B89" s="351"/>
      <c r="C89" s="351"/>
      <c r="D89" s="354"/>
      <c r="E89" s="354"/>
      <c r="F89" s="357"/>
      <c r="G89" s="351"/>
      <c r="H89" s="351"/>
      <c r="I89" s="333"/>
      <c r="J89" s="333"/>
      <c r="K89" s="181" t="s">
        <v>47</v>
      </c>
      <c r="L89" s="198">
        <v>0</v>
      </c>
      <c r="M89" s="195">
        <v>0</v>
      </c>
      <c r="N89" s="184">
        <v>0</v>
      </c>
      <c r="O89" s="185">
        <v>0</v>
      </c>
    </row>
    <row r="90" spans="1:15" ht="12.75">
      <c r="A90" s="348"/>
      <c r="B90" s="351"/>
      <c r="C90" s="351"/>
      <c r="D90" s="354"/>
      <c r="E90" s="354"/>
      <c r="F90" s="357"/>
      <c r="G90" s="351"/>
      <c r="H90" s="351"/>
      <c r="I90" s="333"/>
      <c r="J90" s="333"/>
      <c r="K90" s="181" t="s">
        <v>48</v>
      </c>
      <c r="L90" s="195">
        <v>28608</v>
      </c>
      <c r="M90" s="195">
        <v>0</v>
      </c>
      <c r="N90" s="184">
        <v>0</v>
      </c>
      <c r="O90" s="185">
        <v>0</v>
      </c>
    </row>
    <row r="91" spans="1:17" ht="13.5" thickBot="1">
      <c r="A91" s="349"/>
      <c r="B91" s="352"/>
      <c r="C91" s="352"/>
      <c r="D91" s="355"/>
      <c r="E91" s="355"/>
      <c r="F91" s="358"/>
      <c r="G91" s="352"/>
      <c r="H91" s="352"/>
      <c r="I91" s="334"/>
      <c r="J91" s="334"/>
      <c r="K91" s="189" t="s">
        <v>49</v>
      </c>
      <c r="L91" s="190">
        <v>5049</v>
      </c>
      <c r="M91" s="190">
        <v>0</v>
      </c>
      <c r="N91" s="191">
        <v>0</v>
      </c>
      <c r="O91" s="192">
        <v>0</v>
      </c>
      <c r="Q91" s="220"/>
    </row>
    <row r="92" spans="1:16" ht="12.75" customHeight="1">
      <c r="A92" s="347" t="s">
        <v>95</v>
      </c>
      <c r="B92" s="351">
        <v>853</v>
      </c>
      <c r="C92" s="351">
        <v>85395</v>
      </c>
      <c r="D92" s="353" t="s">
        <v>69</v>
      </c>
      <c r="E92" s="354" t="s">
        <v>98</v>
      </c>
      <c r="F92" s="372" t="s">
        <v>99</v>
      </c>
      <c r="G92" s="351">
        <v>2009</v>
      </c>
      <c r="H92" s="351">
        <v>2009</v>
      </c>
      <c r="I92" s="333">
        <v>357219</v>
      </c>
      <c r="J92" s="344">
        <v>357219</v>
      </c>
      <c r="K92" s="221" t="s">
        <v>46</v>
      </c>
      <c r="L92" s="222">
        <f>SUM(L93:L95)</f>
        <v>357219</v>
      </c>
      <c r="M92" s="223">
        <f>SUM(M93:M95)</f>
        <v>0</v>
      </c>
      <c r="N92" s="224">
        <f>SUM(N93:N95)</f>
        <v>0</v>
      </c>
      <c r="O92" s="225">
        <f>SUM(O93:O95)</f>
        <v>0</v>
      </c>
      <c r="P92" s="226"/>
    </row>
    <row r="93" spans="1:18" ht="12.75">
      <c r="A93" s="348"/>
      <c r="B93" s="362"/>
      <c r="C93" s="362"/>
      <c r="D93" s="354"/>
      <c r="E93" s="362"/>
      <c r="F93" s="362"/>
      <c r="G93" s="362"/>
      <c r="H93" s="362"/>
      <c r="I93" s="345"/>
      <c r="J93" s="345"/>
      <c r="K93" s="181" t="s">
        <v>47</v>
      </c>
      <c r="L93" s="198">
        <v>35722</v>
      </c>
      <c r="M93" s="195">
        <v>0</v>
      </c>
      <c r="N93" s="184">
        <v>0</v>
      </c>
      <c r="O93" s="185">
        <v>0</v>
      </c>
      <c r="P93" s="227"/>
      <c r="Q93" s="228"/>
      <c r="R93" s="220"/>
    </row>
    <row r="94" spans="1:18" ht="12.75">
      <c r="A94" s="348"/>
      <c r="B94" s="362"/>
      <c r="C94" s="362"/>
      <c r="D94" s="354"/>
      <c r="E94" s="362"/>
      <c r="F94" s="362"/>
      <c r="G94" s="362"/>
      <c r="H94" s="362"/>
      <c r="I94" s="345"/>
      <c r="J94" s="345"/>
      <c r="K94" s="181" t="s">
        <v>48</v>
      </c>
      <c r="L94" s="198">
        <v>303636</v>
      </c>
      <c r="M94" s="195">
        <v>0</v>
      </c>
      <c r="N94" s="184">
        <v>0</v>
      </c>
      <c r="O94" s="185">
        <v>0</v>
      </c>
      <c r="P94" s="227"/>
      <c r="Q94" s="220"/>
      <c r="R94" s="220"/>
    </row>
    <row r="95" spans="1:15" ht="13.5" thickBot="1">
      <c r="A95" s="349"/>
      <c r="B95" s="363"/>
      <c r="C95" s="363"/>
      <c r="D95" s="355"/>
      <c r="E95" s="363"/>
      <c r="F95" s="363"/>
      <c r="G95" s="363"/>
      <c r="H95" s="363"/>
      <c r="I95" s="346"/>
      <c r="J95" s="346"/>
      <c r="K95" s="189" t="s">
        <v>49</v>
      </c>
      <c r="L95" s="229">
        <v>17861</v>
      </c>
      <c r="M95" s="190">
        <v>0</v>
      </c>
      <c r="N95" s="191">
        <v>0</v>
      </c>
      <c r="O95" s="192">
        <v>0</v>
      </c>
    </row>
    <row r="96" spans="1:17" s="237" customFormat="1" ht="12.75">
      <c r="A96" s="347" t="s">
        <v>97</v>
      </c>
      <c r="B96" s="366">
        <v>900</v>
      </c>
      <c r="C96" s="366">
        <v>90002</v>
      </c>
      <c r="D96" s="369" t="s">
        <v>101</v>
      </c>
      <c r="E96" s="369" t="s">
        <v>102</v>
      </c>
      <c r="F96" s="370" t="s">
        <v>103</v>
      </c>
      <c r="G96" s="366">
        <v>2008</v>
      </c>
      <c r="H96" s="366">
        <v>2012</v>
      </c>
      <c r="I96" s="371">
        <v>14260000</v>
      </c>
      <c r="J96" s="359">
        <v>14260000</v>
      </c>
      <c r="K96" s="230" t="s">
        <v>46</v>
      </c>
      <c r="L96" s="231">
        <f>SUM(L97:L99)</f>
        <v>213500</v>
      </c>
      <c r="M96" s="232">
        <f>SUM(M97:M99)</f>
        <v>0</v>
      </c>
      <c r="N96" s="233">
        <f>SUM(N97:N99)</f>
        <v>7623000</v>
      </c>
      <c r="O96" s="234">
        <f>SUM(O97:O99)</f>
        <v>5642753</v>
      </c>
      <c r="P96" s="235"/>
      <c r="Q96" s="236"/>
    </row>
    <row r="97" spans="1:18" s="237" customFormat="1" ht="12.75">
      <c r="A97" s="348"/>
      <c r="B97" s="367"/>
      <c r="C97" s="367"/>
      <c r="D97" s="367"/>
      <c r="E97" s="367"/>
      <c r="F97" s="367"/>
      <c r="G97" s="367"/>
      <c r="H97" s="367"/>
      <c r="I97" s="360"/>
      <c r="J97" s="360"/>
      <c r="K97" s="210" t="s">
        <v>47</v>
      </c>
      <c r="L97" s="238">
        <v>45000</v>
      </c>
      <c r="M97" s="238">
        <v>0</v>
      </c>
      <c r="N97" s="239">
        <v>1600800</v>
      </c>
      <c r="O97" s="240">
        <v>1184853</v>
      </c>
      <c r="P97" s="241"/>
      <c r="Q97" s="242"/>
      <c r="R97" s="236"/>
    </row>
    <row r="98" spans="1:18" s="237" customFormat="1" ht="12.75">
      <c r="A98" s="348"/>
      <c r="B98" s="367"/>
      <c r="C98" s="367"/>
      <c r="D98" s="367"/>
      <c r="E98" s="367"/>
      <c r="F98" s="367"/>
      <c r="G98" s="367"/>
      <c r="H98" s="367"/>
      <c r="I98" s="360"/>
      <c r="J98" s="360"/>
      <c r="K98" s="210" t="s">
        <v>48</v>
      </c>
      <c r="L98" s="238">
        <v>168500</v>
      </c>
      <c r="M98" s="238">
        <v>0</v>
      </c>
      <c r="N98" s="239">
        <v>6022200</v>
      </c>
      <c r="O98" s="240">
        <v>4457900</v>
      </c>
      <c r="P98" s="241"/>
      <c r="Q98" s="236"/>
      <c r="R98" s="236"/>
    </row>
    <row r="99" spans="1:15" s="237" customFormat="1" ht="13.5" thickBot="1">
      <c r="A99" s="349"/>
      <c r="B99" s="368"/>
      <c r="C99" s="368"/>
      <c r="D99" s="368"/>
      <c r="E99" s="368"/>
      <c r="F99" s="368"/>
      <c r="G99" s="368"/>
      <c r="H99" s="368"/>
      <c r="I99" s="361"/>
      <c r="J99" s="361"/>
      <c r="K99" s="189" t="s">
        <v>49</v>
      </c>
      <c r="L99" s="229">
        <v>0</v>
      </c>
      <c r="M99" s="229">
        <v>0</v>
      </c>
      <c r="N99" s="243">
        <v>0</v>
      </c>
      <c r="O99" s="244">
        <v>0</v>
      </c>
    </row>
    <row r="100" spans="1:17" ht="12.75">
      <c r="A100" s="347" t="s">
        <v>100</v>
      </c>
      <c r="B100" s="351">
        <v>900</v>
      </c>
      <c r="C100" s="351">
        <v>90095</v>
      </c>
      <c r="D100" s="354" t="s">
        <v>105</v>
      </c>
      <c r="E100" s="354" t="s">
        <v>106</v>
      </c>
      <c r="F100" s="357" t="s">
        <v>107</v>
      </c>
      <c r="G100" s="351">
        <v>2008</v>
      </c>
      <c r="H100" s="351">
        <v>2011</v>
      </c>
      <c r="I100" s="333">
        <v>6062340</v>
      </c>
      <c r="J100" s="344">
        <v>5202753</v>
      </c>
      <c r="K100" s="221" t="s">
        <v>46</v>
      </c>
      <c r="L100" s="222">
        <f>SUM(L101:L103)</f>
        <v>154885</v>
      </c>
      <c r="M100" s="223">
        <f>SUM(M101:M103)</f>
        <v>1796305</v>
      </c>
      <c r="N100" s="224">
        <f>SUM(N101:N103)</f>
        <v>4111150</v>
      </c>
      <c r="O100" s="225">
        <f>SUM(O101:O103)</f>
        <v>0</v>
      </c>
      <c r="P100" s="226"/>
      <c r="Q100" s="220"/>
    </row>
    <row r="101" spans="1:18" ht="12.75">
      <c r="A101" s="348"/>
      <c r="B101" s="362"/>
      <c r="C101" s="362"/>
      <c r="D101" s="364"/>
      <c r="E101" s="362"/>
      <c r="F101" s="362"/>
      <c r="G101" s="362"/>
      <c r="H101" s="362"/>
      <c r="I101" s="345"/>
      <c r="J101" s="345"/>
      <c r="K101" s="181" t="s">
        <v>47</v>
      </c>
      <c r="L101" s="198">
        <v>80000</v>
      </c>
      <c r="M101" s="198">
        <v>0</v>
      </c>
      <c r="N101" s="184">
        <v>0</v>
      </c>
      <c r="O101" s="185">
        <v>0</v>
      </c>
      <c r="P101" s="245"/>
      <c r="Q101" s="228"/>
      <c r="R101" s="220"/>
    </row>
    <row r="102" spans="1:18" ht="12.75">
      <c r="A102" s="348"/>
      <c r="B102" s="362"/>
      <c r="C102" s="362"/>
      <c r="D102" s="364"/>
      <c r="E102" s="362"/>
      <c r="F102" s="362"/>
      <c r="G102" s="362"/>
      <c r="H102" s="362"/>
      <c r="I102" s="345"/>
      <c r="J102" s="345"/>
      <c r="K102" s="181" t="s">
        <v>48</v>
      </c>
      <c r="L102" s="198">
        <v>12652</v>
      </c>
      <c r="M102" s="198">
        <v>1526859</v>
      </c>
      <c r="N102" s="184">
        <v>2882829</v>
      </c>
      <c r="O102" s="185">
        <v>0</v>
      </c>
      <c r="P102" s="246"/>
      <c r="Q102" s="220"/>
      <c r="R102" s="220"/>
    </row>
    <row r="103" spans="1:15" ht="13.5" thickBot="1">
      <c r="A103" s="349"/>
      <c r="B103" s="363"/>
      <c r="C103" s="363"/>
      <c r="D103" s="365"/>
      <c r="E103" s="363"/>
      <c r="F103" s="363"/>
      <c r="G103" s="363"/>
      <c r="H103" s="363"/>
      <c r="I103" s="346"/>
      <c r="J103" s="346"/>
      <c r="K103" s="189" t="s">
        <v>49</v>
      </c>
      <c r="L103" s="229">
        <v>62233</v>
      </c>
      <c r="M103" s="190">
        <v>269446</v>
      </c>
      <c r="N103" s="191">
        <v>1228321</v>
      </c>
      <c r="O103" s="192">
        <v>0</v>
      </c>
    </row>
    <row r="104" spans="1:17" s="180" customFormat="1" ht="12.75">
      <c r="A104" s="347" t="s">
        <v>104</v>
      </c>
      <c r="B104" s="350">
        <v>921</v>
      </c>
      <c r="C104" s="350">
        <v>92109</v>
      </c>
      <c r="D104" s="353" t="s">
        <v>108</v>
      </c>
      <c r="E104" s="353" t="s">
        <v>109</v>
      </c>
      <c r="F104" s="356" t="s">
        <v>110</v>
      </c>
      <c r="G104" s="350">
        <v>2008</v>
      </c>
      <c r="H104" s="350">
        <v>2010</v>
      </c>
      <c r="I104" s="332">
        <v>727979</v>
      </c>
      <c r="J104" s="332">
        <v>573950</v>
      </c>
      <c r="K104" s="173" t="s">
        <v>46</v>
      </c>
      <c r="L104" s="175">
        <f>SUM(L105:L107)</f>
        <v>2500</v>
      </c>
      <c r="M104" s="175">
        <f>SUM(M105:M107)</f>
        <v>700000</v>
      </c>
      <c r="N104" s="176">
        <f>SUM(N105:N107)</f>
        <v>0</v>
      </c>
      <c r="O104" s="177">
        <f>SUM(O105:O107)</f>
        <v>0</v>
      </c>
      <c r="Q104" s="178"/>
    </row>
    <row r="105" spans="1:17" s="180" customFormat="1" ht="12.75">
      <c r="A105" s="348"/>
      <c r="B105" s="351"/>
      <c r="C105" s="351"/>
      <c r="D105" s="354"/>
      <c r="E105" s="354"/>
      <c r="F105" s="357"/>
      <c r="G105" s="351"/>
      <c r="H105" s="351"/>
      <c r="I105" s="333"/>
      <c r="J105" s="333"/>
      <c r="K105" s="181" t="s">
        <v>47</v>
      </c>
      <c r="L105" s="195">
        <v>2000</v>
      </c>
      <c r="M105" s="195">
        <v>413025</v>
      </c>
      <c r="N105" s="184">
        <v>0</v>
      </c>
      <c r="O105" s="185">
        <v>0</v>
      </c>
      <c r="P105" s="247"/>
      <c r="Q105" s="228"/>
    </row>
    <row r="106" spans="1:17" s="180" customFormat="1" ht="12.75">
      <c r="A106" s="348"/>
      <c r="B106" s="351"/>
      <c r="C106" s="351"/>
      <c r="D106" s="354"/>
      <c r="E106" s="354"/>
      <c r="F106" s="357"/>
      <c r="G106" s="351"/>
      <c r="H106" s="351"/>
      <c r="I106" s="333"/>
      <c r="J106" s="333"/>
      <c r="K106" s="181" t="s">
        <v>48</v>
      </c>
      <c r="L106" s="195">
        <v>500</v>
      </c>
      <c r="M106" s="195">
        <v>286975</v>
      </c>
      <c r="N106" s="184">
        <v>0</v>
      </c>
      <c r="O106" s="185">
        <v>0</v>
      </c>
      <c r="P106" s="247"/>
      <c r="Q106" s="178"/>
    </row>
    <row r="107" spans="1:15" s="180" customFormat="1" ht="13.5" thickBot="1">
      <c r="A107" s="349"/>
      <c r="B107" s="352"/>
      <c r="C107" s="352"/>
      <c r="D107" s="355"/>
      <c r="E107" s="355"/>
      <c r="F107" s="358"/>
      <c r="G107" s="352"/>
      <c r="H107" s="352"/>
      <c r="I107" s="334"/>
      <c r="J107" s="334"/>
      <c r="K107" s="189" t="s">
        <v>49</v>
      </c>
      <c r="L107" s="190">
        <v>0</v>
      </c>
      <c r="M107" s="190">
        <v>0</v>
      </c>
      <c r="N107" s="191">
        <v>0</v>
      </c>
      <c r="O107" s="192">
        <v>0</v>
      </c>
    </row>
    <row r="108" spans="1:17" ht="12.75">
      <c r="A108" s="335" t="s">
        <v>5</v>
      </c>
      <c r="B108" s="336"/>
      <c r="C108" s="336"/>
      <c r="D108" s="336"/>
      <c r="E108" s="336"/>
      <c r="F108" s="336"/>
      <c r="G108" s="336"/>
      <c r="H108" s="336"/>
      <c r="I108" s="341">
        <f>SUM(I7:I50,I52:I107)</f>
        <v>23933257</v>
      </c>
      <c r="J108" s="341">
        <f>SUM(J7:J50,J52:J107)</f>
        <v>22919641</v>
      </c>
      <c r="K108" s="248" t="s">
        <v>46</v>
      </c>
      <c r="L108" s="249">
        <f>SUM(L109:L111)</f>
        <v>1374254</v>
      </c>
      <c r="M108" s="250">
        <f>SUM(M109:M111)</f>
        <v>3878256</v>
      </c>
      <c r="N108" s="249">
        <f>SUM(N109:N111)</f>
        <v>11734150</v>
      </c>
      <c r="O108" s="251">
        <f>SUM(O109:O111)</f>
        <v>5642753</v>
      </c>
      <c r="P108" s="220"/>
      <c r="Q108" s="220"/>
    </row>
    <row r="109" spans="1:16" ht="12.75">
      <c r="A109" s="337"/>
      <c r="B109" s="338"/>
      <c r="C109" s="338"/>
      <c r="D109" s="338"/>
      <c r="E109" s="338"/>
      <c r="F109" s="338"/>
      <c r="G109" s="338"/>
      <c r="H109" s="338"/>
      <c r="I109" s="342"/>
      <c r="J109" s="342"/>
      <c r="K109" s="252" t="s">
        <v>47</v>
      </c>
      <c r="L109" s="253">
        <f>SUM(L8+L12+L16+L20+L32+L24+L28+L36+L40+L44+L48+L53+L57+L61+L65+L69+L73+L77+L81+L85+L89+L93+L97+L101+L105)</f>
        <v>175474</v>
      </c>
      <c r="M109" s="253">
        <f>SUM(M8+M12+M16+M20+M32+M24+M28+M36+M40+M44+M48+M53+M57+M61+M65+M69+M73+M77+M81+M85+M89+M93+M97+M101+M105)</f>
        <v>620318</v>
      </c>
      <c r="N109" s="253">
        <f>SUM(N8+N12+N16+N20+N32+N24+N28+N36+N40+N44+N48+N53+N57+N61+N65+N69+N73+N77+N81+N85+N89+N93+N97+N101+N105)</f>
        <v>1600800</v>
      </c>
      <c r="O109" s="254">
        <f>SUM(O8+O12+O16+O20+O32+O24+O28+O36+O40+O44+O48+O53+O57+O61+O65+O69+O73+O77+O81+O85+O89+O93+O97+O101+O105)</f>
        <v>1184853</v>
      </c>
      <c r="P109" s="220"/>
    </row>
    <row r="110" spans="1:16" ht="12.75">
      <c r="A110" s="337"/>
      <c r="B110" s="338"/>
      <c r="C110" s="338"/>
      <c r="D110" s="338"/>
      <c r="E110" s="338"/>
      <c r="F110" s="338"/>
      <c r="G110" s="338"/>
      <c r="H110" s="338"/>
      <c r="I110" s="342"/>
      <c r="J110" s="342"/>
      <c r="K110" s="252" t="s">
        <v>48</v>
      </c>
      <c r="L110" s="253">
        <f aca="true" t="shared" si="0" ref="L110:O111">SUM(L9+L13+L17+L21+L33+L25+L29+L37+L41+L45+L49+L54+L58+L62+L66+L70+L74+L78+L82+L86+L90+L94+L98+L102+L106)</f>
        <v>1024834</v>
      </c>
      <c r="M110" s="253">
        <f t="shared" si="0"/>
        <v>2988492</v>
      </c>
      <c r="N110" s="253">
        <f t="shared" si="0"/>
        <v>8905029</v>
      </c>
      <c r="O110" s="254">
        <f t="shared" si="0"/>
        <v>4457900</v>
      </c>
      <c r="P110" s="220"/>
    </row>
    <row r="111" spans="1:16" ht="13.5" thickBot="1">
      <c r="A111" s="339"/>
      <c r="B111" s="340"/>
      <c r="C111" s="340"/>
      <c r="D111" s="340"/>
      <c r="E111" s="340"/>
      <c r="F111" s="340"/>
      <c r="G111" s="340"/>
      <c r="H111" s="340"/>
      <c r="I111" s="343"/>
      <c r="J111" s="343"/>
      <c r="K111" s="255" t="s">
        <v>49</v>
      </c>
      <c r="L111" s="256">
        <f t="shared" si="0"/>
        <v>173946</v>
      </c>
      <c r="M111" s="256">
        <f t="shared" si="0"/>
        <v>269446</v>
      </c>
      <c r="N111" s="256">
        <f t="shared" si="0"/>
        <v>1228321</v>
      </c>
      <c r="O111" s="257">
        <f t="shared" si="0"/>
        <v>0</v>
      </c>
      <c r="P111" s="220"/>
    </row>
    <row r="112" spans="1:15" ht="12">
      <c r="A112" s="258"/>
      <c r="B112" s="259"/>
      <c r="C112" s="259"/>
      <c r="G112" s="261"/>
      <c r="H112" s="261"/>
      <c r="I112" s="261"/>
      <c r="J112" s="261"/>
      <c r="K112" s="261"/>
      <c r="L112" s="261"/>
      <c r="M112" s="261"/>
      <c r="N112" s="261"/>
      <c r="O112" s="261"/>
    </row>
    <row r="113" spans="1:15" ht="12">
      <c r="A113" s="258"/>
      <c r="B113" s="259"/>
      <c r="C113" s="259"/>
      <c r="G113" s="261"/>
      <c r="H113" s="261"/>
      <c r="I113" s="261"/>
      <c r="J113" s="261"/>
      <c r="K113" s="261"/>
      <c r="L113" s="262"/>
      <c r="M113" s="262"/>
      <c r="N113" s="262"/>
      <c r="O113" s="262"/>
    </row>
    <row r="114" spans="1:15" ht="12">
      <c r="A114" s="258"/>
      <c r="B114" s="259"/>
      <c r="C114" s="259"/>
      <c r="G114" s="261"/>
      <c r="H114" s="261"/>
      <c r="I114" s="263"/>
      <c r="J114" s="263"/>
      <c r="K114" s="261"/>
      <c r="L114" s="262"/>
      <c r="M114" s="262"/>
      <c r="N114" s="262"/>
      <c r="O114" s="262"/>
    </row>
    <row r="115" spans="1:15" ht="12">
      <c r="A115" s="258"/>
      <c r="B115" s="259"/>
      <c r="C115" s="259"/>
      <c r="G115" s="261"/>
      <c r="H115" s="261"/>
      <c r="I115" s="263"/>
      <c r="J115" s="261"/>
      <c r="K115" s="261"/>
      <c r="L115" s="262"/>
      <c r="M115" s="262"/>
      <c r="N115" s="262"/>
      <c r="O115" s="262"/>
    </row>
    <row r="116" spans="1:15" ht="12">
      <c r="A116" s="258"/>
      <c r="B116" s="259"/>
      <c r="C116" s="259"/>
      <c r="G116" s="261"/>
      <c r="H116" s="261"/>
      <c r="I116" s="261"/>
      <c r="J116" s="261"/>
      <c r="K116" s="261"/>
      <c r="L116" s="262"/>
      <c r="M116" s="262"/>
      <c r="N116" s="262"/>
      <c r="O116" s="262"/>
    </row>
    <row r="117" spans="1:15" ht="12">
      <c r="A117" s="258"/>
      <c r="B117" s="259"/>
      <c r="C117" s="259"/>
      <c r="G117" s="261"/>
      <c r="H117" s="261"/>
      <c r="I117" s="261"/>
      <c r="J117" s="261"/>
      <c r="K117" s="261"/>
      <c r="L117" s="262"/>
      <c r="M117" s="262"/>
      <c r="N117" s="262"/>
      <c r="O117" s="262"/>
    </row>
    <row r="118" spans="7:15" ht="12">
      <c r="G118" s="261"/>
      <c r="H118" s="261"/>
      <c r="I118" s="261"/>
      <c r="J118" s="261"/>
      <c r="K118" s="261"/>
      <c r="L118" s="261"/>
      <c r="M118" s="261"/>
      <c r="N118" s="261"/>
      <c r="O118" s="261"/>
    </row>
    <row r="119" spans="7:15" ht="12">
      <c r="G119" s="261"/>
      <c r="H119" s="261"/>
      <c r="I119" s="261"/>
      <c r="J119" s="261"/>
      <c r="K119" s="261"/>
      <c r="L119" s="261"/>
      <c r="M119" s="261"/>
      <c r="N119" s="261"/>
      <c r="O119" s="261"/>
    </row>
    <row r="120" spans="7:15" ht="12">
      <c r="G120" s="261"/>
      <c r="H120" s="261"/>
      <c r="I120" s="261"/>
      <c r="J120" s="261"/>
      <c r="K120" s="261"/>
      <c r="L120" s="261"/>
      <c r="M120" s="261"/>
      <c r="N120" s="261"/>
      <c r="O120" s="261"/>
    </row>
    <row r="121" spans="7:15" ht="12">
      <c r="G121" s="261"/>
      <c r="H121" s="261"/>
      <c r="I121" s="261"/>
      <c r="J121" s="261"/>
      <c r="K121" s="261"/>
      <c r="L121" s="261"/>
      <c r="M121" s="261"/>
      <c r="N121" s="261"/>
      <c r="O121" s="261"/>
    </row>
    <row r="122" spans="7:15" ht="12">
      <c r="G122" s="261"/>
      <c r="H122" s="261"/>
      <c r="I122" s="261"/>
      <c r="J122" s="261"/>
      <c r="K122" s="261"/>
      <c r="L122" s="261"/>
      <c r="M122" s="261"/>
      <c r="N122" s="261"/>
      <c r="O122" s="261"/>
    </row>
    <row r="123" spans="7:15" ht="12">
      <c r="G123" s="261"/>
      <c r="H123" s="261"/>
      <c r="I123" s="261"/>
      <c r="J123" s="261"/>
      <c r="K123" s="261"/>
      <c r="L123" s="261"/>
      <c r="M123" s="261"/>
      <c r="N123" s="261"/>
      <c r="O123" s="261"/>
    </row>
    <row r="124" spans="7:15" ht="12">
      <c r="G124" s="261"/>
      <c r="H124" s="261"/>
      <c r="I124" s="261"/>
      <c r="J124" s="261"/>
      <c r="K124" s="261"/>
      <c r="L124" s="261"/>
      <c r="M124" s="261"/>
      <c r="N124" s="261"/>
      <c r="O124" s="261"/>
    </row>
    <row r="125" spans="7:15" ht="12">
      <c r="G125" s="261"/>
      <c r="H125" s="261"/>
      <c r="I125" s="261"/>
      <c r="J125" s="261"/>
      <c r="K125" s="261"/>
      <c r="L125" s="261"/>
      <c r="M125" s="261"/>
      <c r="N125" s="261"/>
      <c r="O125" s="261"/>
    </row>
    <row r="126" spans="7:15" ht="12">
      <c r="G126" s="261"/>
      <c r="H126" s="261"/>
      <c r="I126" s="261"/>
      <c r="J126" s="261"/>
      <c r="K126" s="261"/>
      <c r="L126" s="261"/>
      <c r="M126" s="261"/>
      <c r="N126" s="261"/>
      <c r="O126" s="261"/>
    </row>
    <row r="127" spans="7:15" ht="12">
      <c r="G127" s="261"/>
      <c r="H127" s="261"/>
      <c r="I127" s="261"/>
      <c r="J127" s="261"/>
      <c r="K127" s="261"/>
      <c r="L127" s="261"/>
      <c r="M127" s="261"/>
      <c r="N127" s="261"/>
      <c r="O127" s="261"/>
    </row>
    <row r="128" spans="7:15" ht="12">
      <c r="G128" s="261"/>
      <c r="H128" s="261"/>
      <c r="I128" s="261"/>
      <c r="J128" s="261"/>
      <c r="K128" s="261"/>
      <c r="L128" s="261"/>
      <c r="M128" s="261"/>
      <c r="N128" s="261"/>
      <c r="O128" s="261"/>
    </row>
    <row r="129" spans="7:15" ht="12">
      <c r="G129" s="261"/>
      <c r="H129" s="261"/>
      <c r="I129" s="261"/>
      <c r="J129" s="261"/>
      <c r="K129" s="261"/>
      <c r="L129" s="261"/>
      <c r="M129" s="261"/>
      <c r="N129" s="261"/>
      <c r="O129" s="261"/>
    </row>
    <row r="130" spans="7:15" ht="12">
      <c r="G130" s="261"/>
      <c r="H130" s="261"/>
      <c r="I130" s="261"/>
      <c r="J130" s="261"/>
      <c r="K130" s="261"/>
      <c r="L130" s="261"/>
      <c r="M130" s="261"/>
      <c r="N130" s="261"/>
      <c r="O130" s="261"/>
    </row>
    <row r="131" spans="7:15" ht="12">
      <c r="G131" s="261"/>
      <c r="H131" s="261"/>
      <c r="I131" s="261"/>
      <c r="J131" s="261"/>
      <c r="K131" s="261"/>
      <c r="L131" s="261"/>
      <c r="M131" s="261"/>
      <c r="N131" s="261"/>
      <c r="O131" s="261"/>
    </row>
    <row r="132" spans="7:15" ht="12">
      <c r="G132" s="261"/>
      <c r="H132" s="261"/>
      <c r="I132" s="261"/>
      <c r="J132" s="261"/>
      <c r="K132" s="261"/>
      <c r="L132" s="261"/>
      <c r="M132" s="261"/>
      <c r="N132" s="261"/>
      <c r="O132" s="261"/>
    </row>
    <row r="133" spans="7:15" ht="12">
      <c r="G133" s="261"/>
      <c r="H133" s="261"/>
      <c r="I133" s="261"/>
      <c r="J133" s="261"/>
      <c r="K133" s="261"/>
      <c r="L133" s="261"/>
      <c r="M133" s="261"/>
      <c r="N133" s="261"/>
      <c r="O133" s="261"/>
    </row>
    <row r="134" spans="7:15" ht="12">
      <c r="G134" s="261"/>
      <c r="H134" s="261"/>
      <c r="I134" s="261"/>
      <c r="J134" s="261"/>
      <c r="K134" s="261"/>
      <c r="L134" s="261"/>
      <c r="M134" s="261"/>
      <c r="N134" s="261"/>
      <c r="O134" s="261"/>
    </row>
    <row r="135" spans="7:15" ht="12">
      <c r="G135" s="261"/>
      <c r="H135" s="261"/>
      <c r="I135" s="261"/>
      <c r="J135" s="261"/>
      <c r="K135" s="261"/>
      <c r="L135" s="261"/>
      <c r="M135" s="261"/>
      <c r="N135" s="261"/>
      <c r="O135" s="261"/>
    </row>
    <row r="136" spans="7:15" ht="12">
      <c r="G136" s="261"/>
      <c r="H136" s="261"/>
      <c r="I136" s="261"/>
      <c r="J136" s="261"/>
      <c r="K136" s="261"/>
      <c r="L136" s="261"/>
      <c r="M136" s="261"/>
      <c r="N136" s="261"/>
      <c r="O136" s="261"/>
    </row>
    <row r="137" spans="7:15" ht="12">
      <c r="G137" s="261"/>
      <c r="H137" s="261"/>
      <c r="I137" s="261"/>
      <c r="J137" s="261"/>
      <c r="K137" s="261"/>
      <c r="L137" s="261"/>
      <c r="M137" s="261"/>
      <c r="N137" s="261"/>
      <c r="O137" s="261"/>
    </row>
    <row r="138" spans="7:15" ht="12">
      <c r="G138" s="261"/>
      <c r="H138" s="261"/>
      <c r="I138" s="261"/>
      <c r="J138" s="261"/>
      <c r="K138" s="261"/>
      <c r="L138" s="261"/>
      <c r="M138" s="261"/>
      <c r="N138" s="261"/>
      <c r="O138" s="261"/>
    </row>
    <row r="139" spans="7:15" ht="12">
      <c r="G139" s="261"/>
      <c r="H139" s="261"/>
      <c r="I139" s="261"/>
      <c r="J139" s="261"/>
      <c r="K139" s="261"/>
      <c r="L139" s="261"/>
      <c r="M139" s="261"/>
      <c r="N139" s="261"/>
      <c r="O139" s="261"/>
    </row>
    <row r="140" spans="7:15" ht="12">
      <c r="G140" s="261"/>
      <c r="H140" s="261"/>
      <c r="I140" s="261"/>
      <c r="J140" s="261"/>
      <c r="K140" s="261"/>
      <c r="L140" s="261"/>
      <c r="M140" s="261"/>
      <c r="N140" s="261"/>
      <c r="O140" s="261"/>
    </row>
    <row r="141" spans="7:15" ht="12">
      <c r="G141" s="261"/>
      <c r="H141" s="261"/>
      <c r="I141" s="261"/>
      <c r="J141" s="261"/>
      <c r="K141" s="261"/>
      <c r="L141" s="261"/>
      <c r="M141" s="261"/>
      <c r="N141" s="261"/>
      <c r="O141" s="261"/>
    </row>
    <row r="142" spans="7:15" ht="12">
      <c r="G142" s="261"/>
      <c r="H142" s="261"/>
      <c r="I142" s="261"/>
      <c r="J142" s="261"/>
      <c r="K142" s="261"/>
      <c r="L142" s="261"/>
      <c r="M142" s="261"/>
      <c r="N142" s="261"/>
      <c r="O142" s="261"/>
    </row>
    <row r="143" spans="7:15" ht="12">
      <c r="G143" s="261"/>
      <c r="H143" s="261"/>
      <c r="I143" s="261"/>
      <c r="J143" s="261"/>
      <c r="K143" s="261"/>
      <c r="L143" s="261"/>
      <c r="M143" s="261"/>
      <c r="N143" s="261"/>
      <c r="O143" s="261"/>
    </row>
    <row r="144" spans="7:15" ht="12">
      <c r="G144" s="261"/>
      <c r="H144" s="261"/>
      <c r="I144" s="261"/>
      <c r="J144" s="261"/>
      <c r="K144" s="261"/>
      <c r="L144" s="261"/>
      <c r="M144" s="261"/>
      <c r="N144" s="261"/>
      <c r="O144" s="261"/>
    </row>
    <row r="145" spans="7:15" ht="12">
      <c r="G145" s="261"/>
      <c r="H145" s="261"/>
      <c r="I145" s="261"/>
      <c r="J145" s="261"/>
      <c r="K145" s="261"/>
      <c r="L145" s="261"/>
      <c r="M145" s="261"/>
      <c r="N145" s="261"/>
      <c r="O145" s="261"/>
    </row>
    <row r="146" spans="7:15" ht="12">
      <c r="G146" s="261"/>
      <c r="H146" s="261"/>
      <c r="I146" s="261"/>
      <c r="J146" s="261"/>
      <c r="K146" s="261"/>
      <c r="L146" s="261"/>
      <c r="M146" s="261"/>
      <c r="N146" s="261"/>
      <c r="O146" s="261"/>
    </row>
    <row r="147" spans="7:15" ht="12">
      <c r="G147" s="261"/>
      <c r="H147" s="261"/>
      <c r="I147" s="261"/>
      <c r="J147" s="261"/>
      <c r="K147" s="261"/>
      <c r="L147" s="261"/>
      <c r="M147" s="261"/>
      <c r="N147" s="261"/>
      <c r="O147" s="261"/>
    </row>
    <row r="148" spans="7:15" ht="12">
      <c r="G148" s="261"/>
      <c r="H148" s="261"/>
      <c r="I148" s="261"/>
      <c r="J148" s="261"/>
      <c r="K148" s="261"/>
      <c r="L148" s="261"/>
      <c r="M148" s="261"/>
      <c r="N148" s="261"/>
      <c r="O148" s="261"/>
    </row>
    <row r="149" spans="7:15" ht="12">
      <c r="G149" s="261"/>
      <c r="H149" s="261"/>
      <c r="I149" s="261"/>
      <c r="J149" s="261"/>
      <c r="K149" s="261"/>
      <c r="L149" s="261"/>
      <c r="M149" s="261"/>
      <c r="N149" s="261"/>
      <c r="O149" s="261"/>
    </row>
    <row r="150" spans="7:15" ht="12">
      <c r="G150" s="261"/>
      <c r="H150" s="261"/>
      <c r="I150" s="261"/>
      <c r="J150" s="261"/>
      <c r="K150" s="261"/>
      <c r="L150" s="261"/>
      <c r="M150" s="261"/>
      <c r="N150" s="261"/>
      <c r="O150" s="261"/>
    </row>
    <row r="151" spans="7:15" ht="12">
      <c r="G151" s="261"/>
      <c r="H151" s="261"/>
      <c r="I151" s="261"/>
      <c r="J151" s="261"/>
      <c r="K151" s="261"/>
      <c r="L151" s="261"/>
      <c r="M151" s="261"/>
      <c r="N151" s="261"/>
      <c r="O151" s="261"/>
    </row>
    <row r="152" spans="7:15" ht="12">
      <c r="G152" s="261"/>
      <c r="H152" s="261"/>
      <c r="I152" s="261"/>
      <c r="J152" s="261"/>
      <c r="K152" s="261"/>
      <c r="L152" s="261"/>
      <c r="M152" s="261"/>
      <c r="N152" s="261"/>
      <c r="O152" s="261"/>
    </row>
    <row r="153" spans="7:15" ht="12">
      <c r="G153" s="261"/>
      <c r="H153" s="261"/>
      <c r="I153" s="261"/>
      <c r="J153" s="261"/>
      <c r="K153" s="261"/>
      <c r="L153" s="261"/>
      <c r="M153" s="261"/>
      <c r="N153" s="261"/>
      <c r="O153" s="261"/>
    </row>
    <row r="154" spans="7:15" ht="12">
      <c r="G154" s="261"/>
      <c r="H154" s="261"/>
      <c r="I154" s="261"/>
      <c r="J154" s="261"/>
      <c r="K154" s="261"/>
      <c r="L154" s="261"/>
      <c r="M154" s="261"/>
      <c r="N154" s="261"/>
      <c r="O154" s="261"/>
    </row>
    <row r="155" spans="7:15" ht="12">
      <c r="G155" s="261"/>
      <c r="H155" s="261"/>
      <c r="I155" s="261"/>
      <c r="J155" s="261"/>
      <c r="K155" s="261"/>
      <c r="L155" s="261"/>
      <c r="M155" s="261"/>
      <c r="N155" s="261"/>
      <c r="O155" s="261"/>
    </row>
    <row r="156" spans="7:15" ht="12">
      <c r="G156" s="261"/>
      <c r="H156" s="261"/>
      <c r="I156" s="261"/>
      <c r="J156" s="261"/>
      <c r="K156" s="261"/>
      <c r="L156" s="261"/>
      <c r="M156" s="261"/>
      <c r="N156" s="261"/>
      <c r="O156" s="261"/>
    </row>
    <row r="157" spans="7:15" ht="12">
      <c r="G157" s="261"/>
      <c r="H157" s="261"/>
      <c r="I157" s="261"/>
      <c r="J157" s="261"/>
      <c r="K157" s="261"/>
      <c r="L157" s="261"/>
      <c r="M157" s="261"/>
      <c r="N157" s="261"/>
      <c r="O157" s="261"/>
    </row>
    <row r="158" spans="7:15" ht="12">
      <c r="G158" s="261"/>
      <c r="H158" s="261"/>
      <c r="I158" s="261"/>
      <c r="J158" s="261"/>
      <c r="K158" s="261"/>
      <c r="L158" s="261"/>
      <c r="M158" s="261"/>
      <c r="N158" s="261"/>
      <c r="O158" s="261"/>
    </row>
    <row r="159" spans="7:15" ht="12">
      <c r="G159" s="261"/>
      <c r="H159" s="261"/>
      <c r="I159" s="261"/>
      <c r="J159" s="261"/>
      <c r="K159" s="261"/>
      <c r="L159" s="261"/>
      <c r="M159" s="261"/>
      <c r="N159" s="261"/>
      <c r="O159" s="261"/>
    </row>
    <row r="160" spans="7:15" ht="12">
      <c r="G160" s="261"/>
      <c r="H160" s="261"/>
      <c r="I160" s="261"/>
      <c r="J160" s="261"/>
      <c r="K160" s="261"/>
      <c r="L160" s="261"/>
      <c r="M160" s="261"/>
      <c r="N160" s="261"/>
      <c r="O160" s="261"/>
    </row>
    <row r="161" spans="7:15" ht="12">
      <c r="G161" s="261"/>
      <c r="H161" s="261"/>
      <c r="I161" s="261"/>
      <c r="J161" s="261"/>
      <c r="K161" s="261"/>
      <c r="L161" s="261"/>
      <c r="M161" s="261"/>
      <c r="N161" s="261"/>
      <c r="O161" s="261"/>
    </row>
    <row r="162" spans="7:15" ht="12">
      <c r="G162" s="261"/>
      <c r="H162" s="261"/>
      <c r="I162" s="261"/>
      <c r="J162" s="261"/>
      <c r="K162" s="261"/>
      <c r="L162" s="261"/>
      <c r="M162" s="261"/>
      <c r="N162" s="261"/>
      <c r="O162" s="261"/>
    </row>
    <row r="163" spans="7:15" ht="12">
      <c r="G163" s="261"/>
      <c r="H163" s="261"/>
      <c r="I163" s="261"/>
      <c r="J163" s="261"/>
      <c r="K163" s="261"/>
      <c r="L163" s="261"/>
      <c r="M163" s="261"/>
      <c r="N163" s="261"/>
      <c r="O163" s="261"/>
    </row>
    <row r="164" spans="7:15" ht="12">
      <c r="G164" s="261"/>
      <c r="H164" s="261"/>
      <c r="I164" s="261"/>
      <c r="J164" s="261"/>
      <c r="K164" s="261"/>
      <c r="L164" s="261"/>
      <c r="M164" s="261"/>
      <c r="N164" s="261"/>
      <c r="O164" s="261"/>
    </row>
    <row r="165" spans="7:15" ht="12">
      <c r="G165" s="261"/>
      <c r="H165" s="261"/>
      <c r="I165" s="261"/>
      <c r="J165" s="261"/>
      <c r="K165" s="261"/>
      <c r="L165" s="261"/>
      <c r="M165" s="261"/>
      <c r="N165" s="261"/>
      <c r="O165" s="261"/>
    </row>
    <row r="166" spans="7:15" ht="12">
      <c r="G166" s="261"/>
      <c r="H166" s="261"/>
      <c r="I166" s="261"/>
      <c r="J166" s="261"/>
      <c r="K166" s="261"/>
      <c r="L166" s="261"/>
      <c r="M166" s="261"/>
      <c r="N166" s="261"/>
      <c r="O166" s="261"/>
    </row>
    <row r="167" spans="7:15" ht="12">
      <c r="G167" s="261"/>
      <c r="H167" s="261"/>
      <c r="I167" s="261"/>
      <c r="J167" s="261"/>
      <c r="K167" s="261"/>
      <c r="L167" s="261"/>
      <c r="M167" s="261"/>
      <c r="N167" s="261"/>
      <c r="O167" s="261"/>
    </row>
    <row r="168" spans="7:15" ht="12">
      <c r="G168" s="261"/>
      <c r="H168" s="261"/>
      <c r="I168" s="261"/>
      <c r="J168" s="261"/>
      <c r="K168" s="261"/>
      <c r="L168" s="261"/>
      <c r="M168" s="261"/>
      <c r="N168" s="261"/>
      <c r="O168" s="261"/>
    </row>
    <row r="169" spans="7:15" ht="12">
      <c r="G169" s="261"/>
      <c r="H169" s="261"/>
      <c r="I169" s="261"/>
      <c r="J169" s="261"/>
      <c r="K169" s="261"/>
      <c r="L169" s="261"/>
      <c r="M169" s="261"/>
      <c r="N169" s="261"/>
      <c r="O169" s="261"/>
    </row>
    <row r="170" spans="7:15" ht="12">
      <c r="G170" s="261"/>
      <c r="H170" s="261"/>
      <c r="I170" s="261"/>
      <c r="J170" s="261"/>
      <c r="K170" s="261"/>
      <c r="L170" s="261"/>
      <c r="M170" s="261"/>
      <c r="N170" s="261"/>
      <c r="O170" s="261"/>
    </row>
    <row r="171" spans="7:15" ht="12">
      <c r="G171" s="261"/>
      <c r="H171" s="261"/>
      <c r="I171" s="261"/>
      <c r="J171" s="261"/>
      <c r="K171" s="261"/>
      <c r="L171" s="261"/>
      <c r="M171" s="261"/>
      <c r="N171" s="261"/>
      <c r="O171" s="261"/>
    </row>
    <row r="172" spans="7:15" ht="12">
      <c r="G172" s="261"/>
      <c r="H172" s="261"/>
      <c r="I172" s="261"/>
      <c r="J172" s="261"/>
      <c r="K172" s="261"/>
      <c r="L172" s="261"/>
      <c r="M172" s="261"/>
      <c r="N172" s="261"/>
      <c r="O172" s="261"/>
    </row>
    <row r="173" spans="7:15" ht="12">
      <c r="G173" s="261"/>
      <c r="H173" s="261"/>
      <c r="I173" s="261"/>
      <c r="J173" s="261"/>
      <c r="K173" s="261"/>
      <c r="L173" s="261"/>
      <c r="M173" s="261"/>
      <c r="N173" s="261"/>
      <c r="O173" s="261"/>
    </row>
    <row r="174" spans="7:15" ht="12">
      <c r="G174" s="261"/>
      <c r="H174" s="261"/>
      <c r="I174" s="261"/>
      <c r="J174" s="261"/>
      <c r="K174" s="261"/>
      <c r="L174" s="261"/>
      <c r="M174" s="261"/>
      <c r="N174" s="261"/>
      <c r="O174" s="261"/>
    </row>
    <row r="175" spans="7:15" ht="12">
      <c r="G175" s="261"/>
      <c r="H175" s="261"/>
      <c r="I175" s="261"/>
      <c r="J175" s="261"/>
      <c r="K175" s="261"/>
      <c r="L175" s="261"/>
      <c r="M175" s="261"/>
      <c r="N175" s="261"/>
      <c r="O175" s="261"/>
    </row>
    <row r="176" spans="7:15" ht="12">
      <c r="G176" s="261"/>
      <c r="H176" s="261"/>
      <c r="I176" s="261"/>
      <c r="J176" s="261"/>
      <c r="K176" s="261"/>
      <c r="L176" s="261"/>
      <c r="M176" s="261"/>
      <c r="N176" s="261"/>
      <c r="O176" s="261"/>
    </row>
    <row r="177" spans="7:15" ht="12">
      <c r="G177" s="261"/>
      <c r="H177" s="261"/>
      <c r="I177" s="261"/>
      <c r="J177" s="261"/>
      <c r="K177" s="261"/>
      <c r="L177" s="261"/>
      <c r="M177" s="261"/>
      <c r="N177" s="261"/>
      <c r="O177" s="261"/>
    </row>
    <row r="178" spans="7:15" ht="12">
      <c r="G178" s="261"/>
      <c r="H178" s="261"/>
      <c r="I178" s="261"/>
      <c r="J178" s="261"/>
      <c r="K178" s="261"/>
      <c r="L178" s="261"/>
      <c r="M178" s="261"/>
      <c r="N178" s="261"/>
      <c r="O178" s="261"/>
    </row>
    <row r="179" spans="7:15" ht="12">
      <c r="G179" s="261"/>
      <c r="H179" s="261"/>
      <c r="I179" s="261"/>
      <c r="J179" s="261"/>
      <c r="K179" s="261"/>
      <c r="L179" s="261"/>
      <c r="M179" s="261"/>
      <c r="N179" s="261"/>
      <c r="O179" s="261"/>
    </row>
    <row r="180" spans="7:15" ht="12">
      <c r="G180" s="261"/>
      <c r="H180" s="261"/>
      <c r="I180" s="261"/>
      <c r="J180" s="261"/>
      <c r="K180" s="261"/>
      <c r="L180" s="261"/>
      <c r="M180" s="261"/>
      <c r="N180" s="261"/>
      <c r="O180" s="261"/>
    </row>
    <row r="181" spans="7:15" ht="12">
      <c r="G181" s="261"/>
      <c r="H181" s="261"/>
      <c r="I181" s="261"/>
      <c r="J181" s="261"/>
      <c r="K181" s="261"/>
      <c r="L181" s="261"/>
      <c r="M181" s="261"/>
      <c r="N181" s="261"/>
      <c r="O181" s="261"/>
    </row>
    <row r="182" spans="7:15" ht="12">
      <c r="G182" s="261"/>
      <c r="H182" s="261"/>
      <c r="I182" s="261"/>
      <c r="J182" s="261"/>
      <c r="K182" s="261"/>
      <c r="L182" s="261"/>
      <c r="M182" s="261"/>
      <c r="N182" s="261"/>
      <c r="O182" s="261"/>
    </row>
    <row r="183" spans="7:15" ht="12">
      <c r="G183" s="261"/>
      <c r="H183" s="261"/>
      <c r="I183" s="261"/>
      <c r="J183" s="261"/>
      <c r="K183" s="261"/>
      <c r="L183" s="261"/>
      <c r="M183" s="261"/>
      <c r="N183" s="261"/>
      <c r="O183" s="261"/>
    </row>
    <row r="184" spans="7:15" ht="12">
      <c r="G184" s="261"/>
      <c r="H184" s="261"/>
      <c r="I184" s="261"/>
      <c r="J184" s="261"/>
      <c r="K184" s="261"/>
      <c r="L184" s="261"/>
      <c r="M184" s="261"/>
      <c r="N184" s="261"/>
      <c r="O184" s="261"/>
    </row>
    <row r="185" spans="7:15" ht="12">
      <c r="G185" s="261"/>
      <c r="H185" s="261"/>
      <c r="I185" s="261"/>
      <c r="J185" s="261"/>
      <c r="K185" s="261"/>
      <c r="L185" s="261"/>
      <c r="M185" s="261"/>
      <c r="N185" s="261"/>
      <c r="O185" s="261"/>
    </row>
    <row r="186" spans="7:15" ht="12">
      <c r="G186" s="261"/>
      <c r="H186" s="261"/>
      <c r="I186" s="261"/>
      <c r="J186" s="261"/>
      <c r="K186" s="261"/>
      <c r="L186" s="261"/>
      <c r="M186" s="261"/>
      <c r="N186" s="261"/>
      <c r="O186" s="261"/>
    </row>
    <row r="187" spans="7:15" ht="12">
      <c r="G187" s="261"/>
      <c r="H187" s="261"/>
      <c r="I187" s="261"/>
      <c r="J187" s="261"/>
      <c r="K187" s="261"/>
      <c r="L187" s="261"/>
      <c r="M187" s="261"/>
      <c r="N187" s="261"/>
      <c r="O187" s="261"/>
    </row>
    <row r="188" spans="7:15" ht="12">
      <c r="G188" s="261"/>
      <c r="H188" s="261"/>
      <c r="I188" s="261"/>
      <c r="J188" s="261"/>
      <c r="K188" s="261"/>
      <c r="L188" s="261"/>
      <c r="M188" s="261"/>
      <c r="N188" s="261"/>
      <c r="O188" s="261"/>
    </row>
    <row r="189" spans="7:15" ht="12">
      <c r="G189" s="261"/>
      <c r="H189" s="261"/>
      <c r="I189" s="261"/>
      <c r="J189" s="261"/>
      <c r="K189" s="261"/>
      <c r="L189" s="261"/>
      <c r="M189" s="261"/>
      <c r="N189" s="261"/>
      <c r="O189" s="261"/>
    </row>
    <row r="190" spans="7:15" ht="12">
      <c r="G190" s="261"/>
      <c r="H190" s="261"/>
      <c r="I190" s="261"/>
      <c r="J190" s="261"/>
      <c r="K190" s="261"/>
      <c r="L190" s="261"/>
      <c r="M190" s="261"/>
      <c r="N190" s="261"/>
      <c r="O190" s="261"/>
    </row>
    <row r="191" spans="7:15" ht="12">
      <c r="G191" s="261"/>
      <c r="H191" s="261"/>
      <c r="I191" s="261"/>
      <c r="J191" s="261"/>
      <c r="K191" s="261"/>
      <c r="L191" s="261"/>
      <c r="M191" s="261"/>
      <c r="N191" s="261"/>
      <c r="O191" s="261"/>
    </row>
    <row r="192" spans="7:15" ht="12">
      <c r="G192" s="261"/>
      <c r="H192" s="261"/>
      <c r="I192" s="261"/>
      <c r="J192" s="261"/>
      <c r="K192" s="261"/>
      <c r="L192" s="261"/>
      <c r="M192" s="261"/>
      <c r="N192" s="261"/>
      <c r="O192" s="261"/>
    </row>
    <row r="193" spans="7:15" ht="12">
      <c r="G193" s="261"/>
      <c r="H193" s="261"/>
      <c r="I193" s="261"/>
      <c r="J193" s="261"/>
      <c r="K193" s="261"/>
      <c r="L193" s="261"/>
      <c r="M193" s="261"/>
      <c r="N193" s="261"/>
      <c r="O193" s="261"/>
    </row>
    <row r="194" spans="7:15" ht="12">
      <c r="G194" s="261"/>
      <c r="H194" s="261"/>
      <c r="I194" s="261"/>
      <c r="J194" s="261"/>
      <c r="K194" s="261"/>
      <c r="L194" s="261"/>
      <c r="M194" s="261"/>
      <c r="N194" s="261"/>
      <c r="O194" s="261"/>
    </row>
    <row r="195" spans="7:15" ht="12">
      <c r="G195" s="261"/>
      <c r="H195" s="261"/>
      <c r="I195" s="261"/>
      <c r="J195" s="261"/>
      <c r="K195" s="261"/>
      <c r="L195" s="261"/>
      <c r="M195" s="261"/>
      <c r="N195" s="261"/>
      <c r="O195" s="261"/>
    </row>
    <row r="196" spans="7:15" ht="12">
      <c r="G196" s="261"/>
      <c r="H196" s="261"/>
      <c r="I196" s="261"/>
      <c r="J196" s="261"/>
      <c r="K196" s="261"/>
      <c r="L196" s="261"/>
      <c r="M196" s="261"/>
      <c r="N196" s="261"/>
      <c r="O196" s="261"/>
    </row>
    <row r="197" spans="7:15" ht="12">
      <c r="G197" s="261"/>
      <c r="H197" s="261"/>
      <c r="I197" s="261"/>
      <c r="J197" s="261"/>
      <c r="K197" s="261"/>
      <c r="L197" s="261"/>
      <c r="M197" s="261"/>
      <c r="N197" s="261"/>
      <c r="O197" s="261"/>
    </row>
    <row r="198" spans="7:15" ht="12">
      <c r="G198" s="261"/>
      <c r="H198" s="261"/>
      <c r="I198" s="261"/>
      <c r="J198" s="261"/>
      <c r="K198" s="261"/>
      <c r="L198" s="261"/>
      <c r="M198" s="261"/>
      <c r="N198" s="261"/>
      <c r="O198" s="261"/>
    </row>
    <row r="199" spans="7:15" ht="12">
      <c r="G199" s="261"/>
      <c r="H199" s="261"/>
      <c r="I199" s="261"/>
      <c r="J199" s="261"/>
      <c r="K199" s="261"/>
      <c r="L199" s="261"/>
      <c r="M199" s="261"/>
      <c r="N199" s="261"/>
      <c r="O199" s="261"/>
    </row>
    <row r="200" spans="7:15" ht="12">
      <c r="G200" s="261"/>
      <c r="H200" s="261"/>
      <c r="I200" s="261"/>
      <c r="J200" s="261"/>
      <c r="K200" s="261"/>
      <c r="L200" s="261"/>
      <c r="M200" s="261"/>
      <c r="N200" s="261"/>
      <c r="O200" s="261"/>
    </row>
    <row r="201" spans="7:15" ht="12">
      <c r="G201" s="261"/>
      <c r="H201" s="261"/>
      <c r="I201" s="261"/>
      <c r="J201" s="261"/>
      <c r="K201" s="261"/>
      <c r="L201" s="261"/>
      <c r="M201" s="261"/>
      <c r="N201" s="261"/>
      <c r="O201" s="261"/>
    </row>
    <row r="202" spans="7:15" ht="12">
      <c r="G202" s="261"/>
      <c r="H202" s="261"/>
      <c r="I202" s="261"/>
      <c r="J202" s="261"/>
      <c r="K202" s="261"/>
      <c r="L202" s="261"/>
      <c r="M202" s="261"/>
      <c r="N202" s="261"/>
      <c r="O202" s="261"/>
    </row>
    <row r="203" spans="7:15" ht="12">
      <c r="G203" s="261"/>
      <c r="H203" s="261"/>
      <c r="I203" s="261"/>
      <c r="J203" s="261"/>
      <c r="K203" s="261"/>
      <c r="L203" s="261"/>
      <c r="M203" s="261"/>
      <c r="N203" s="261"/>
      <c r="O203" s="261"/>
    </row>
  </sheetData>
  <sheetProtection/>
  <mergeCells count="266">
    <mergeCell ref="N1:O1"/>
    <mergeCell ref="A2:O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O4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J11:J14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J15:J18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J19:J22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J23:J26"/>
    <mergeCell ref="A27:A30"/>
    <mergeCell ref="B27:B30"/>
    <mergeCell ref="C27:C30"/>
    <mergeCell ref="D27:D30"/>
    <mergeCell ref="E27:E30"/>
    <mergeCell ref="F27:F30"/>
    <mergeCell ref="G27:G30"/>
    <mergeCell ref="A31:A34"/>
    <mergeCell ref="B31:B34"/>
    <mergeCell ref="C31:C34"/>
    <mergeCell ref="D31:D34"/>
    <mergeCell ref="E31:E34"/>
    <mergeCell ref="F31:F34"/>
    <mergeCell ref="G35:G38"/>
    <mergeCell ref="H31:H34"/>
    <mergeCell ref="I31:I34"/>
    <mergeCell ref="J31:J34"/>
    <mergeCell ref="H27:H30"/>
    <mergeCell ref="I27:I30"/>
    <mergeCell ref="J27:J30"/>
    <mergeCell ref="G31:G34"/>
    <mergeCell ref="H35:H38"/>
    <mergeCell ref="I35:I38"/>
    <mergeCell ref="F39:F42"/>
    <mergeCell ref="G39:G42"/>
    <mergeCell ref="H39:H42"/>
    <mergeCell ref="I39:I42"/>
    <mergeCell ref="A35:A38"/>
    <mergeCell ref="B35:B38"/>
    <mergeCell ref="C35:C38"/>
    <mergeCell ref="D35:D38"/>
    <mergeCell ref="E35:E38"/>
    <mergeCell ref="F35:F38"/>
    <mergeCell ref="F43:F46"/>
    <mergeCell ref="G43:G46"/>
    <mergeCell ref="H43:H46"/>
    <mergeCell ref="I43:I46"/>
    <mergeCell ref="J35:J38"/>
    <mergeCell ref="A39:A42"/>
    <mergeCell ref="B39:B42"/>
    <mergeCell ref="C39:C42"/>
    <mergeCell ref="D39:D42"/>
    <mergeCell ref="E39:E42"/>
    <mergeCell ref="F47:F50"/>
    <mergeCell ref="G47:G50"/>
    <mergeCell ref="H47:H50"/>
    <mergeCell ref="I47:I50"/>
    <mergeCell ref="J39:J42"/>
    <mergeCell ref="A43:A46"/>
    <mergeCell ref="B43:B46"/>
    <mergeCell ref="C43:C46"/>
    <mergeCell ref="D43:D46"/>
    <mergeCell ref="E43:E46"/>
    <mergeCell ref="F52:F55"/>
    <mergeCell ref="G52:G55"/>
    <mergeCell ref="H52:H55"/>
    <mergeCell ref="I52:I55"/>
    <mergeCell ref="J43:J46"/>
    <mergeCell ref="A47:A50"/>
    <mergeCell ref="B47:B50"/>
    <mergeCell ref="C47:C50"/>
    <mergeCell ref="D47:D50"/>
    <mergeCell ref="E47:E50"/>
    <mergeCell ref="F56:F59"/>
    <mergeCell ref="G56:G59"/>
    <mergeCell ref="H56:H59"/>
    <mergeCell ref="I56:I59"/>
    <mergeCell ref="J47:J50"/>
    <mergeCell ref="A52:A55"/>
    <mergeCell ref="B52:B55"/>
    <mergeCell ref="C52:C55"/>
    <mergeCell ref="D52:D55"/>
    <mergeCell ref="E52:E55"/>
    <mergeCell ref="F60:F63"/>
    <mergeCell ref="G60:G63"/>
    <mergeCell ref="H60:H63"/>
    <mergeCell ref="I60:I63"/>
    <mergeCell ref="J52:J55"/>
    <mergeCell ref="A56:A59"/>
    <mergeCell ref="B56:B59"/>
    <mergeCell ref="C56:C59"/>
    <mergeCell ref="D56:D59"/>
    <mergeCell ref="E56:E59"/>
    <mergeCell ref="F64:F67"/>
    <mergeCell ref="G64:G67"/>
    <mergeCell ref="H64:H67"/>
    <mergeCell ref="I64:I67"/>
    <mergeCell ref="J56:J59"/>
    <mergeCell ref="A60:A63"/>
    <mergeCell ref="B60:B63"/>
    <mergeCell ref="C60:C63"/>
    <mergeCell ref="D60:D63"/>
    <mergeCell ref="E60:E63"/>
    <mergeCell ref="F68:F71"/>
    <mergeCell ref="G68:G71"/>
    <mergeCell ref="H68:H71"/>
    <mergeCell ref="I68:I71"/>
    <mergeCell ref="J60:J63"/>
    <mergeCell ref="A64:A67"/>
    <mergeCell ref="B64:B67"/>
    <mergeCell ref="C64:C67"/>
    <mergeCell ref="D64:D67"/>
    <mergeCell ref="E64:E67"/>
    <mergeCell ref="F72:F75"/>
    <mergeCell ref="G72:G75"/>
    <mergeCell ref="H72:H75"/>
    <mergeCell ref="I72:I75"/>
    <mergeCell ref="J64:J67"/>
    <mergeCell ref="A68:A71"/>
    <mergeCell ref="B68:B71"/>
    <mergeCell ref="C68:C71"/>
    <mergeCell ref="D68:D71"/>
    <mergeCell ref="E68:E71"/>
    <mergeCell ref="F76:F79"/>
    <mergeCell ref="G76:G79"/>
    <mergeCell ref="H76:H79"/>
    <mergeCell ref="I76:I79"/>
    <mergeCell ref="J68:J71"/>
    <mergeCell ref="A72:A75"/>
    <mergeCell ref="B72:B75"/>
    <mergeCell ref="C72:C75"/>
    <mergeCell ref="D72:D75"/>
    <mergeCell ref="E72:E75"/>
    <mergeCell ref="F80:F83"/>
    <mergeCell ref="G80:G83"/>
    <mergeCell ref="H80:H83"/>
    <mergeCell ref="I80:I83"/>
    <mergeCell ref="J72:J75"/>
    <mergeCell ref="A76:A79"/>
    <mergeCell ref="B76:B79"/>
    <mergeCell ref="C76:C79"/>
    <mergeCell ref="D76:D79"/>
    <mergeCell ref="E76:E79"/>
    <mergeCell ref="F84:F87"/>
    <mergeCell ref="G84:G87"/>
    <mergeCell ref="H84:H87"/>
    <mergeCell ref="I84:I87"/>
    <mergeCell ref="J76:J79"/>
    <mergeCell ref="A80:A83"/>
    <mergeCell ref="B80:B83"/>
    <mergeCell ref="C80:C83"/>
    <mergeCell ref="D80:D83"/>
    <mergeCell ref="E80:E83"/>
    <mergeCell ref="F88:F91"/>
    <mergeCell ref="G88:G91"/>
    <mergeCell ref="H88:H91"/>
    <mergeCell ref="I88:I91"/>
    <mergeCell ref="J80:J83"/>
    <mergeCell ref="A84:A87"/>
    <mergeCell ref="B84:B87"/>
    <mergeCell ref="C84:C87"/>
    <mergeCell ref="D84:D87"/>
    <mergeCell ref="E84:E87"/>
    <mergeCell ref="F92:F95"/>
    <mergeCell ref="G92:G95"/>
    <mergeCell ref="H92:H95"/>
    <mergeCell ref="I92:I95"/>
    <mergeCell ref="J84:J87"/>
    <mergeCell ref="A88:A91"/>
    <mergeCell ref="B88:B91"/>
    <mergeCell ref="C88:C91"/>
    <mergeCell ref="D88:D91"/>
    <mergeCell ref="E88:E91"/>
    <mergeCell ref="F96:F99"/>
    <mergeCell ref="G96:G99"/>
    <mergeCell ref="H96:H99"/>
    <mergeCell ref="I96:I99"/>
    <mergeCell ref="J88:J91"/>
    <mergeCell ref="A92:A95"/>
    <mergeCell ref="B92:B95"/>
    <mergeCell ref="C92:C95"/>
    <mergeCell ref="D92:D95"/>
    <mergeCell ref="E92:E95"/>
    <mergeCell ref="F100:F103"/>
    <mergeCell ref="G100:G103"/>
    <mergeCell ref="H100:H103"/>
    <mergeCell ref="I100:I103"/>
    <mergeCell ref="J92:J95"/>
    <mergeCell ref="A96:A99"/>
    <mergeCell ref="B96:B99"/>
    <mergeCell ref="C96:C99"/>
    <mergeCell ref="D96:D99"/>
    <mergeCell ref="E96:E99"/>
    <mergeCell ref="F104:F107"/>
    <mergeCell ref="G104:G107"/>
    <mergeCell ref="H104:H107"/>
    <mergeCell ref="I104:I107"/>
    <mergeCell ref="J96:J99"/>
    <mergeCell ref="A100:A103"/>
    <mergeCell ref="B100:B103"/>
    <mergeCell ref="C100:C103"/>
    <mergeCell ref="D100:D103"/>
    <mergeCell ref="E100:E103"/>
    <mergeCell ref="J104:J107"/>
    <mergeCell ref="A108:H111"/>
    <mergeCell ref="I108:I111"/>
    <mergeCell ref="J108:J111"/>
    <mergeCell ref="J100:J103"/>
    <mergeCell ref="A104:A107"/>
    <mergeCell ref="B104:B107"/>
    <mergeCell ref="C104:C107"/>
    <mergeCell ref="D104:D107"/>
    <mergeCell ref="E104:E107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60" r:id="rId1"/>
  <rowBreaks count="1" manualBreakCount="1"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NTT</cp:lastModifiedBy>
  <cp:lastPrinted>2009-12-23T08:42:45Z</cp:lastPrinted>
  <dcterms:created xsi:type="dcterms:W3CDTF">2004-09-09T06:31:16Z</dcterms:created>
  <dcterms:modified xsi:type="dcterms:W3CDTF">2010-01-05T09:11:02Z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