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 własne" sheetId="1" r:id="rId1"/>
    <sheet name="Wydatki bieżące - własne" sheetId="2" r:id="rId2"/>
    <sheet name="Wydatki majątkowe - własne" sheetId="3" r:id="rId3"/>
    <sheet name="Zakłady budżetowe" sheetId="4" r:id="rId4"/>
    <sheet name="Fundusze pomocowe" sheetId="5" r:id="rId5"/>
  </sheets>
  <definedNames>
    <definedName name="_xlnm.Print_Area" localSheetId="0">'Dochody własne'!$A$1:$J$16</definedName>
    <definedName name="_xlnm.Print_Area" localSheetId="4">'Fundusze pomocowe'!$A$1:$O$123</definedName>
    <definedName name="_xlnm.Print_Area" localSheetId="1">'Wydatki bieżące - własne'!$A$1:$M$33</definedName>
    <definedName name="_xlnm.Print_Area" localSheetId="3">'Zakłady budżetowe'!$A$1:$F$10</definedName>
  </definedNames>
  <calcPr fullCalcOnLoad="1" fullPrecision="0"/>
</workbook>
</file>

<file path=xl/sharedStrings.xml><?xml version="1.0" encoding="utf-8"?>
<sst xmlns="http://schemas.openxmlformats.org/spreadsheetml/2006/main" count="332" uniqueCount="136">
  <si>
    <t>Dział</t>
  </si>
  <si>
    <t>Rozdział</t>
  </si>
  <si>
    <t>OGÓŁEM</t>
  </si>
  <si>
    <t>w zł</t>
  </si>
  <si>
    <t>Lp.</t>
  </si>
  <si>
    <t>Okres realizacji</t>
  </si>
  <si>
    <t>środki budżetowe</t>
  </si>
  <si>
    <t>Budowa ścieżek rowerowych</t>
  </si>
  <si>
    <t>środki pomocowe</t>
  </si>
  <si>
    <t>Budowa systemu informacji przestrzennej GIS</t>
  </si>
  <si>
    <t>ZOiSOK</t>
  </si>
  <si>
    <t>Budowa świetlicy wiejskiej w Trzeszczynie</t>
  </si>
  <si>
    <t>Przebudowa świetlicy wiejskiej w Uniemyślu</t>
  </si>
  <si>
    <t>1.</t>
  </si>
  <si>
    <t>WYDATKI NA PROGRAMY I PROJEKTY 
REALIZOWANE ZE ŚRODKÓW, O KTÓRYCH MOWA W ART. 5 UST. 1 PKT 2 I 3 USTAWY O FINANSACH PUBLICZNYCH, W CZĘŚCI ZWIĄZANEJ Z REALIZACJĄ ZADAŃ GMINY</t>
  </si>
  <si>
    <t>Nazwa programu</t>
  </si>
  <si>
    <t>Nazwa projektu</t>
  </si>
  <si>
    <t>Jednostka organizacyjna realizująca program
lub koordynująca wykonywanie programu</t>
  </si>
  <si>
    <t>Łączne nakłady finansowe</t>
  </si>
  <si>
    <t>Koszty kwalifikowane 
w ramach projektu</t>
  </si>
  <si>
    <t>Źródła finansowania</t>
  </si>
  <si>
    <t>Planowane wydatki w latach w ramach projektu</t>
  </si>
  <si>
    <t>Rok rozpoczęcia</t>
  </si>
  <si>
    <t>Rok zakończenia</t>
  </si>
  <si>
    <t xml:space="preserve"> INTERREG IV</t>
  </si>
  <si>
    <t>Wydział GKM</t>
  </si>
  <si>
    <t>OGÓŁEM:</t>
  </si>
  <si>
    <t>inne środki</t>
  </si>
  <si>
    <t>2.</t>
  </si>
  <si>
    <t>Wydział UA</t>
  </si>
  <si>
    <t>3.</t>
  </si>
  <si>
    <t>Fundacja Współpracy Polsko-Niemieckiej</t>
  </si>
  <si>
    <t>"Treibsand” – koniec wojny w oczach byłych mieszkańców Jasienicy</t>
  </si>
  <si>
    <t>Wydział PI</t>
  </si>
  <si>
    <t>4.</t>
  </si>
  <si>
    <t>Polsko-Niemiecka Współpraca Młodzieży Stowarzyszenia Gmin Polskich Euroregionu POMERANIA</t>
  </si>
  <si>
    <t>"Żyj zdrowo - czyli w zdrowym ciele zdrowy duch i sprawny umysł"</t>
  </si>
  <si>
    <t>Szkoła Podstawowa nr 8 
w Policach</t>
  </si>
  <si>
    <t>5.</t>
  </si>
  <si>
    <t>6.</t>
  </si>
  <si>
    <t>"De coupage"</t>
  </si>
  <si>
    <t>Gimnazjum nr 3 
w Policach</t>
  </si>
  <si>
    <t>7.</t>
  </si>
  <si>
    <t>"Święto Szkoły"</t>
  </si>
  <si>
    <t>8.</t>
  </si>
  <si>
    <t>Program Operacyjny Kapitał Ludzki</t>
  </si>
  <si>
    <t>"Skrzydła dla najmłodszych - wyrównywanie szans w dostępie do edukacji przedszkolnej w Policach" 
nr projektu POKL/1/9.1.1/12/08</t>
  </si>
  <si>
    <t>9.</t>
  </si>
  <si>
    <t>"Język angielski szansą zdobycia lepszego wykształcenia w Trzebieży" 
nr projektu POKL/1/9.5/90-2/07</t>
  </si>
  <si>
    <t>10.</t>
  </si>
  <si>
    <t>"Łatwiejszy dostęp do edukacji poprzez kurs języka niemieckiego w Pilchowie" 
nr projektu POKL/1/9.5/91-2/07</t>
  </si>
  <si>
    <t>11.</t>
  </si>
  <si>
    <t>"Edukacja i kultura w Tanowie - teatr i literatura bez tajemnic" 
nr projektu POKL/1/9.5/92-1/07</t>
  </si>
  <si>
    <t>12.</t>
  </si>
  <si>
    <t>"Język angielski szansą lepszego wykształcenia" 
nr projektu POKL/1/9.5/93-2/07</t>
  </si>
  <si>
    <t>"Łatwiejszy dostęp do edukacji poprzez kurs języka niemieckiego w Tanowie" 
nr projektu POKL/1/9.5/94-2/07</t>
  </si>
  <si>
    <t>14.</t>
  </si>
  <si>
    <t>"Nauka języka angielskiego szansą podnoszenia poziomu wykształcenia i kwalifikacji" 
nr projektu POKL/1/9.5/95-2/07</t>
  </si>
  <si>
    <t>15.</t>
  </si>
  <si>
    <t>"Edukacja i kultura w Pilchowie - teatr i literatura bez tajemnic" 
nr projektu POKL/1/9.5/96-1/07</t>
  </si>
  <si>
    <t>16.</t>
  </si>
  <si>
    <t>"Łatwiejszy dostęp do edukacji poprzez  kurs języka niemieckiego w Trzebieży" 
nr projektu POKL/1/9.5/97-2/07</t>
  </si>
  <si>
    <t>17.</t>
  </si>
  <si>
    <t>"Język angielski szansą zdobycia lepszego wykształcenia w Drogoradzu" 
nr projektu POKL/1/9.5/98-2/07</t>
  </si>
  <si>
    <t>18.</t>
  </si>
  <si>
    <t>"Dostęp do edukacji na wsi - dziennikarstwo, literatura i język polski" 
nr projektu POKL/1/9.5/99-1/07</t>
  </si>
  <si>
    <t>19.</t>
  </si>
  <si>
    <t>"Język angielski szansą lepszego wykształcenia w Przęsocinie" 
nr projektu POKL/1/9.5/100-2/07</t>
  </si>
  <si>
    <t>20.</t>
  </si>
  <si>
    <t>"Język angielski - lepsze wykształcenie, lepsze kwalifikacje, lepsza przyszłość" 
nr projektu POKL/1/9.5/101-2/07</t>
  </si>
  <si>
    <t>21.</t>
  </si>
  <si>
    <t>"Język angielski - lepszy start, lepsze jutro" 
nr projektu POKL/1/9.5/233/08</t>
  </si>
  <si>
    <t>22.</t>
  </si>
  <si>
    <t>"Pobudka - obudź swój potencjał"</t>
  </si>
  <si>
    <t>Ośrodek Pomocy Społecznej w Policach</t>
  </si>
  <si>
    <t>23.</t>
  </si>
  <si>
    <t>Regionalny Program Operacyjny 
dla województwa zachodniopomorskiego</t>
  </si>
  <si>
    <t>Odprowadzenie ścieków i wód opadowych 
z rejonu ul. Tanowskiej w Policach 
i m. Trzeszczyn</t>
  </si>
  <si>
    <t>Wydział TI</t>
  </si>
  <si>
    <t>24.</t>
  </si>
  <si>
    <t>Program Operacyjny Infrastruktura 
i Środowisko</t>
  </si>
  <si>
    <t>Rozbudowa i modernizacja instalacji Zakładu Odzysku i Składowania Odpadów Komunalnych w Leśnie Górnym</t>
  </si>
  <si>
    <t>25.</t>
  </si>
  <si>
    <t>INTERREG IVA</t>
  </si>
  <si>
    <t>Transgraniczny Ośrodek Edukacji Ekologicznej - projekt pn. "Życie nad Zalewem Szczecińskim 
i w Puszczy Wkrzańskiej - ekologia, edukacja 
i historia"</t>
  </si>
  <si>
    <t>Wydział OŚ</t>
  </si>
  <si>
    <t>26.</t>
  </si>
  <si>
    <t>Program Rozwoju Obszarów Wiejskich</t>
  </si>
  <si>
    <t>27.</t>
  </si>
  <si>
    <t>PLAN WYDATKÓW BIEŻĄCYCH ZWIĄZANYCH Z REALIZACJĄ ZADAŃ WŁASNYCH</t>
  </si>
  <si>
    <t>Nazwa klasyfikacji budżetowej</t>
  </si>
  <si>
    <t>Zmniejszenia</t>
  </si>
  <si>
    <t>Zwiększenia</t>
  </si>
  <si>
    <t>Razem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</si>
  <si>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</si>
  <si>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</si>
  <si>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</si>
  <si>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</si>
  <si>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</si>
  <si>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>RAZEM</t>
  </si>
  <si>
    <t>z tego:</t>
  </si>
  <si>
    <t>GOSPODARKA MIESZKANIOWA</t>
  </si>
  <si>
    <t>TRANSPORT I ŁĄCZNOŚĆ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</si>
  <si>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</si>
  <si>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</si>
  <si>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Paragraf</t>
  </si>
  <si>
    <t>dochody bieżące</t>
  </si>
  <si>
    <t>dochody majątkowe</t>
  </si>
  <si>
    <t>OŚWIATA I WYCHOWANIE</t>
  </si>
  <si>
    <t>2705</t>
  </si>
  <si>
    <t>Środki na dofinansowanie własnych zadań bieżących gmin (związków gmin), powiatów (związków powiatów), samorządów województw, pozyskane z innych źródeł</t>
  </si>
  <si>
    <t>PLAN WYDATKÓW MAJĄTKOWYCH ZWIĄZANYCH Z REALIZACJĄ ZADAŃ WŁASNYCH</t>
  </si>
  <si>
    <t>28.</t>
  </si>
  <si>
    <t>Gimnazjum nr 1 
w Policach</t>
  </si>
  <si>
    <t>Projekt modelowy "4x3 prosta sprawa" 
- projekt Wystawa plastyczno-fotograficzna "Znaki współpracy"</t>
  </si>
  <si>
    <t>"Puszcza Wkrzańska jako obszar turystyczno-rekreacyjny dla powiatów przygranicznych Uecker-Randow i Polic"</t>
  </si>
  <si>
    <t>Szkoły podstawowe</t>
  </si>
  <si>
    <t>2440</t>
  </si>
  <si>
    <t>GOSPODARKA KOMUNALNA I OCHRONA ŚRODOWISKA</t>
  </si>
  <si>
    <t>Utrzymanie zieleni w miastach i gminach</t>
  </si>
  <si>
    <t>Dotacje otrzymane z funduszy celowych na realizację zadań bieżących jednostek sektora finansów publicznych</t>
  </si>
  <si>
    <t>Drogi publiczne gminne</t>
  </si>
  <si>
    <t>Gospodarka gruntami i nieruchomościami</t>
  </si>
  <si>
    <t>DZIAŁALNOŚĆ USŁUGOWA</t>
  </si>
  <si>
    <t>Opracowania geodezyjne i kartograficzne</t>
  </si>
  <si>
    <t>Oświetlenie ulic, placów i dróg</t>
  </si>
  <si>
    <t>Pozostała działalność</t>
  </si>
  <si>
    <t>DOTACJE DLA ZAKŁADÓW BUDŻETOWYCH W 2009 ROKU</t>
  </si>
  <si>
    <t>Dotacje podmiotowe z budżetu 
na wydatki bieżące</t>
  </si>
  <si>
    <t>Szkoła Podstawowa nr 8 w Policach</t>
  </si>
  <si>
    <t>Nazwa zakładu budżetowego</t>
  </si>
  <si>
    <t xml:space="preserve">Załącznik Nr 1
do uchwały nr XLIV/335/09
Rady Miejskiej w Policach 
z dnia 27.10.2009 r. </t>
  </si>
  <si>
    <t xml:space="preserve">Załącznik Nr 2
do uchwały nr XLIV/335/09
Rady Miejskiej w Policach 
z dnia 27.10.2009 r. </t>
  </si>
  <si>
    <t xml:space="preserve">Załącznik Nr 3
do uchwały nr XLIV/335/09
Rady Miejskiej w Policach 
z dnia 27.10.2009 r. </t>
  </si>
  <si>
    <t xml:space="preserve">Załącznik Nr 4
do uchwały nr XLIV/335/09
Rady Miejskiej w Policach 
z dnia 27.10.2009 r. </t>
  </si>
  <si>
    <t xml:space="preserve">Załącznik Nr 5
do uchwały nr XLIV/335/09
Rady Miejskiej w Policach 
z dnia 27.10.2009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</si>
</sst>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55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i/>
      <sz val="9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u val="single"/>
      <sz val="9"/>
      <name val="Arial CE"/>
      <family val="0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4" fillId="34" borderId="0" xfId="0" applyFont="1" applyFill="1" applyAlignment="1">
      <alignment/>
    </xf>
    <xf numFmtId="0" fontId="1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164" fontId="1" fillId="33" borderId="18" xfId="42" applyNumberFormat="1" applyFont="1" applyFill="1" applyBorder="1" applyAlignment="1">
      <alignment horizontal="left" vertical="center" wrapText="1"/>
    </xf>
    <xf numFmtId="164" fontId="1" fillId="33" borderId="18" xfId="42" applyNumberFormat="1" applyFont="1" applyFill="1" applyBorder="1" applyAlignment="1">
      <alignment horizontal="right" vertical="center" wrapText="1"/>
    </xf>
    <xf numFmtId="164" fontId="1" fillId="33" borderId="19" xfId="42" applyNumberFormat="1" applyFont="1" applyFill="1" applyBorder="1" applyAlignment="1">
      <alignment horizontal="right" vertical="center" wrapText="1"/>
    </xf>
    <xf numFmtId="164" fontId="1" fillId="33" borderId="20" xfId="42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/>
    </xf>
    <xf numFmtId="164" fontId="13" fillId="0" borderId="0" xfId="0" applyNumberFormat="1" applyFont="1" applyAlignment="1">
      <alignment horizontal="right"/>
    </xf>
    <xf numFmtId="164" fontId="2" fillId="33" borderId="11" xfId="42" applyNumberFormat="1" applyFont="1" applyFill="1" applyBorder="1" applyAlignment="1">
      <alignment horizontal="left" vertical="center" wrapText="1"/>
    </xf>
    <xf numFmtId="164" fontId="2" fillId="33" borderId="11" xfId="42" applyNumberFormat="1" applyFont="1" applyFill="1" applyBorder="1" applyAlignment="1">
      <alignment horizontal="right" vertical="center" wrapText="1"/>
    </xf>
    <xf numFmtId="164" fontId="2" fillId="33" borderId="12" xfId="42" applyNumberFormat="1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horizontal="right" vertical="center" wrapText="1"/>
    </xf>
    <xf numFmtId="9" fontId="4" fillId="0" borderId="0" xfId="56" applyFont="1" applyAlignment="1">
      <alignment/>
    </xf>
    <xf numFmtId="164" fontId="4" fillId="33" borderId="0" xfId="42" applyNumberFormat="1" applyFont="1" applyFill="1" applyBorder="1" applyAlignment="1">
      <alignment horizontal="right" vertical="center" wrapText="1"/>
    </xf>
    <xf numFmtId="164" fontId="4" fillId="0" borderId="0" xfId="42" applyNumberFormat="1" applyFont="1" applyAlignment="1">
      <alignment horizontal="right" vertical="center" wrapText="1"/>
    </xf>
    <xf numFmtId="164" fontId="2" fillId="0" borderId="21" xfId="42" applyNumberFormat="1" applyFont="1" applyFill="1" applyBorder="1" applyAlignment="1">
      <alignment horizontal="left" vertical="center" wrapText="1"/>
    </xf>
    <xf numFmtId="164" fontId="2" fillId="0" borderId="21" xfId="42" applyNumberFormat="1" applyFont="1" applyFill="1" applyBorder="1" applyAlignment="1">
      <alignment horizontal="right" vertical="center" wrapText="1"/>
    </xf>
    <xf numFmtId="164" fontId="2" fillId="0" borderId="22" xfId="42" applyNumberFormat="1" applyFont="1" applyFill="1" applyBorder="1" applyAlignment="1">
      <alignment horizontal="right" vertical="center" wrapText="1"/>
    </xf>
    <xf numFmtId="164" fontId="2" fillId="0" borderId="23" xfId="4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64" fontId="13" fillId="0" borderId="0" xfId="0" applyNumberFormat="1" applyFont="1" applyAlignment="1">
      <alignment/>
    </xf>
    <xf numFmtId="164" fontId="1" fillId="33" borderId="0" xfId="42" applyNumberFormat="1" applyFont="1" applyFill="1" applyBorder="1" applyAlignment="1">
      <alignment horizontal="right" vertical="center" wrapText="1"/>
    </xf>
    <xf numFmtId="164" fontId="1" fillId="33" borderId="18" xfId="42" applyNumberFormat="1" applyFont="1" applyFill="1" applyBorder="1" applyAlignment="1">
      <alignment horizontal="right" vertical="center" wrapText="1"/>
    </xf>
    <xf numFmtId="164" fontId="2" fillId="33" borderId="11" xfId="42" applyNumberFormat="1" applyFont="1" applyFill="1" applyBorder="1" applyAlignment="1">
      <alignment horizontal="right" vertical="center" wrapText="1"/>
    </xf>
    <xf numFmtId="164" fontId="1" fillId="33" borderId="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42" applyNumberFormat="1" applyFont="1" applyAlignment="1">
      <alignment/>
    </xf>
    <xf numFmtId="164" fontId="14" fillId="0" borderId="0" xfId="0" applyNumberFormat="1" applyFont="1" applyAlignment="1">
      <alignment/>
    </xf>
    <xf numFmtId="164" fontId="4" fillId="0" borderId="0" xfId="42" applyNumberFormat="1" applyFont="1" applyFill="1" applyAlignment="1">
      <alignment/>
    </xf>
    <xf numFmtId="164" fontId="1" fillId="0" borderId="18" xfId="42" applyNumberFormat="1" applyFont="1" applyFill="1" applyBorder="1" applyAlignment="1">
      <alignment horizontal="left" vertical="center" wrapText="1"/>
    </xf>
    <xf numFmtId="164" fontId="1" fillId="0" borderId="18" xfId="42" applyNumberFormat="1" applyFont="1" applyFill="1" applyBorder="1" applyAlignment="1">
      <alignment horizontal="right" vertical="center" wrapText="1"/>
    </xf>
    <xf numFmtId="164" fontId="1" fillId="0" borderId="19" xfId="42" applyNumberFormat="1" applyFont="1" applyFill="1" applyBorder="1" applyAlignment="1">
      <alignment horizontal="right" vertical="center" wrapText="1"/>
    </xf>
    <xf numFmtId="164" fontId="1" fillId="0" borderId="20" xfId="42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64" fontId="2" fillId="0" borderId="11" xfId="42" applyNumberFormat="1" applyFont="1" applyFill="1" applyBorder="1" applyAlignment="1">
      <alignment horizontal="left" vertical="center" wrapText="1"/>
    </xf>
    <xf numFmtId="164" fontId="2" fillId="0" borderId="11" xfId="42" applyNumberFormat="1" applyFont="1" applyFill="1" applyBorder="1" applyAlignment="1">
      <alignment horizontal="right" vertical="center" wrapText="1"/>
    </xf>
    <xf numFmtId="164" fontId="2" fillId="0" borderId="12" xfId="42" applyNumberFormat="1" applyFont="1" applyFill="1" applyBorder="1" applyAlignment="1">
      <alignment horizontal="right" vertical="center" wrapText="1"/>
    </xf>
    <xf numFmtId="164" fontId="2" fillId="0" borderId="13" xfId="42" applyNumberFormat="1" applyFont="1" applyFill="1" applyBorder="1" applyAlignment="1">
      <alignment horizontal="right" vertical="center" wrapText="1"/>
    </xf>
    <xf numFmtId="164" fontId="1" fillId="0" borderId="0" xfId="42" applyNumberFormat="1" applyFont="1" applyFill="1" applyBorder="1" applyAlignment="1">
      <alignment horizontal="right" vertical="center" wrapText="1"/>
    </xf>
    <xf numFmtId="0" fontId="5" fillId="35" borderId="24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1" fillId="33" borderId="28" xfId="42" applyNumberFormat="1" applyFont="1" applyFill="1" applyBorder="1" applyAlignment="1">
      <alignment horizontal="left" vertical="center" wrapText="1"/>
    </xf>
    <xf numFmtId="164" fontId="1" fillId="33" borderId="28" xfId="42" applyNumberFormat="1" applyFont="1" applyFill="1" applyBorder="1" applyAlignment="1">
      <alignment horizontal="right" vertical="center" wrapText="1"/>
    </xf>
    <xf numFmtId="164" fontId="1" fillId="33" borderId="28" xfId="42" applyNumberFormat="1" applyFont="1" applyFill="1" applyBorder="1" applyAlignment="1">
      <alignment horizontal="right" vertical="center" wrapText="1"/>
    </xf>
    <xf numFmtId="164" fontId="1" fillId="33" borderId="29" xfId="42" applyNumberFormat="1" applyFont="1" applyFill="1" applyBorder="1" applyAlignment="1">
      <alignment horizontal="right" vertical="center" wrapText="1"/>
    </xf>
    <xf numFmtId="164" fontId="1" fillId="33" borderId="30" xfId="42" applyNumberFormat="1" applyFont="1" applyFill="1" applyBorder="1" applyAlignment="1">
      <alignment horizontal="right" vertical="center" wrapText="1"/>
    </xf>
    <xf numFmtId="10" fontId="4" fillId="0" borderId="0" xfId="56" applyNumberFormat="1" applyFont="1" applyAlignment="1">
      <alignment/>
    </xf>
    <xf numFmtId="9" fontId="4" fillId="0" borderId="0" xfId="56" applyNumberFormat="1" applyFont="1" applyAlignment="1">
      <alignment/>
    </xf>
    <xf numFmtId="164" fontId="4" fillId="33" borderId="0" xfId="42" applyNumberFormat="1" applyFont="1" applyFill="1" applyBorder="1" applyAlignment="1">
      <alignment horizontal="center" vertical="center" wrapText="1"/>
    </xf>
    <xf numFmtId="164" fontId="2" fillId="0" borderId="21" xfId="42" applyNumberFormat="1" applyFont="1" applyFill="1" applyBorder="1" applyAlignment="1">
      <alignment horizontal="right" vertical="center" wrapText="1"/>
    </xf>
    <xf numFmtId="164" fontId="1" fillId="0" borderId="28" xfId="42" applyNumberFormat="1" applyFont="1" applyFill="1" applyBorder="1" applyAlignment="1">
      <alignment horizontal="left" vertical="center" wrapText="1"/>
    </xf>
    <xf numFmtId="164" fontId="1" fillId="0" borderId="28" xfId="42" applyNumberFormat="1" applyFont="1" applyFill="1" applyBorder="1" applyAlignment="1">
      <alignment horizontal="right" vertical="center" wrapText="1"/>
    </xf>
    <xf numFmtId="164" fontId="1" fillId="0" borderId="28" xfId="42" applyNumberFormat="1" applyFont="1" applyFill="1" applyBorder="1" applyAlignment="1">
      <alignment horizontal="right" vertical="center" wrapText="1"/>
    </xf>
    <xf numFmtId="164" fontId="1" fillId="0" borderId="29" xfId="42" applyNumberFormat="1" applyFont="1" applyFill="1" applyBorder="1" applyAlignment="1">
      <alignment horizontal="right" vertical="center" wrapText="1"/>
    </xf>
    <xf numFmtId="164" fontId="1" fillId="0" borderId="30" xfId="42" applyNumberFormat="1" applyFont="1" applyFill="1" applyBorder="1" applyAlignment="1">
      <alignment horizontal="right" vertical="center" wrapText="1"/>
    </xf>
    <xf numFmtId="10" fontId="4" fillId="0" borderId="0" xfId="56" applyNumberFormat="1" applyFont="1" applyFill="1" applyAlignment="1">
      <alignment/>
    </xf>
    <xf numFmtId="0" fontId="4" fillId="0" borderId="0" xfId="0" applyFont="1" applyFill="1" applyAlignment="1">
      <alignment/>
    </xf>
    <xf numFmtId="164" fontId="2" fillId="0" borderId="11" xfId="42" applyNumberFormat="1" applyFont="1" applyFill="1" applyBorder="1" applyAlignment="1">
      <alignment horizontal="right" vertical="center" wrapText="1"/>
    </xf>
    <xf numFmtId="9" fontId="4" fillId="0" borderId="0" xfId="56" applyNumberFormat="1" applyFont="1" applyFill="1" applyAlignment="1">
      <alignment/>
    </xf>
    <xf numFmtId="164" fontId="4" fillId="0" borderId="0" xfId="42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164" fontId="2" fillId="0" borderId="12" xfId="42" applyNumberFormat="1" applyFont="1" applyFill="1" applyBorder="1" applyAlignment="1">
      <alignment horizontal="right" vertical="center" wrapText="1"/>
    </xf>
    <xf numFmtId="164" fontId="2" fillId="0" borderId="13" xfId="42" applyNumberFormat="1" applyFont="1" applyFill="1" applyBorder="1" applyAlignment="1">
      <alignment horizontal="right" vertical="center" wrapText="1"/>
    </xf>
    <xf numFmtId="164" fontId="2" fillId="0" borderId="22" xfId="42" applyNumberFormat="1" applyFont="1" applyFill="1" applyBorder="1" applyAlignment="1">
      <alignment horizontal="right" vertical="center" wrapText="1"/>
    </xf>
    <xf numFmtId="164" fontId="2" fillId="0" borderId="23" xfId="42" applyNumberFormat="1" applyFont="1" applyFill="1" applyBorder="1" applyAlignment="1">
      <alignment horizontal="right" vertical="center" wrapText="1"/>
    </xf>
    <xf numFmtId="9" fontId="4" fillId="0" borderId="0" xfId="0" applyNumberFormat="1" applyFont="1" applyAlignment="1">
      <alignment/>
    </xf>
    <xf numFmtId="164" fontId="1" fillId="33" borderId="31" xfId="42" applyNumberFormat="1" applyFont="1" applyFill="1" applyBorder="1" applyAlignment="1">
      <alignment horizontal="left" vertical="center" wrapText="1"/>
    </xf>
    <xf numFmtId="164" fontId="1" fillId="0" borderId="32" xfId="0" applyNumberFormat="1" applyFont="1" applyBorder="1" applyAlignment="1">
      <alignment horizontal="right" wrapText="1"/>
    </xf>
    <xf numFmtId="164" fontId="1" fillId="0" borderId="18" xfId="0" applyNumberFormat="1" applyFont="1" applyBorder="1" applyAlignment="1">
      <alignment horizontal="right" wrapText="1"/>
    </xf>
    <xf numFmtId="164" fontId="1" fillId="0" borderId="27" xfId="0" applyNumberFormat="1" applyFont="1" applyBorder="1" applyAlignment="1">
      <alignment horizontal="right" wrapText="1"/>
    </xf>
    <xf numFmtId="164" fontId="1" fillId="33" borderId="33" xfId="42" applyNumberFormat="1" applyFont="1" applyFill="1" applyBorder="1" applyAlignment="1">
      <alignment horizontal="left" vertical="center" wrapText="1"/>
    </xf>
    <xf numFmtId="164" fontId="1" fillId="33" borderId="12" xfId="42" applyNumberFormat="1" applyFont="1" applyFill="1" applyBorder="1" applyAlignment="1">
      <alignment horizontal="right" vertical="center" wrapText="1"/>
    </xf>
    <xf numFmtId="164" fontId="1" fillId="33" borderId="13" xfId="42" applyNumberFormat="1" applyFont="1" applyFill="1" applyBorder="1" applyAlignment="1">
      <alignment horizontal="right" vertical="center" wrapText="1"/>
    </xf>
    <xf numFmtId="164" fontId="1" fillId="0" borderId="34" xfId="42" applyNumberFormat="1" applyFont="1" applyFill="1" applyBorder="1" applyAlignment="1">
      <alignment horizontal="left" vertical="center" wrapText="1"/>
    </xf>
    <xf numFmtId="164" fontId="1" fillId="33" borderId="22" xfId="42" applyNumberFormat="1" applyFont="1" applyFill="1" applyBorder="1" applyAlignment="1">
      <alignment horizontal="right" vertical="center" wrapText="1"/>
    </xf>
    <xf numFmtId="164" fontId="1" fillId="33" borderId="23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/>
    </xf>
    <xf numFmtId="0" fontId="1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wrapText="1"/>
    </xf>
    <xf numFmtId="0" fontId="2" fillId="0" borderId="0" xfId="53" applyFont="1">
      <alignment/>
      <protection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36" borderId="11" xfId="53" applyFont="1" applyFill="1" applyBorder="1" applyAlignment="1">
      <alignment horizontal="center" vertical="center" wrapText="1"/>
      <protection/>
    </xf>
    <xf numFmtId="0" fontId="1" fillId="36" borderId="13" xfId="53" applyFont="1" applyFill="1" applyBorder="1" applyAlignment="1">
      <alignment horizontal="center" vertical="center" wrapText="1"/>
      <protection/>
    </xf>
    <xf numFmtId="0" fontId="1" fillId="36" borderId="28" xfId="53" applyFont="1" applyFill="1" applyBorder="1" applyAlignment="1">
      <alignment horizontal="center" vertical="center" wrapText="1"/>
      <protection/>
    </xf>
    <xf numFmtId="0" fontId="1" fillId="36" borderId="30" xfId="53" applyFont="1" applyFill="1" applyBorder="1" applyAlignment="1">
      <alignment horizontal="center" vertical="center" wrapText="1"/>
      <protection/>
    </xf>
    <xf numFmtId="0" fontId="5" fillId="36" borderId="35" xfId="53" applyFont="1" applyFill="1" applyBorder="1" applyAlignment="1">
      <alignment horizontal="center"/>
      <protection/>
    </xf>
    <xf numFmtId="0" fontId="5" fillId="36" borderId="36" xfId="53" applyFont="1" applyFill="1" applyBorder="1" applyAlignment="1">
      <alignment horizontal="center"/>
      <protection/>
    </xf>
    <xf numFmtId="0" fontId="5" fillId="36" borderId="36" xfId="53" applyFont="1" applyFill="1" applyBorder="1" applyAlignment="1">
      <alignment horizontal="centerContinuous"/>
      <protection/>
    </xf>
    <xf numFmtId="0" fontId="5" fillId="36" borderId="37" xfId="53" applyFont="1" applyFill="1" applyBorder="1" applyAlignment="1">
      <alignment horizontal="center"/>
      <protection/>
    </xf>
    <xf numFmtId="0" fontId="5" fillId="36" borderId="38" xfId="53" applyFont="1" applyFill="1" applyBorder="1" applyAlignment="1">
      <alignment horizontal="center"/>
      <protection/>
    </xf>
    <xf numFmtId="0" fontId="5" fillId="36" borderId="39" xfId="53" applyFont="1" applyFill="1" applyBorder="1" applyAlignment="1">
      <alignment horizontal="center"/>
      <protection/>
    </xf>
    <xf numFmtId="0" fontId="5" fillId="0" borderId="0" xfId="53" applyFont="1">
      <alignment/>
      <protection/>
    </xf>
    <xf numFmtId="0" fontId="2" fillId="0" borderId="14" xfId="53" applyFont="1" applyBorder="1" applyAlignment="1">
      <alignment vertical="top"/>
      <protection/>
    </xf>
    <xf numFmtId="0" fontId="2" fillId="0" borderId="15" xfId="53" applyFont="1" applyBorder="1" applyAlignment="1">
      <alignment horizontal="center" vertical="top"/>
      <protection/>
    </xf>
    <xf numFmtId="0" fontId="2" fillId="0" borderId="0" xfId="53" applyFont="1" applyBorder="1" applyAlignment="1">
      <alignment vertical="center" wrapText="1"/>
      <protection/>
    </xf>
    <xf numFmtId="164" fontId="2" fillId="0" borderId="40" xfId="42" applyNumberFormat="1" applyFont="1" applyBorder="1" applyAlignment="1">
      <alignment horizontal="right" wrapText="1"/>
    </xf>
    <xf numFmtId="164" fontId="2" fillId="0" borderId="15" xfId="42" applyNumberFormat="1" applyFont="1" applyBorder="1" applyAlignment="1">
      <alignment horizontal="right" wrapText="1"/>
    </xf>
    <xf numFmtId="164" fontId="2" fillId="0" borderId="0" xfId="42" applyNumberFormat="1" applyFont="1" applyBorder="1" applyAlignment="1">
      <alignment horizontal="right" wrapText="1"/>
    </xf>
    <xf numFmtId="41" fontId="2" fillId="0" borderId="40" xfId="42" applyNumberFormat="1" applyFont="1" applyBorder="1" applyAlignment="1">
      <alignment horizontal="right" wrapText="1"/>
    </xf>
    <xf numFmtId="41" fontId="2" fillId="0" borderId="15" xfId="42" applyNumberFormat="1" applyFont="1" applyBorder="1" applyAlignment="1">
      <alignment horizontal="right" wrapText="1"/>
    </xf>
    <xf numFmtId="41" fontId="2" fillId="0" borderId="41" xfId="42" applyNumberFormat="1" applyFont="1" applyBorder="1" applyAlignment="1">
      <alignment horizontal="right" wrapText="1"/>
    </xf>
    <xf numFmtId="0" fontId="1" fillId="0" borderId="40" xfId="53" applyFont="1" applyBorder="1" applyAlignment="1">
      <alignment horizontal="center" vertical="top"/>
      <protection/>
    </xf>
    <xf numFmtId="0" fontId="1" fillId="0" borderId="28" xfId="53" applyFont="1" applyBorder="1" applyAlignment="1">
      <alignment horizontal="center"/>
      <protection/>
    </xf>
    <xf numFmtId="0" fontId="1" fillId="0" borderId="29" xfId="0" applyFont="1" applyBorder="1" applyAlignment="1">
      <alignment/>
    </xf>
    <xf numFmtId="164" fontId="1" fillId="0" borderId="42" xfId="42" applyNumberFormat="1" applyFont="1" applyBorder="1" applyAlignment="1">
      <alignment horizontal="right" wrapText="1"/>
    </xf>
    <xf numFmtId="164" fontId="1" fillId="0" borderId="28" xfId="42" applyNumberFormat="1" applyFont="1" applyBorder="1" applyAlignment="1">
      <alignment horizontal="right" wrapText="1"/>
    </xf>
    <xf numFmtId="164" fontId="1" fillId="0" borderId="43" xfId="42" applyNumberFormat="1" applyFont="1" applyBorder="1" applyAlignment="1">
      <alignment horizontal="right" wrapText="1"/>
    </xf>
    <xf numFmtId="164" fontId="1" fillId="0" borderId="30" xfId="42" applyNumberFormat="1" applyFont="1" applyBorder="1" applyAlignment="1">
      <alignment horizontal="right" wrapText="1"/>
    </xf>
    <xf numFmtId="0" fontId="1" fillId="0" borderId="0" xfId="53" applyFont="1">
      <alignment/>
      <protection/>
    </xf>
    <xf numFmtId="0" fontId="2" fillId="0" borderId="40" xfId="53" applyFont="1" applyBorder="1" applyAlignment="1">
      <alignment vertical="top"/>
      <protection/>
    </xf>
    <xf numFmtId="0" fontId="2" fillId="0" borderId="15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164" fontId="2" fillId="0" borderId="14" xfId="42" applyNumberFormat="1" applyFont="1" applyBorder="1" applyAlignment="1">
      <alignment horizontal="right" wrapText="1"/>
    </xf>
    <xf numFmtId="164" fontId="2" fillId="0" borderId="17" xfId="42" applyNumberFormat="1" applyFont="1" applyBorder="1" applyAlignment="1">
      <alignment horizontal="right" wrapText="1"/>
    </xf>
    <xf numFmtId="41" fontId="2" fillId="0" borderId="17" xfId="42" applyNumberFormat="1" applyFont="1" applyBorder="1" applyAlignment="1">
      <alignment horizontal="right" wrapText="1"/>
    </xf>
    <xf numFmtId="0" fontId="2" fillId="0" borderId="28" xfId="53" applyFont="1" applyBorder="1" applyAlignment="1">
      <alignment horizontal="center"/>
      <protection/>
    </xf>
    <xf numFmtId="0" fontId="2" fillId="0" borderId="30" xfId="0" applyFont="1" applyBorder="1" applyAlignment="1">
      <alignment/>
    </xf>
    <xf numFmtId="164" fontId="2" fillId="0" borderId="44" xfId="42" applyNumberFormat="1" applyFont="1" applyBorder="1" applyAlignment="1">
      <alignment horizontal="right" wrapText="1"/>
    </xf>
    <xf numFmtId="164" fontId="2" fillId="0" borderId="28" xfId="42" applyNumberFormat="1" applyFont="1" applyBorder="1" applyAlignment="1">
      <alignment horizontal="right" wrapText="1"/>
    </xf>
    <xf numFmtId="164" fontId="2" fillId="0" borderId="30" xfId="42" applyNumberFormat="1" applyFont="1" applyBorder="1" applyAlignment="1">
      <alignment horizontal="right" wrapText="1"/>
    </xf>
    <xf numFmtId="41" fontId="2" fillId="0" borderId="42" xfId="42" applyNumberFormat="1" applyFont="1" applyBorder="1" applyAlignment="1">
      <alignment horizontal="right" wrapText="1"/>
    </xf>
    <xf numFmtId="41" fontId="2" fillId="0" borderId="28" xfId="42" applyNumberFormat="1" applyFont="1" applyBorder="1" applyAlignment="1">
      <alignment horizontal="right" wrapText="1"/>
    </xf>
    <xf numFmtId="41" fontId="2" fillId="0" borderId="30" xfId="42" applyNumberFormat="1" applyFont="1" applyBorder="1" applyAlignment="1">
      <alignment horizontal="right" wrapText="1"/>
    </xf>
    <xf numFmtId="164" fontId="1" fillId="0" borderId="45" xfId="53" applyNumberFormat="1" applyFont="1" applyBorder="1" applyAlignment="1">
      <alignment horizontal="right" vertical="center" wrapText="1"/>
      <protection/>
    </xf>
    <xf numFmtId="164" fontId="1" fillId="0" borderId="46" xfId="53" applyNumberFormat="1" applyFont="1" applyBorder="1" applyAlignment="1">
      <alignment horizontal="right" vertical="center" wrapText="1"/>
      <protection/>
    </xf>
    <xf numFmtId="164" fontId="1" fillId="0" borderId="47" xfId="53" applyNumberFormat="1" applyFont="1" applyBorder="1" applyAlignment="1">
      <alignment horizontal="right" vertical="center" wrapText="1"/>
      <protection/>
    </xf>
    <xf numFmtId="164" fontId="1" fillId="0" borderId="48" xfId="53" applyNumberFormat="1" applyFont="1" applyBorder="1" applyAlignment="1">
      <alignment horizontal="right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42" applyNumberFormat="1" applyFont="1" applyBorder="1" applyAlignment="1">
      <alignment/>
    </xf>
    <xf numFmtId="164" fontId="16" fillId="0" borderId="0" xfId="42" applyNumberFormat="1" applyFont="1" applyAlignment="1">
      <alignment/>
    </xf>
    <xf numFmtId="0" fontId="2" fillId="0" borderId="0" xfId="53" applyFont="1" applyAlignment="1">
      <alignment wrapText="1"/>
      <protection/>
    </xf>
    <xf numFmtId="0" fontId="5" fillId="36" borderId="49" xfId="53" applyFont="1" applyFill="1" applyBorder="1" applyAlignment="1">
      <alignment horizontal="center"/>
      <protection/>
    </xf>
    <xf numFmtId="0" fontId="5" fillId="36" borderId="23" xfId="53" applyFont="1" applyFill="1" applyBorder="1" applyAlignment="1">
      <alignment horizontal="center"/>
      <protection/>
    </xf>
    <xf numFmtId="0" fontId="2" fillId="0" borderId="50" xfId="53" applyFont="1" applyBorder="1" applyAlignment="1">
      <alignment horizontal="center"/>
      <protection/>
    </xf>
    <xf numFmtId="164" fontId="1" fillId="0" borderId="14" xfId="53" applyNumberFormat="1" applyFont="1" applyBorder="1" applyAlignment="1">
      <alignment horizontal="right" wrapText="1"/>
      <protection/>
    </xf>
    <xf numFmtId="164" fontId="1" fillId="0" borderId="17" xfId="53" applyNumberFormat="1" applyFont="1" applyBorder="1" applyAlignment="1">
      <alignment horizontal="right" wrapText="1"/>
      <protection/>
    </xf>
    <xf numFmtId="0" fontId="1" fillId="0" borderId="43" xfId="53" applyFont="1" applyBorder="1" applyAlignment="1">
      <alignment wrapText="1"/>
      <protection/>
    </xf>
    <xf numFmtId="164" fontId="1" fillId="0" borderId="44" xfId="53" applyNumberFormat="1" applyFont="1" applyBorder="1" applyAlignment="1">
      <alignment horizontal="right" wrapText="1"/>
      <protection/>
    </xf>
    <xf numFmtId="164" fontId="1" fillId="0" borderId="30" xfId="53" applyNumberFormat="1" applyFont="1" applyBorder="1" applyAlignment="1">
      <alignment horizontal="right" wrapText="1"/>
      <protection/>
    </xf>
    <xf numFmtId="164" fontId="2" fillId="0" borderId="51" xfId="53" applyNumberFormat="1" applyFont="1" applyBorder="1" applyAlignment="1">
      <alignment horizontal="right" wrapText="1"/>
      <protection/>
    </xf>
    <xf numFmtId="164" fontId="2" fillId="0" borderId="52" xfId="53" applyNumberFormat="1" applyFont="1" applyBorder="1" applyAlignment="1">
      <alignment horizontal="right" wrapText="1"/>
      <protection/>
    </xf>
    <xf numFmtId="0" fontId="2" fillId="0" borderId="44" xfId="53" applyFont="1" applyBorder="1" applyAlignment="1">
      <alignment vertical="top"/>
      <protection/>
    </xf>
    <xf numFmtId="0" fontId="2" fillId="0" borderId="28" xfId="53" applyFont="1" applyBorder="1" applyAlignment="1">
      <alignment horizontal="center" vertical="top"/>
      <protection/>
    </xf>
    <xf numFmtId="0" fontId="2" fillId="0" borderId="43" xfId="53" applyFont="1" applyBorder="1" applyAlignment="1">
      <alignment wrapText="1"/>
      <protection/>
    </xf>
    <xf numFmtId="164" fontId="2" fillId="0" borderId="42" xfId="53" applyNumberFormat="1" applyFont="1" applyBorder="1" applyAlignment="1">
      <alignment horizontal="right" wrapText="1"/>
      <protection/>
    </xf>
    <xf numFmtId="164" fontId="2" fillId="0" borderId="30" xfId="53" applyNumberFormat="1" applyFont="1" applyBorder="1" applyAlignment="1">
      <alignment horizontal="right" wrapText="1"/>
      <protection/>
    </xf>
    <xf numFmtId="164" fontId="1" fillId="0" borderId="53" xfId="53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4" fillId="0" borderId="0" xfId="52" applyFont="1">
      <alignment/>
      <protection/>
    </xf>
    <xf numFmtId="0" fontId="13" fillId="0" borderId="0" xfId="52" applyFont="1">
      <alignment/>
      <protection/>
    </xf>
    <xf numFmtId="164" fontId="4" fillId="0" borderId="0" xfId="52" applyNumberFormat="1" applyFont="1">
      <alignment/>
      <protection/>
    </xf>
    <xf numFmtId="43" fontId="4" fillId="0" borderId="0" xfId="42" applyFont="1" applyFill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1" fillId="36" borderId="33" xfId="0" applyNumberFormat="1" applyFont="1" applyFill="1" applyBorder="1" applyAlignment="1">
      <alignment horizontal="center" vertical="center" wrapText="1"/>
    </xf>
    <xf numFmtId="3" fontId="1" fillId="36" borderId="13" xfId="0" applyNumberFormat="1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49" xfId="0" applyFont="1" applyFill="1" applyBorder="1" applyAlignment="1">
      <alignment horizontal="center" vertical="center" wrapText="1"/>
    </xf>
    <xf numFmtId="3" fontId="5" fillId="36" borderId="21" xfId="0" applyNumberFormat="1" applyFont="1" applyFill="1" applyBorder="1" applyAlignment="1">
      <alignment horizontal="center" vertical="center" wrapText="1"/>
    </xf>
    <xf numFmtId="3" fontId="5" fillId="36" borderId="23" xfId="0" applyNumberFormat="1" applyFont="1" applyFill="1" applyBorder="1" applyAlignment="1">
      <alignment horizontal="center" vertical="center" wrapText="1"/>
    </xf>
    <xf numFmtId="3" fontId="5" fillId="36" borderId="49" xfId="0" applyNumberFormat="1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164" fontId="15" fillId="0" borderId="42" xfId="42" applyNumberFormat="1" applyFont="1" applyBorder="1" applyAlignment="1">
      <alignment horizontal="right" vertical="center" wrapText="1"/>
    </xf>
    <xf numFmtId="164" fontId="15" fillId="0" borderId="11" xfId="42" applyNumberFormat="1" applyFont="1" applyBorder="1" applyAlignment="1">
      <alignment horizontal="right" vertical="center" wrapText="1"/>
    </xf>
    <xf numFmtId="164" fontId="15" fillId="0" borderId="43" xfId="42" applyNumberFormat="1" applyFont="1" applyBorder="1" applyAlignment="1">
      <alignment horizontal="right" vertical="center" wrapText="1"/>
    </xf>
    <xf numFmtId="164" fontId="15" fillId="0" borderId="13" xfId="42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0" fillId="0" borderId="50" xfId="0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164" fontId="0" fillId="0" borderId="42" xfId="42" applyNumberFormat="1" applyFont="1" applyBorder="1" applyAlignment="1">
      <alignment horizontal="right" vertical="center" wrapText="1"/>
    </xf>
    <xf numFmtId="164" fontId="0" fillId="0" borderId="11" xfId="42" applyNumberFormat="1" applyFont="1" applyBorder="1" applyAlignment="1">
      <alignment horizontal="right" vertical="center" wrapText="1"/>
    </xf>
    <xf numFmtId="164" fontId="0" fillId="0" borderId="43" xfId="42" applyNumberFormat="1" applyFont="1" applyBorder="1" applyAlignment="1">
      <alignment horizontal="right" vertical="center" wrapText="1"/>
    </xf>
    <xf numFmtId="164" fontId="0" fillId="0" borderId="55" xfId="42" applyNumberFormat="1" applyFont="1" applyBorder="1" applyAlignment="1">
      <alignment horizontal="right" vertical="center" wrapText="1"/>
    </xf>
    <xf numFmtId="164" fontId="0" fillId="0" borderId="44" xfId="42" applyNumberFormat="1" applyFont="1" applyBorder="1" applyAlignment="1">
      <alignment horizontal="right" vertical="center" wrapText="1"/>
    </xf>
    <xf numFmtId="164" fontId="0" fillId="0" borderId="28" xfId="42" applyNumberFormat="1" applyFont="1" applyBorder="1" applyAlignment="1">
      <alignment horizontal="right" vertical="center" wrapText="1"/>
    </xf>
    <xf numFmtId="164" fontId="0" fillId="0" borderId="30" xfId="42" applyNumberFormat="1" applyFont="1" applyBorder="1" applyAlignment="1">
      <alignment horizontal="right" vertical="center" wrapText="1"/>
    </xf>
    <xf numFmtId="164" fontId="0" fillId="0" borderId="56" xfId="42" applyNumberFormat="1" applyFont="1" applyBorder="1" applyAlignment="1">
      <alignment horizontal="right" vertical="center" wrapText="1"/>
    </xf>
    <xf numFmtId="0" fontId="0" fillId="0" borderId="40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164" fontId="15" fillId="0" borderId="45" xfId="42" applyNumberFormat="1" applyFont="1" applyBorder="1" applyAlignment="1">
      <alignment horizontal="right" vertical="center" wrapText="1"/>
    </xf>
    <xf numFmtId="164" fontId="15" fillId="0" borderId="46" xfId="42" applyNumberFormat="1" applyFont="1" applyBorder="1" applyAlignment="1">
      <alignment horizontal="right" vertical="center" wrapText="1"/>
    </xf>
    <xf numFmtId="164" fontId="15" fillId="0" borderId="47" xfId="42" applyNumberFormat="1" applyFont="1" applyBorder="1" applyAlignment="1">
      <alignment horizontal="right" vertical="center" wrapText="1"/>
    </xf>
    <xf numFmtId="164" fontId="15" fillId="0" borderId="57" xfId="42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horizontal="right"/>
    </xf>
    <xf numFmtId="164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0" fontId="0" fillId="0" borderId="44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164" fontId="15" fillId="0" borderId="44" xfId="42" applyNumberFormat="1" applyFont="1" applyBorder="1" applyAlignment="1">
      <alignment horizontal="right" vertical="center" wrapText="1"/>
    </xf>
    <xf numFmtId="164" fontId="15" fillId="0" borderId="28" xfId="42" applyNumberFormat="1" applyFont="1" applyBorder="1" applyAlignment="1">
      <alignment horizontal="right" vertical="center" wrapText="1"/>
    </xf>
    <xf numFmtId="164" fontId="15" fillId="0" borderId="30" xfId="42" applyNumberFormat="1" applyFont="1" applyBorder="1" applyAlignment="1">
      <alignment horizontal="right" vertical="center" wrapText="1"/>
    </xf>
    <xf numFmtId="164" fontId="15" fillId="0" borderId="56" xfId="42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right"/>
    </xf>
    <xf numFmtId="164" fontId="54" fillId="0" borderId="0" xfId="0" applyNumberFormat="1" applyFont="1" applyAlignment="1">
      <alignment/>
    </xf>
    <xf numFmtId="0" fontId="2" fillId="0" borderId="43" xfId="53" applyFont="1" applyBorder="1">
      <alignment/>
      <protection/>
    </xf>
    <xf numFmtId="0" fontId="2" fillId="0" borderId="3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64" fontId="2" fillId="0" borderId="42" xfId="42" applyNumberFormat="1" applyFont="1" applyBorder="1" applyAlignment="1">
      <alignment horizontal="right" wrapText="1"/>
    </xf>
    <xf numFmtId="164" fontId="2" fillId="0" borderId="43" xfId="42" applyNumberFormat="1" applyFont="1" applyBorder="1" applyAlignment="1">
      <alignment horizontal="right" wrapText="1"/>
    </xf>
    <xf numFmtId="0" fontId="54" fillId="0" borderId="0" xfId="0" applyFont="1" applyAlignment="1">
      <alignment/>
    </xf>
    <xf numFmtId="0" fontId="13" fillId="36" borderId="11" xfId="52" applyFont="1" applyFill="1" applyBorder="1" applyAlignment="1">
      <alignment horizontal="center" vertical="center" wrapText="1"/>
      <protection/>
    </xf>
    <xf numFmtId="0" fontId="15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wrapText="1"/>
    </xf>
    <xf numFmtId="0" fontId="2" fillId="0" borderId="0" xfId="53" applyFont="1" applyBorder="1" applyAlignment="1">
      <alignment wrapText="1"/>
      <protection/>
    </xf>
    <xf numFmtId="164" fontId="2" fillId="0" borderId="40" xfId="53" applyNumberFormat="1" applyFont="1" applyBorder="1" applyAlignment="1">
      <alignment horizontal="right" wrapText="1"/>
      <protection/>
    </xf>
    <xf numFmtId="164" fontId="2" fillId="0" borderId="17" xfId="53" applyNumberFormat="1" applyFont="1" applyBorder="1" applyAlignment="1">
      <alignment horizontal="right" wrapText="1"/>
      <protection/>
    </xf>
    <xf numFmtId="0" fontId="1" fillId="0" borderId="14" xfId="53" applyFont="1" applyBorder="1" applyAlignment="1">
      <alignment vertical="top"/>
      <protection/>
    </xf>
    <xf numFmtId="0" fontId="2" fillId="0" borderId="15" xfId="53" applyFont="1" applyBorder="1" applyAlignment="1">
      <alignment horizontal="center" vertical="top"/>
      <protection/>
    </xf>
    <xf numFmtId="0" fontId="1" fillId="0" borderId="14" xfId="53" applyFont="1" applyBorder="1" applyAlignment="1">
      <alignment horizontal="center" vertical="top"/>
      <protection/>
    </xf>
    <xf numFmtId="0" fontId="2" fillId="0" borderId="28" xfId="53" applyFont="1" applyBorder="1" applyAlignment="1">
      <alignment horizontal="center" vertical="top"/>
      <protection/>
    </xf>
    <xf numFmtId="0" fontId="1" fillId="0" borderId="43" xfId="53" applyFont="1" applyBorder="1" applyAlignment="1">
      <alignment wrapText="1"/>
      <protection/>
    </xf>
    <xf numFmtId="164" fontId="1" fillId="0" borderId="42" xfId="53" applyNumberFormat="1" applyFont="1" applyBorder="1" applyAlignment="1">
      <alignment horizontal="right" wrapText="1"/>
      <protection/>
    </xf>
    <xf numFmtId="0" fontId="4" fillId="0" borderId="0" xfId="0" applyFont="1" applyAlignment="1">
      <alignment wrapText="1"/>
    </xf>
    <xf numFmtId="0" fontId="15" fillId="36" borderId="11" xfId="0" applyFont="1" applyFill="1" applyBorder="1" applyAlignment="1">
      <alignment horizontal="center"/>
    </xf>
    <xf numFmtId="0" fontId="5" fillId="36" borderId="49" xfId="52" applyFont="1" applyFill="1" applyBorder="1" applyAlignment="1">
      <alignment horizontal="center" vertical="center" wrapText="1"/>
      <protection/>
    </xf>
    <xf numFmtId="0" fontId="5" fillId="36" borderId="21" xfId="52" applyFont="1" applyFill="1" applyBorder="1" applyAlignment="1">
      <alignment horizontal="center" vertical="center" wrapText="1"/>
      <protection/>
    </xf>
    <xf numFmtId="0" fontId="5" fillId="36" borderId="22" xfId="52" applyFont="1" applyFill="1" applyBorder="1" applyAlignment="1">
      <alignment horizontal="center" vertical="center" wrapText="1"/>
      <protection/>
    </xf>
    <xf numFmtId="164" fontId="13" fillId="0" borderId="28" xfId="42" applyNumberFormat="1" applyFont="1" applyBorder="1" applyAlignment="1">
      <alignment horizontal="right" wrapText="1"/>
    </xf>
    <xf numFmtId="0" fontId="4" fillId="0" borderId="0" xfId="52" applyFont="1" applyFill="1">
      <alignment/>
      <protection/>
    </xf>
    <xf numFmtId="0" fontId="4" fillId="0" borderId="11" xfId="52" applyFont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164" fontId="4" fillId="0" borderId="11" xfId="42" applyNumberFormat="1" applyFont="1" applyFill="1" applyBorder="1" applyAlignment="1">
      <alignment horizontal="right" vertical="center" wrapText="1"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164" fontId="5" fillId="0" borderId="15" xfId="42" applyNumberFormat="1" applyFont="1" applyFill="1" applyBorder="1" applyAlignment="1">
      <alignment horizontal="center" vertical="center" wrapText="1"/>
    </xf>
    <xf numFmtId="0" fontId="4" fillId="0" borderId="14" xfId="52" applyFont="1" applyBorder="1" applyAlignment="1">
      <alignment horizontal="center" vertical="top" wrapText="1"/>
      <protection/>
    </xf>
    <xf numFmtId="0" fontId="13" fillId="0" borderId="28" xfId="52" applyFont="1" applyBorder="1">
      <alignment/>
      <protection/>
    </xf>
    <xf numFmtId="0" fontId="4" fillId="0" borderId="44" xfId="52" applyFont="1" applyBorder="1" applyAlignment="1">
      <alignment horizontal="center" vertical="top" wrapText="1"/>
      <protection/>
    </xf>
    <xf numFmtId="164" fontId="1" fillId="0" borderId="46" xfId="42" applyNumberFormat="1" applyFont="1" applyBorder="1" applyAlignment="1">
      <alignment horizontal="right" vertical="center" wrapText="1"/>
    </xf>
    <xf numFmtId="3" fontId="1" fillId="36" borderId="58" xfId="0" applyNumberFormat="1" applyFont="1" applyFill="1" applyBorder="1" applyAlignment="1">
      <alignment horizontal="center" vertical="center" wrapText="1"/>
    </xf>
    <xf numFmtId="3" fontId="1" fillId="36" borderId="44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56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3" fontId="1" fillId="36" borderId="59" xfId="0" applyNumberFormat="1" applyFont="1" applyFill="1" applyBorder="1" applyAlignment="1">
      <alignment horizontal="center" vertical="center" wrapText="1"/>
    </xf>
    <xf numFmtId="3" fontId="1" fillId="36" borderId="60" xfId="0" applyNumberFormat="1" applyFont="1" applyFill="1" applyBorder="1" applyAlignment="1">
      <alignment horizontal="center" vertical="center" wrapText="1"/>
    </xf>
    <xf numFmtId="3" fontId="1" fillId="36" borderId="61" xfId="0" applyNumberFormat="1" applyFont="1" applyFill="1" applyBorder="1" applyAlignment="1">
      <alignment horizontal="center" vertical="center" wrapText="1"/>
    </xf>
    <xf numFmtId="0" fontId="1" fillId="36" borderId="59" xfId="0" applyFont="1" applyFill="1" applyBorder="1" applyAlignment="1">
      <alignment horizontal="center" vertical="center" wrapText="1"/>
    </xf>
    <xf numFmtId="0" fontId="1" fillId="36" borderId="60" xfId="0" applyFont="1" applyFill="1" applyBorder="1" applyAlignment="1">
      <alignment horizontal="center" vertical="center" wrapText="1"/>
    </xf>
    <xf numFmtId="0" fontId="1" fillId="36" borderId="61" xfId="0" applyFont="1" applyFill="1" applyBorder="1" applyAlignment="1">
      <alignment horizontal="center" vertical="center" wrapText="1"/>
    </xf>
    <xf numFmtId="0" fontId="1" fillId="36" borderId="58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 wrapText="1"/>
    </xf>
    <xf numFmtId="3" fontId="1" fillId="36" borderId="56" xfId="0" applyNumberFormat="1" applyFont="1" applyFill="1" applyBorder="1" applyAlignment="1">
      <alignment horizontal="center" vertical="center" wrapText="1"/>
    </xf>
    <xf numFmtId="0" fontId="1" fillId="36" borderId="12" xfId="53" applyFont="1" applyFill="1" applyBorder="1" applyAlignment="1">
      <alignment horizontal="center" vertical="center" wrapText="1"/>
      <protection/>
    </xf>
    <xf numFmtId="0" fontId="1" fillId="36" borderId="62" xfId="53" applyFont="1" applyFill="1" applyBorder="1" applyAlignment="1">
      <alignment horizontal="center" vertical="center" wrapText="1"/>
      <protection/>
    </xf>
    <xf numFmtId="0" fontId="1" fillId="36" borderId="56" xfId="53" applyFont="1" applyFill="1" applyBorder="1" applyAlignment="1">
      <alignment horizontal="center" vertical="center" wrapText="1"/>
      <protection/>
    </xf>
    <xf numFmtId="0" fontId="1" fillId="36" borderId="63" xfId="53" applyFont="1" applyFill="1" applyBorder="1" applyAlignment="1">
      <alignment horizontal="center" vertical="center" wrapText="1"/>
      <protection/>
    </xf>
    <xf numFmtId="0" fontId="1" fillId="0" borderId="53" xfId="53" applyFont="1" applyBorder="1" applyAlignment="1">
      <alignment horizontal="center" vertical="center" wrapText="1"/>
      <protection/>
    </xf>
    <xf numFmtId="0" fontId="1" fillId="0" borderId="46" xfId="53" applyFont="1" applyBorder="1" applyAlignment="1">
      <alignment horizontal="center" vertical="center" wrapText="1"/>
      <protection/>
    </xf>
    <xf numFmtId="0" fontId="1" fillId="0" borderId="64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wrapText="1"/>
      <protection/>
    </xf>
    <xf numFmtId="0" fontId="1" fillId="36" borderId="24" xfId="53" applyFont="1" applyFill="1" applyBorder="1" applyAlignment="1">
      <alignment horizontal="center" vertical="center" wrapText="1"/>
      <protection/>
    </xf>
    <xf numFmtId="0" fontId="1" fillId="36" borderId="14" xfId="53" applyFont="1" applyFill="1" applyBorder="1" applyAlignment="1">
      <alignment horizontal="center" vertical="center" wrapText="1"/>
      <protection/>
    </xf>
    <xf numFmtId="0" fontId="1" fillId="36" borderId="44" xfId="53" applyFont="1" applyFill="1" applyBorder="1" applyAlignment="1">
      <alignment horizontal="center" vertical="center" wrapText="1"/>
      <protection/>
    </xf>
    <xf numFmtId="0" fontId="1" fillId="36" borderId="26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29" xfId="53" applyFont="1" applyFill="1" applyBorder="1" applyAlignment="1">
      <alignment horizontal="center" vertical="center" wrapText="1"/>
      <protection/>
    </xf>
    <xf numFmtId="0" fontId="1" fillId="36" borderId="65" xfId="53" applyFont="1" applyFill="1" applyBorder="1" applyAlignment="1">
      <alignment horizontal="center"/>
      <protection/>
    </xf>
    <xf numFmtId="0" fontId="1" fillId="36" borderId="18" xfId="53" applyFont="1" applyFill="1" applyBorder="1" applyAlignment="1">
      <alignment horizontal="center"/>
      <protection/>
    </xf>
    <xf numFmtId="0" fontId="1" fillId="36" borderId="20" xfId="53" applyFont="1" applyFill="1" applyBorder="1" applyAlignment="1">
      <alignment horizontal="center"/>
      <protection/>
    </xf>
    <xf numFmtId="0" fontId="1" fillId="36" borderId="59" xfId="53" applyFont="1" applyFill="1" applyBorder="1" applyAlignment="1">
      <alignment horizontal="center"/>
      <protection/>
    </xf>
    <xf numFmtId="0" fontId="1" fillId="36" borderId="60" xfId="53" applyFont="1" applyFill="1" applyBorder="1" applyAlignment="1">
      <alignment horizontal="center"/>
      <protection/>
    </xf>
    <xf numFmtId="0" fontId="1" fillId="36" borderId="61" xfId="53" applyFont="1" applyFill="1" applyBorder="1" applyAlignment="1">
      <alignment horizontal="center"/>
      <protection/>
    </xf>
    <xf numFmtId="0" fontId="1" fillId="36" borderId="24" xfId="53" applyFont="1" applyFill="1" applyBorder="1" applyAlignment="1">
      <alignment horizontal="center" vertical="center"/>
      <protection/>
    </xf>
    <xf numFmtId="0" fontId="1" fillId="36" borderId="14" xfId="53" applyFont="1" applyFill="1" applyBorder="1" applyAlignment="1">
      <alignment horizontal="center" vertical="center"/>
      <protection/>
    </xf>
    <xf numFmtId="0" fontId="1" fillId="36" borderId="44" xfId="53" applyFont="1" applyFill="1" applyBorder="1" applyAlignment="1">
      <alignment horizontal="center" vertical="center"/>
      <protection/>
    </xf>
    <xf numFmtId="0" fontId="1" fillId="36" borderId="27" xfId="53" applyFont="1" applyFill="1" applyBorder="1" applyAlignment="1">
      <alignment horizontal="center" vertical="center"/>
      <protection/>
    </xf>
    <xf numFmtId="0" fontId="1" fillId="36" borderId="17" xfId="53" applyFont="1" applyFill="1" applyBorder="1" applyAlignment="1">
      <alignment horizontal="center" vertical="center"/>
      <protection/>
    </xf>
    <xf numFmtId="0" fontId="1" fillId="36" borderId="30" xfId="53" applyFont="1" applyFill="1" applyBorder="1" applyAlignment="1">
      <alignment horizontal="center" vertical="center"/>
      <protection/>
    </xf>
    <xf numFmtId="0" fontId="1" fillId="0" borderId="45" xfId="52" applyFont="1" applyBorder="1" applyAlignment="1">
      <alignment horizontal="center" vertical="center"/>
      <protection/>
    </xf>
    <xf numFmtId="0" fontId="1" fillId="0" borderId="47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 vertical="center" wrapText="1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36" borderId="18" xfId="52" applyFont="1" applyFill="1" applyBorder="1" applyAlignment="1">
      <alignment horizontal="center" vertical="center" wrapText="1"/>
      <protection/>
    </xf>
    <xf numFmtId="0" fontId="13" fillId="36" borderId="11" xfId="52" applyFont="1" applyFill="1" applyBorder="1" applyAlignment="1">
      <alignment horizontal="center" vertical="center" wrapText="1"/>
      <protection/>
    </xf>
    <xf numFmtId="0" fontId="13" fillId="36" borderId="19" xfId="52" applyFont="1" applyFill="1" applyBorder="1" applyAlignment="1">
      <alignment horizontal="center" vertical="center" wrapText="1"/>
      <protection/>
    </xf>
    <xf numFmtId="0" fontId="13" fillId="36" borderId="12" xfId="52" applyFont="1" applyFill="1" applyBorder="1" applyAlignment="1">
      <alignment horizontal="center" vertical="center" wrapText="1"/>
      <protection/>
    </xf>
    <xf numFmtId="0" fontId="13" fillId="36" borderId="65" xfId="52" applyFont="1" applyFill="1" applyBorder="1" applyAlignment="1">
      <alignment horizontal="center" vertical="center" wrapText="1"/>
      <protection/>
    </xf>
    <xf numFmtId="0" fontId="13" fillId="36" borderId="66" xfId="52" applyFont="1" applyFill="1" applyBorder="1" applyAlignment="1">
      <alignment horizontal="center" vertical="center"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3" fontId="2" fillId="33" borderId="38" xfId="0" applyNumberFormat="1" applyFont="1" applyFill="1" applyBorder="1" applyAlignment="1">
      <alignment horizontal="right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34" borderId="67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1" fillId="33" borderId="25" xfId="42" applyNumberFormat="1" applyFont="1" applyFill="1" applyBorder="1" applyAlignment="1">
      <alignment horizontal="right" vertical="center" wrapText="1"/>
    </xf>
    <xf numFmtId="3" fontId="1" fillId="33" borderId="15" xfId="42" applyNumberFormat="1" applyFont="1" applyFill="1" applyBorder="1" applyAlignment="1">
      <alignment horizontal="right" vertical="center" wrapText="1"/>
    </xf>
    <xf numFmtId="3" fontId="1" fillId="33" borderId="38" xfId="42" applyNumberFormat="1" applyFont="1" applyFill="1" applyBorder="1" applyAlignment="1">
      <alignment horizontal="right" vertical="center" wrapText="1"/>
    </xf>
    <xf numFmtId="3" fontId="2" fillId="33" borderId="25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3" fontId="2" fillId="33" borderId="38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38" xfId="0" applyFont="1" applyBorder="1" applyAlignment="1">
      <alignment/>
    </xf>
    <xf numFmtId="3" fontId="2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8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38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ałgosia - Projekt budżetu na 2005 r. - TABELE" xfId="52"/>
    <cellStyle name="Normalny_Sprawozdanie I półrocze 200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27"/>
  <sheetViews>
    <sheetView showGridLines="0" tabSelected="1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7.57421875" style="167" customWidth="1"/>
    <col min="2" max="3" width="8.8515625" style="167" customWidth="1"/>
    <col min="4" max="4" width="50.00390625" style="167" customWidth="1"/>
    <col min="5" max="5" width="15.57421875" style="167" customWidth="1"/>
    <col min="6" max="6" width="13.140625" style="201" bestFit="1" customWidth="1"/>
    <col min="7" max="9" width="13.140625" style="201" customWidth="1"/>
    <col min="10" max="10" width="12.28125" style="167" bestFit="1" customWidth="1"/>
    <col min="11" max="16384" width="9.140625" style="167" customWidth="1"/>
  </cols>
  <sheetData>
    <row r="1" spans="1:10" ht="52.5" customHeight="1">
      <c r="A1" s="200"/>
      <c r="B1" s="200"/>
      <c r="C1" s="200"/>
      <c r="D1" s="200" t="s">
        <v>103</v>
      </c>
      <c r="E1" s="200"/>
      <c r="G1" s="202"/>
      <c r="I1" s="300" t="s">
        <v>131</v>
      </c>
      <c r="J1" s="300"/>
    </row>
    <row r="2" spans="1:10" ht="12" customHeight="1">
      <c r="A2" s="168"/>
      <c r="B2" s="168"/>
      <c r="C2" s="168"/>
      <c r="D2" s="168"/>
      <c r="E2" s="168"/>
      <c r="F2" s="203"/>
      <c r="G2" s="203"/>
      <c r="H2" s="203"/>
      <c r="I2" s="203"/>
      <c r="J2" s="168"/>
    </row>
    <row r="3" spans="1:10" ht="12" customHeight="1">
      <c r="A3" s="168"/>
      <c r="B3" s="168"/>
      <c r="C3" s="168"/>
      <c r="D3" s="168"/>
      <c r="E3" s="168"/>
      <c r="F3" s="203"/>
      <c r="G3" s="203"/>
      <c r="H3" s="203"/>
      <c r="I3" s="203"/>
      <c r="J3" s="168"/>
    </row>
    <row r="4" spans="1:10" ht="31.5" customHeight="1">
      <c r="A4" s="301" t="s">
        <v>104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5.75" thickBot="1">
      <c r="A5" s="118"/>
      <c r="B5" s="118"/>
      <c r="C5" s="118"/>
      <c r="D5" s="118"/>
      <c r="E5" s="118"/>
      <c r="F5" s="118"/>
      <c r="G5" s="118"/>
      <c r="H5" s="118"/>
      <c r="I5" s="118"/>
      <c r="J5" s="119" t="s">
        <v>3</v>
      </c>
    </row>
    <row r="6" spans="1:10" ht="12.75">
      <c r="A6" s="302" t="s">
        <v>0</v>
      </c>
      <c r="B6" s="305" t="s">
        <v>1</v>
      </c>
      <c r="C6" s="305" t="s">
        <v>105</v>
      </c>
      <c r="D6" s="308" t="s">
        <v>90</v>
      </c>
      <c r="E6" s="311" t="s">
        <v>91</v>
      </c>
      <c r="F6" s="312"/>
      <c r="G6" s="313"/>
      <c r="H6" s="314" t="s">
        <v>92</v>
      </c>
      <c r="I6" s="315"/>
      <c r="J6" s="316"/>
    </row>
    <row r="7" spans="1:10" ht="12.75">
      <c r="A7" s="303"/>
      <c r="B7" s="306"/>
      <c r="C7" s="306"/>
      <c r="D7" s="309"/>
      <c r="E7" s="317" t="s">
        <v>93</v>
      </c>
      <c r="F7" s="318" t="s">
        <v>100</v>
      </c>
      <c r="G7" s="319"/>
      <c r="H7" s="294" t="s">
        <v>93</v>
      </c>
      <c r="I7" s="296" t="s">
        <v>100</v>
      </c>
      <c r="J7" s="297"/>
    </row>
    <row r="8" spans="1:10" ht="33.75" customHeight="1">
      <c r="A8" s="304"/>
      <c r="B8" s="307"/>
      <c r="C8" s="307"/>
      <c r="D8" s="310"/>
      <c r="E8" s="304"/>
      <c r="F8" s="204" t="s">
        <v>106</v>
      </c>
      <c r="G8" s="205" t="s">
        <v>107</v>
      </c>
      <c r="H8" s="295"/>
      <c r="I8" s="206" t="s">
        <v>106</v>
      </c>
      <c r="J8" s="207" t="s">
        <v>107</v>
      </c>
    </row>
    <row r="9" spans="1:10" s="216" customFormat="1" ht="12" thickBot="1">
      <c r="A9" s="208">
        <v>1</v>
      </c>
      <c r="B9" s="209">
        <v>2</v>
      </c>
      <c r="C9" s="209">
        <v>3</v>
      </c>
      <c r="D9" s="210">
        <v>4</v>
      </c>
      <c r="E9" s="211">
        <v>5</v>
      </c>
      <c r="F9" s="212">
        <v>6</v>
      </c>
      <c r="G9" s="213">
        <v>7</v>
      </c>
      <c r="H9" s="214">
        <v>8</v>
      </c>
      <c r="I9" s="212">
        <v>9</v>
      </c>
      <c r="J9" s="215">
        <v>10</v>
      </c>
    </row>
    <row r="10" spans="1:10" ht="30" customHeight="1">
      <c r="A10" s="217">
        <v>801</v>
      </c>
      <c r="B10" s="218"/>
      <c r="C10" s="219"/>
      <c r="D10" s="220" t="s">
        <v>108</v>
      </c>
      <c r="E10" s="221">
        <f aca="true" t="shared" si="0" ref="E10:J11">SUM(E11)</f>
        <v>1600</v>
      </c>
      <c r="F10" s="222">
        <f t="shared" si="0"/>
        <v>1600</v>
      </c>
      <c r="G10" s="223">
        <f t="shared" si="0"/>
        <v>0</v>
      </c>
      <c r="H10" s="221">
        <f t="shared" si="0"/>
        <v>0</v>
      </c>
      <c r="I10" s="222">
        <f t="shared" si="0"/>
        <v>0</v>
      </c>
      <c r="J10" s="224">
        <f t="shared" si="0"/>
        <v>0</v>
      </c>
    </row>
    <row r="11" spans="1:10" ht="30" customHeight="1">
      <c r="A11" s="225"/>
      <c r="B11" s="226">
        <v>80101</v>
      </c>
      <c r="C11" s="227"/>
      <c r="D11" s="228" t="s">
        <v>116</v>
      </c>
      <c r="E11" s="229">
        <f t="shared" si="0"/>
        <v>1600</v>
      </c>
      <c r="F11" s="230">
        <f t="shared" si="0"/>
        <v>1600</v>
      </c>
      <c r="G11" s="231">
        <f t="shared" si="0"/>
        <v>0</v>
      </c>
      <c r="H11" s="229">
        <f t="shared" si="0"/>
        <v>0</v>
      </c>
      <c r="I11" s="230">
        <f t="shared" si="0"/>
        <v>0</v>
      </c>
      <c r="J11" s="232">
        <f t="shared" si="0"/>
        <v>0</v>
      </c>
    </row>
    <row r="12" spans="1:10" ht="52.5" customHeight="1">
      <c r="A12" s="247"/>
      <c r="B12" s="238"/>
      <c r="C12" s="227" t="s">
        <v>109</v>
      </c>
      <c r="D12" s="228" t="s">
        <v>110</v>
      </c>
      <c r="E12" s="233">
        <f>SUM(F12:G12)</f>
        <v>1600</v>
      </c>
      <c r="F12" s="234">
        <v>1600</v>
      </c>
      <c r="G12" s="235">
        <v>0</v>
      </c>
      <c r="H12" s="229">
        <f>SUM(I12:J12)</f>
        <v>0</v>
      </c>
      <c r="I12" s="230">
        <v>0</v>
      </c>
      <c r="J12" s="236">
        <v>0</v>
      </c>
    </row>
    <row r="13" spans="1:10" ht="36" customHeight="1">
      <c r="A13" s="263">
        <v>900</v>
      </c>
      <c r="B13" s="199"/>
      <c r="C13" s="227"/>
      <c r="D13" s="220" t="s">
        <v>118</v>
      </c>
      <c r="E13" s="249">
        <f aca="true" t="shared" si="1" ref="E13:J14">SUM(E14)</f>
        <v>0</v>
      </c>
      <c r="F13" s="250">
        <f t="shared" si="1"/>
        <v>0</v>
      </c>
      <c r="G13" s="251">
        <f t="shared" si="1"/>
        <v>0</v>
      </c>
      <c r="H13" s="221">
        <f t="shared" si="1"/>
        <v>50000</v>
      </c>
      <c r="I13" s="222">
        <f t="shared" si="1"/>
        <v>50000</v>
      </c>
      <c r="J13" s="252">
        <f t="shared" si="1"/>
        <v>0</v>
      </c>
    </row>
    <row r="14" spans="1:10" ht="22.5" customHeight="1">
      <c r="A14" s="248"/>
      <c r="B14" s="199">
        <v>90004</v>
      </c>
      <c r="C14" s="227"/>
      <c r="D14" s="228" t="s">
        <v>119</v>
      </c>
      <c r="E14" s="233">
        <f t="shared" si="1"/>
        <v>0</v>
      </c>
      <c r="F14" s="234">
        <f t="shared" si="1"/>
        <v>0</v>
      </c>
      <c r="G14" s="235">
        <f t="shared" si="1"/>
        <v>0</v>
      </c>
      <c r="H14" s="229">
        <f t="shared" si="1"/>
        <v>50000</v>
      </c>
      <c r="I14" s="230">
        <f t="shared" si="1"/>
        <v>50000</v>
      </c>
      <c r="J14" s="236">
        <f t="shared" si="1"/>
        <v>0</v>
      </c>
    </row>
    <row r="15" spans="1:10" ht="45" customHeight="1" thickBot="1">
      <c r="A15" s="237"/>
      <c r="B15" s="238"/>
      <c r="C15" s="227" t="s">
        <v>117</v>
      </c>
      <c r="D15" s="228" t="s">
        <v>120</v>
      </c>
      <c r="E15" s="233">
        <f>SUM(F15:G15)</f>
        <v>0</v>
      </c>
      <c r="F15" s="234">
        <v>0</v>
      </c>
      <c r="G15" s="235">
        <v>0</v>
      </c>
      <c r="H15" s="229">
        <f>SUM(I15:J15)</f>
        <v>50000</v>
      </c>
      <c r="I15" s="230">
        <v>50000</v>
      </c>
      <c r="J15" s="236">
        <v>0</v>
      </c>
    </row>
    <row r="16" spans="1:10" s="169" customFormat="1" ht="31.5" customHeight="1" thickBot="1">
      <c r="A16" s="298" t="s">
        <v>2</v>
      </c>
      <c r="B16" s="299"/>
      <c r="C16" s="299"/>
      <c r="D16" s="299"/>
      <c r="E16" s="239">
        <f aca="true" t="shared" si="2" ref="E16:J16">SUM(E10+E13)</f>
        <v>1600</v>
      </c>
      <c r="F16" s="240">
        <f t="shared" si="2"/>
        <v>1600</v>
      </c>
      <c r="G16" s="241">
        <f t="shared" si="2"/>
        <v>0</v>
      </c>
      <c r="H16" s="239">
        <f t="shared" si="2"/>
        <v>50000</v>
      </c>
      <c r="I16" s="240">
        <f t="shared" si="2"/>
        <v>50000</v>
      </c>
      <c r="J16" s="242">
        <f t="shared" si="2"/>
        <v>0</v>
      </c>
    </row>
    <row r="19" ht="12.75">
      <c r="E19" s="171"/>
    </row>
    <row r="20" spans="5:10" ht="12.75">
      <c r="E20" s="170"/>
      <c r="J20" s="170"/>
    </row>
    <row r="21" spans="4:5" ht="12.75">
      <c r="D21" s="253"/>
      <c r="E21" s="254"/>
    </row>
    <row r="22" spans="4:10" ht="12.75">
      <c r="D22" s="243"/>
      <c r="E22" s="244"/>
      <c r="J22" s="170"/>
    </row>
    <row r="23" spans="4:5" ht="12.75">
      <c r="D23" s="245"/>
      <c r="E23" s="245"/>
    </row>
    <row r="24" spans="4:5" ht="12.75">
      <c r="D24" s="245"/>
      <c r="E24" s="245"/>
    </row>
    <row r="25" spans="4:5" ht="12.75">
      <c r="D25" s="245"/>
      <c r="E25" s="245"/>
    </row>
    <row r="26" spans="4:5" ht="12.75">
      <c r="D26" s="243"/>
      <c r="E26" s="246"/>
    </row>
    <row r="27" spans="4:5" ht="12.75">
      <c r="D27" s="245"/>
      <c r="E27" s="245"/>
    </row>
  </sheetData>
  <sheetProtection/>
  <mergeCells count="13">
    <mergeCell ref="H6:J6"/>
    <mergeCell ref="E7:E8"/>
    <mergeCell ref="F7:G7"/>
    <mergeCell ref="H7:H8"/>
    <mergeCell ref="I7:J7"/>
    <mergeCell ref="A16:D16"/>
    <mergeCell ref="I1:J1"/>
    <mergeCell ref="A4:J4"/>
    <mergeCell ref="A6:A8"/>
    <mergeCell ref="B6:B8"/>
    <mergeCell ref="C6:C8"/>
    <mergeCell ref="D6:D8"/>
    <mergeCell ref="E6:G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M45"/>
  <sheetViews>
    <sheetView showGridLines="0" view="pageBreakPreview" zoomScaleSheetLayoutView="100" zoomScalePageLayoutView="0" workbookViewId="0" topLeftCell="C1">
      <selection activeCell="I1" sqref="I1:J1"/>
    </sheetView>
  </sheetViews>
  <sheetFormatPr defaultColWidth="9.140625" defaultRowHeight="12.75"/>
  <cols>
    <col min="1" max="2" width="9.28125" style="167" bestFit="1" customWidth="1"/>
    <col min="3" max="3" width="49.57421875" style="167" bestFit="1" customWidth="1"/>
    <col min="4" max="4" width="15.00390625" style="167" bestFit="1" customWidth="1"/>
    <col min="5" max="5" width="10.7109375" style="167" bestFit="1" customWidth="1"/>
    <col min="6" max="6" width="16.7109375" style="167" bestFit="1" customWidth="1"/>
    <col min="7" max="7" width="11.421875" style="167" customWidth="1"/>
    <col min="8" max="8" width="13.00390625" style="167" customWidth="1"/>
    <col min="9" max="9" width="12.28125" style="167" customWidth="1"/>
    <col min="10" max="10" width="12.57421875" style="168" customWidth="1"/>
    <col min="11" max="11" width="17.140625" style="167" customWidth="1"/>
    <col min="12" max="12" width="11.00390625" style="167" bestFit="1" customWidth="1"/>
    <col min="13" max="13" width="15.140625" style="167" customWidth="1"/>
    <col min="14" max="16384" width="9.140625" style="167" customWidth="1"/>
  </cols>
  <sheetData>
    <row r="1" spans="1:13" s="117" customFormat="1" ht="60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327" t="s">
        <v>132</v>
      </c>
      <c r="M1" s="327"/>
    </row>
    <row r="2" spans="1:13" s="117" customFormat="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117" customFormat="1" ht="32.25" customHeight="1">
      <c r="A3" s="301" t="s">
        <v>89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s="117" customFormat="1" ht="15.75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</v>
      </c>
    </row>
    <row r="5" spans="1:13" s="117" customFormat="1" ht="12.75">
      <c r="A5" s="328" t="s">
        <v>0</v>
      </c>
      <c r="B5" s="331" t="s">
        <v>1</v>
      </c>
      <c r="C5" s="331" t="s">
        <v>90</v>
      </c>
      <c r="D5" s="334" t="s">
        <v>91</v>
      </c>
      <c r="E5" s="335"/>
      <c r="F5" s="335"/>
      <c r="G5" s="335"/>
      <c r="H5" s="336"/>
      <c r="I5" s="337" t="s">
        <v>92</v>
      </c>
      <c r="J5" s="338"/>
      <c r="K5" s="338"/>
      <c r="L5" s="338"/>
      <c r="M5" s="339"/>
    </row>
    <row r="6" spans="1:13" s="117" customFormat="1" ht="12.75">
      <c r="A6" s="329"/>
      <c r="B6" s="332"/>
      <c r="C6" s="332"/>
      <c r="D6" s="323" t="s">
        <v>93</v>
      </c>
      <c r="E6" s="320" t="s">
        <v>94</v>
      </c>
      <c r="F6" s="321"/>
      <c r="G6" s="321"/>
      <c r="H6" s="322"/>
      <c r="I6" s="323" t="s">
        <v>93</v>
      </c>
      <c r="J6" s="320" t="s">
        <v>94</v>
      </c>
      <c r="K6" s="321"/>
      <c r="L6" s="321"/>
      <c r="M6" s="322"/>
    </row>
    <row r="7" spans="1:13" s="117" customFormat="1" ht="59.25" customHeight="1">
      <c r="A7" s="330"/>
      <c r="B7" s="333"/>
      <c r="C7" s="333"/>
      <c r="D7" s="323"/>
      <c r="E7" s="120" t="s">
        <v>95</v>
      </c>
      <c r="F7" s="120" t="s">
        <v>96</v>
      </c>
      <c r="G7" s="120" t="s">
        <v>97</v>
      </c>
      <c r="H7" s="121" t="s">
        <v>98</v>
      </c>
      <c r="I7" s="323"/>
      <c r="J7" s="122" t="s">
        <v>95</v>
      </c>
      <c r="K7" s="122" t="s">
        <v>96</v>
      </c>
      <c r="L7" s="122" t="s">
        <v>97</v>
      </c>
      <c r="M7" s="123" t="s">
        <v>98</v>
      </c>
    </row>
    <row r="8" spans="1:13" s="130" customFormat="1" ht="12" thickBot="1">
      <c r="A8" s="124">
        <v>1</v>
      </c>
      <c r="B8" s="125">
        <v>2</v>
      </c>
      <c r="C8" s="126">
        <v>3</v>
      </c>
      <c r="D8" s="127">
        <v>4</v>
      </c>
      <c r="E8" s="128">
        <v>5</v>
      </c>
      <c r="F8" s="128">
        <v>6</v>
      </c>
      <c r="G8" s="128">
        <v>7</v>
      </c>
      <c r="H8" s="129">
        <v>8</v>
      </c>
      <c r="I8" s="127">
        <v>9</v>
      </c>
      <c r="J8" s="128">
        <v>10</v>
      </c>
      <c r="K8" s="128">
        <v>11</v>
      </c>
      <c r="L8" s="128">
        <v>12</v>
      </c>
      <c r="M8" s="129">
        <v>13</v>
      </c>
    </row>
    <row r="9" spans="1:13" s="117" customFormat="1" ht="12.75">
      <c r="A9" s="131"/>
      <c r="B9" s="132"/>
      <c r="C9" s="133"/>
      <c r="D9" s="134"/>
      <c r="E9" s="135"/>
      <c r="F9" s="135"/>
      <c r="G9" s="135"/>
      <c r="H9" s="136"/>
      <c r="I9" s="137"/>
      <c r="J9" s="138"/>
      <c r="K9" s="138"/>
      <c r="L9" s="138"/>
      <c r="M9" s="139"/>
    </row>
    <row r="10" spans="1:13" s="147" customFormat="1" ht="12.75">
      <c r="A10" s="140">
        <v>600</v>
      </c>
      <c r="B10" s="141"/>
      <c r="C10" s="142" t="s">
        <v>102</v>
      </c>
      <c r="D10" s="143">
        <f aca="true" t="shared" si="0" ref="D10:M10">SUM(D12)</f>
        <v>100127</v>
      </c>
      <c r="E10" s="144">
        <f t="shared" si="0"/>
        <v>0</v>
      </c>
      <c r="F10" s="144">
        <f t="shared" si="0"/>
        <v>0</v>
      </c>
      <c r="G10" s="144">
        <f t="shared" si="0"/>
        <v>0</v>
      </c>
      <c r="H10" s="145">
        <f t="shared" si="0"/>
        <v>0</v>
      </c>
      <c r="I10" s="143">
        <f t="shared" si="0"/>
        <v>0</v>
      </c>
      <c r="J10" s="144">
        <f t="shared" si="0"/>
        <v>0</v>
      </c>
      <c r="K10" s="144">
        <f t="shared" si="0"/>
        <v>0</v>
      </c>
      <c r="L10" s="144">
        <f t="shared" si="0"/>
        <v>0</v>
      </c>
      <c r="M10" s="146">
        <f t="shared" si="0"/>
        <v>0</v>
      </c>
    </row>
    <row r="11" spans="1:13" s="117" customFormat="1" ht="12.75">
      <c r="A11" s="148"/>
      <c r="B11" s="149"/>
      <c r="C11" s="150"/>
      <c r="D11" s="151"/>
      <c r="E11" s="135"/>
      <c r="F11" s="135"/>
      <c r="G11" s="135"/>
      <c r="H11" s="152"/>
      <c r="I11" s="137"/>
      <c r="J11" s="138"/>
      <c r="K11" s="138"/>
      <c r="L11" s="138"/>
      <c r="M11" s="153"/>
    </row>
    <row r="12" spans="1:13" s="117" customFormat="1" ht="12.75">
      <c r="A12" s="187"/>
      <c r="B12" s="154">
        <v>60016</v>
      </c>
      <c r="C12" s="155" t="s">
        <v>121</v>
      </c>
      <c r="D12" s="156">
        <v>100127</v>
      </c>
      <c r="E12" s="157">
        <v>0</v>
      </c>
      <c r="F12" s="157">
        <v>0</v>
      </c>
      <c r="G12" s="157">
        <v>0</v>
      </c>
      <c r="H12" s="158">
        <v>0</v>
      </c>
      <c r="I12" s="159">
        <v>0</v>
      </c>
      <c r="J12" s="160">
        <v>0</v>
      </c>
      <c r="K12" s="160">
        <v>0</v>
      </c>
      <c r="L12" s="160">
        <v>0</v>
      </c>
      <c r="M12" s="161">
        <v>0</v>
      </c>
    </row>
    <row r="13" spans="1:13" s="117" customFormat="1" ht="12.75">
      <c r="A13" s="131"/>
      <c r="B13" s="132"/>
      <c r="C13" s="133"/>
      <c r="D13" s="134"/>
      <c r="E13" s="135"/>
      <c r="F13" s="135"/>
      <c r="G13" s="135"/>
      <c r="H13" s="136"/>
      <c r="I13" s="137"/>
      <c r="J13" s="138"/>
      <c r="K13" s="138"/>
      <c r="L13" s="138"/>
      <c r="M13" s="139"/>
    </row>
    <row r="14" spans="1:13" s="147" customFormat="1" ht="12.75">
      <c r="A14" s="140">
        <v>700</v>
      </c>
      <c r="B14" s="141"/>
      <c r="C14" s="142" t="s">
        <v>101</v>
      </c>
      <c r="D14" s="143">
        <f aca="true" t="shared" si="1" ref="D14:M14">SUM(D16)</f>
        <v>0</v>
      </c>
      <c r="E14" s="144">
        <f t="shared" si="1"/>
        <v>0</v>
      </c>
      <c r="F14" s="144">
        <f t="shared" si="1"/>
        <v>0</v>
      </c>
      <c r="G14" s="144">
        <f t="shared" si="1"/>
        <v>0</v>
      </c>
      <c r="H14" s="145">
        <f t="shared" si="1"/>
        <v>0</v>
      </c>
      <c r="I14" s="143">
        <f t="shared" si="1"/>
        <v>10000</v>
      </c>
      <c r="J14" s="144">
        <f t="shared" si="1"/>
        <v>0</v>
      </c>
      <c r="K14" s="144">
        <f t="shared" si="1"/>
        <v>0</v>
      </c>
      <c r="L14" s="144">
        <f t="shared" si="1"/>
        <v>0</v>
      </c>
      <c r="M14" s="146">
        <f t="shared" si="1"/>
        <v>0</v>
      </c>
    </row>
    <row r="15" spans="1:13" s="117" customFormat="1" ht="12.75">
      <c r="A15" s="148"/>
      <c r="B15" s="149"/>
      <c r="C15" s="150"/>
      <c r="D15" s="151"/>
      <c r="E15" s="135"/>
      <c r="F15" s="135"/>
      <c r="G15" s="135"/>
      <c r="H15" s="152"/>
      <c r="I15" s="137"/>
      <c r="J15" s="138"/>
      <c r="K15" s="138"/>
      <c r="L15" s="138"/>
      <c r="M15" s="153"/>
    </row>
    <row r="16" spans="1:13" s="117" customFormat="1" ht="12.75">
      <c r="A16" s="187"/>
      <c r="B16" s="154">
        <v>70005</v>
      </c>
      <c r="C16" s="155" t="s">
        <v>122</v>
      </c>
      <c r="D16" s="156">
        <v>0</v>
      </c>
      <c r="E16" s="157">
        <v>0</v>
      </c>
      <c r="F16" s="157">
        <v>0</v>
      </c>
      <c r="G16" s="157">
        <v>0</v>
      </c>
      <c r="H16" s="158">
        <v>0</v>
      </c>
      <c r="I16" s="159">
        <v>10000</v>
      </c>
      <c r="J16" s="160">
        <v>0</v>
      </c>
      <c r="K16" s="160">
        <v>0</v>
      </c>
      <c r="L16" s="160">
        <v>0</v>
      </c>
      <c r="M16" s="161">
        <v>0</v>
      </c>
    </row>
    <row r="17" spans="1:13" s="117" customFormat="1" ht="12.75">
      <c r="A17" s="131"/>
      <c r="B17" s="132"/>
      <c r="C17" s="133"/>
      <c r="D17" s="134"/>
      <c r="E17" s="135"/>
      <c r="F17" s="135"/>
      <c r="G17" s="135"/>
      <c r="H17" s="136"/>
      <c r="I17" s="137"/>
      <c r="J17" s="138"/>
      <c r="K17" s="138"/>
      <c r="L17" s="138"/>
      <c r="M17" s="139"/>
    </row>
    <row r="18" spans="1:13" s="147" customFormat="1" ht="12.75">
      <c r="A18" s="140">
        <v>710</v>
      </c>
      <c r="B18" s="141"/>
      <c r="C18" s="142" t="s">
        <v>123</v>
      </c>
      <c r="D18" s="143">
        <f aca="true" t="shared" si="2" ref="D18:M18">SUM(D20)</f>
        <v>10000</v>
      </c>
      <c r="E18" s="144">
        <f t="shared" si="2"/>
        <v>0</v>
      </c>
      <c r="F18" s="144">
        <f t="shared" si="2"/>
        <v>10000</v>
      </c>
      <c r="G18" s="144">
        <f t="shared" si="2"/>
        <v>0</v>
      </c>
      <c r="H18" s="145">
        <f t="shared" si="2"/>
        <v>0</v>
      </c>
      <c r="I18" s="143">
        <f t="shared" si="2"/>
        <v>0</v>
      </c>
      <c r="J18" s="144">
        <f t="shared" si="2"/>
        <v>0</v>
      </c>
      <c r="K18" s="144">
        <f t="shared" si="2"/>
        <v>0</v>
      </c>
      <c r="L18" s="144">
        <f t="shared" si="2"/>
        <v>0</v>
      </c>
      <c r="M18" s="146">
        <f t="shared" si="2"/>
        <v>0</v>
      </c>
    </row>
    <row r="19" spans="1:13" s="117" customFormat="1" ht="12.75">
      <c r="A19" s="148"/>
      <c r="B19" s="149"/>
      <c r="C19" s="150"/>
      <c r="D19" s="151"/>
      <c r="E19" s="135"/>
      <c r="F19" s="135"/>
      <c r="G19" s="135"/>
      <c r="H19" s="152"/>
      <c r="I19" s="137"/>
      <c r="J19" s="138"/>
      <c r="K19" s="138"/>
      <c r="L19" s="138"/>
      <c r="M19" s="153"/>
    </row>
    <row r="20" spans="1:13" s="117" customFormat="1" ht="12.75">
      <c r="A20" s="187"/>
      <c r="B20" s="154">
        <v>71014</v>
      </c>
      <c r="C20" s="155" t="s">
        <v>124</v>
      </c>
      <c r="D20" s="156">
        <v>10000</v>
      </c>
      <c r="E20" s="157">
        <v>0</v>
      </c>
      <c r="F20" s="157">
        <v>10000</v>
      </c>
      <c r="G20" s="157">
        <v>0</v>
      </c>
      <c r="H20" s="158">
        <v>0</v>
      </c>
      <c r="I20" s="159">
        <v>0</v>
      </c>
      <c r="J20" s="160">
        <v>0</v>
      </c>
      <c r="K20" s="160">
        <v>0</v>
      </c>
      <c r="L20" s="160">
        <v>0</v>
      </c>
      <c r="M20" s="161">
        <v>0</v>
      </c>
    </row>
    <row r="21" spans="1:13" s="117" customFormat="1" ht="12.75">
      <c r="A21" s="131"/>
      <c r="B21" s="132"/>
      <c r="C21" s="133"/>
      <c r="D21" s="134"/>
      <c r="E21" s="135"/>
      <c r="F21" s="135"/>
      <c r="G21" s="135"/>
      <c r="H21" s="136"/>
      <c r="I21" s="137"/>
      <c r="J21" s="138"/>
      <c r="K21" s="138"/>
      <c r="L21" s="138"/>
      <c r="M21" s="139"/>
    </row>
    <row r="22" spans="1:13" s="147" customFormat="1" ht="12.75">
      <c r="A22" s="140">
        <v>801</v>
      </c>
      <c r="B22" s="141"/>
      <c r="C22" s="142" t="s">
        <v>108</v>
      </c>
      <c r="D22" s="143">
        <f aca="true" t="shared" si="3" ref="D22:M22">SUM(D24:D24)</f>
        <v>1600</v>
      </c>
      <c r="E22" s="144">
        <f t="shared" si="3"/>
        <v>1600</v>
      </c>
      <c r="F22" s="144">
        <f t="shared" si="3"/>
        <v>0</v>
      </c>
      <c r="G22" s="144">
        <f t="shared" si="3"/>
        <v>0</v>
      </c>
      <c r="H22" s="145">
        <f t="shared" si="3"/>
        <v>0</v>
      </c>
      <c r="I22" s="143">
        <f t="shared" si="3"/>
        <v>0</v>
      </c>
      <c r="J22" s="144">
        <f t="shared" si="3"/>
        <v>0</v>
      </c>
      <c r="K22" s="144">
        <f t="shared" si="3"/>
        <v>0</v>
      </c>
      <c r="L22" s="144">
        <f t="shared" si="3"/>
        <v>0</v>
      </c>
      <c r="M22" s="146">
        <f t="shared" si="3"/>
        <v>0</v>
      </c>
    </row>
    <row r="23" spans="1:13" s="117" customFormat="1" ht="12.75">
      <c r="A23" s="148"/>
      <c r="B23" s="149"/>
      <c r="C23" s="150"/>
      <c r="D23" s="151"/>
      <c r="E23" s="135"/>
      <c r="F23" s="135"/>
      <c r="G23" s="135"/>
      <c r="H23" s="152"/>
      <c r="I23" s="137"/>
      <c r="J23" s="138"/>
      <c r="K23" s="138"/>
      <c r="L23" s="138"/>
      <c r="M23" s="153"/>
    </row>
    <row r="24" spans="1:13" s="117" customFormat="1" ht="12.75">
      <c r="A24" s="187"/>
      <c r="B24" s="154">
        <v>80101</v>
      </c>
      <c r="C24" s="255" t="s">
        <v>116</v>
      </c>
      <c r="D24" s="156">
        <v>1600</v>
      </c>
      <c r="E24" s="157">
        <v>1600</v>
      </c>
      <c r="F24" s="157">
        <v>0</v>
      </c>
      <c r="G24" s="157">
        <v>0</v>
      </c>
      <c r="H24" s="158">
        <v>0</v>
      </c>
      <c r="I24" s="159">
        <v>0</v>
      </c>
      <c r="J24" s="160">
        <v>0</v>
      </c>
      <c r="K24" s="160">
        <v>0</v>
      </c>
      <c r="L24" s="160">
        <v>0</v>
      </c>
      <c r="M24" s="161">
        <v>0</v>
      </c>
    </row>
    <row r="25" spans="1:13" s="117" customFormat="1" ht="12.75">
      <c r="A25" s="131"/>
      <c r="B25" s="132"/>
      <c r="C25" s="133"/>
      <c r="D25" s="134"/>
      <c r="E25" s="135"/>
      <c r="F25" s="135"/>
      <c r="G25" s="135"/>
      <c r="H25" s="136"/>
      <c r="I25" s="137"/>
      <c r="J25" s="138"/>
      <c r="K25" s="138"/>
      <c r="L25" s="138"/>
      <c r="M25" s="139"/>
    </row>
    <row r="26" spans="1:13" s="147" customFormat="1" ht="25.5">
      <c r="A26" s="140">
        <v>900</v>
      </c>
      <c r="B26" s="141"/>
      <c r="C26" s="264" t="s">
        <v>118</v>
      </c>
      <c r="D26" s="143">
        <f>SUM(D28:D32)</f>
        <v>9150</v>
      </c>
      <c r="E26" s="144">
        <f aca="true" t="shared" si="4" ref="E26:M26">SUM(E28:E32)</f>
        <v>0</v>
      </c>
      <c r="F26" s="144">
        <f t="shared" si="4"/>
        <v>0</v>
      </c>
      <c r="G26" s="144">
        <f t="shared" si="4"/>
        <v>0</v>
      </c>
      <c r="H26" s="145">
        <f t="shared" si="4"/>
        <v>0</v>
      </c>
      <c r="I26" s="143">
        <f t="shared" si="4"/>
        <v>159277</v>
      </c>
      <c r="J26" s="144">
        <f t="shared" si="4"/>
        <v>0</v>
      </c>
      <c r="K26" s="144">
        <f t="shared" si="4"/>
        <v>0</v>
      </c>
      <c r="L26" s="144">
        <f t="shared" si="4"/>
        <v>0</v>
      </c>
      <c r="M26" s="146">
        <f t="shared" si="4"/>
        <v>0</v>
      </c>
    </row>
    <row r="27" spans="1:13" s="117" customFormat="1" ht="12.75">
      <c r="A27" s="148"/>
      <c r="B27" s="149"/>
      <c r="C27" s="150"/>
      <c r="D27" s="151"/>
      <c r="E27" s="135"/>
      <c r="F27" s="135"/>
      <c r="G27" s="135"/>
      <c r="H27" s="152"/>
      <c r="I27" s="137"/>
      <c r="J27" s="138"/>
      <c r="K27" s="138"/>
      <c r="L27" s="138"/>
      <c r="M27" s="153"/>
    </row>
    <row r="28" spans="1:13" s="117" customFormat="1" ht="12.75">
      <c r="A28" s="148"/>
      <c r="B28" s="188">
        <v>90004</v>
      </c>
      <c r="C28" s="256" t="s">
        <v>119</v>
      </c>
      <c r="D28" s="156">
        <v>0</v>
      </c>
      <c r="E28" s="157">
        <v>0</v>
      </c>
      <c r="F28" s="157">
        <v>0</v>
      </c>
      <c r="G28" s="157">
        <v>0</v>
      </c>
      <c r="H28" s="158">
        <v>0</v>
      </c>
      <c r="I28" s="159">
        <v>50000</v>
      </c>
      <c r="J28" s="160">
        <v>0</v>
      </c>
      <c r="K28" s="160">
        <v>0</v>
      </c>
      <c r="L28" s="160">
        <v>0</v>
      </c>
      <c r="M28" s="161">
        <v>0</v>
      </c>
    </row>
    <row r="29" spans="1:13" s="117" customFormat="1" ht="12.75">
      <c r="A29" s="148"/>
      <c r="B29" s="132"/>
      <c r="C29" s="257"/>
      <c r="D29" s="134"/>
      <c r="E29" s="135"/>
      <c r="F29" s="135"/>
      <c r="G29" s="135"/>
      <c r="H29" s="136"/>
      <c r="I29" s="137"/>
      <c r="J29" s="138"/>
      <c r="K29" s="138"/>
      <c r="L29" s="138"/>
      <c r="M29" s="153"/>
    </row>
    <row r="30" spans="1:13" s="117" customFormat="1" ht="12.75">
      <c r="A30" s="148"/>
      <c r="B30" s="188">
        <v>90015</v>
      </c>
      <c r="C30" s="258" t="s">
        <v>125</v>
      </c>
      <c r="D30" s="259">
        <v>0</v>
      </c>
      <c r="E30" s="157">
        <v>0</v>
      </c>
      <c r="F30" s="157">
        <v>0</v>
      </c>
      <c r="G30" s="157">
        <v>0</v>
      </c>
      <c r="H30" s="260">
        <v>0</v>
      </c>
      <c r="I30" s="159">
        <v>109277</v>
      </c>
      <c r="J30" s="160">
        <v>0</v>
      </c>
      <c r="K30" s="160">
        <v>0</v>
      </c>
      <c r="L30" s="160">
        <v>0</v>
      </c>
      <c r="M30" s="161">
        <v>0</v>
      </c>
    </row>
    <row r="31" spans="1:13" s="117" customFormat="1" ht="12.75">
      <c r="A31" s="148"/>
      <c r="B31" s="132"/>
      <c r="C31" s="257"/>
      <c r="D31" s="134"/>
      <c r="E31" s="135"/>
      <c r="F31" s="135"/>
      <c r="G31" s="135"/>
      <c r="H31" s="136"/>
      <c r="I31" s="137"/>
      <c r="J31" s="138"/>
      <c r="K31" s="138"/>
      <c r="L31" s="138"/>
      <c r="M31" s="153"/>
    </row>
    <row r="32" spans="1:13" s="117" customFormat="1" ht="13.5" thickBot="1">
      <c r="A32" s="187"/>
      <c r="B32" s="188">
        <v>90095</v>
      </c>
      <c r="C32" s="258" t="s">
        <v>126</v>
      </c>
      <c r="D32" s="259">
        <v>9150</v>
      </c>
      <c r="E32" s="157">
        <v>0</v>
      </c>
      <c r="F32" s="157">
        <v>0</v>
      </c>
      <c r="G32" s="157">
        <v>0</v>
      </c>
      <c r="H32" s="260">
        <v>0</v>
      </c>
      <c r="I32" s="159">
        <v>0</v>
      </c>
      <c r="J32" s="160">
        <v>0</v>
      </c>
      <c r="K32" s="160">
        <v>0</v>
      </c>
      <c r="L32" s="160">
        <v>0</v>
      </c>
      <c r="M32" s="161">
        <v>0</v>
      </c>
    </row>
    <row r="33" spans="1:13" s="166" customFormat="1" ht="30" customHeight="1" thickBot="1">
      <c r="A33" s="324" t="s">
        <v>2</v>
      </c>
      <c r="B33" s="325"/>
      <c r="C33" s="326"/>
      <c r="D33" s="162">
        <f>SUM(D10+D14+D18+D22+D26)</f>
        <v>120877</v>
      </c>
      <c r="E33" s="163">
        <f aca="true" t="shared" si="5" ref="E33:M33">SUM(E10+E14+E18+E22+E26)</f>
        <v>1600</v>
      </c>
      <c r="F33" s="163">
        <f t="shared" si="5"/>
        <v>10000</v>
      </c>
      <c r="G33" s="163">
        <f t="shared" si="5"/>
        <v>0</v>
      </c>
      <c r="H33" s="164">
        <f t="shared" si="5"/>
        <v>0</v>
      </c>
      <c r="I33" s="162">
        <f t="shared" si="5"/>
        <v>169277</v>
      </c>
      <c r="J33" s="163">
        <f t="shared" si="5"/>
        <v>0</v>
      </c>
      <c r="K33" s="163">
        <f t="shared" si="5"/>
        <v>0</v>
      </c>
      <c r="L33" s="163">
        <f t="shared" si="5"/>
        <v>0</v>
      </c>
      <c r="M33" s="165">
        <f t="shared" si="5"/>
        <v>0</v>
      </c>
    </row>
    <row r="35" spans="4:9" ht="12.75">
      <c r="D35" s="261"/>
      <c r="E35" s="261"/>
      <c r="I35" s="169"/>
    </row>
    <row r="36" spans="4:8" ht="12.75">
      <c r="D36" s="261"/>
      <c r="E36" s="254"/>
      <c r="F36" s="170"/>
      <c r="G36" s="171"/>
      <c r="H36" s="170"/>
    </row>
    <row r="37" spans="4:10" ht="12.75">
      <c r="D37" s="170"/>
      <c r="G37" s="172"/>
      <c r="H37" s="172"/>
      <c r="I37" s="172"/>
      <c r="J37" s="173"/>
    </row>
    <row r="38" spans="4:10" ht="12.75">
      <c r="D38" s="170"/>
      <c r="E38" s="254"/>
      <c r="G38" s="172"/>
      <c r="H38" s="172"/>
      <c r="I38" s="172"/>
      <c r="J38" s="174"/>
    </row>
    <row r="39" spans="3:10" ht="12.75">
      <c r="C39" s="172"/>
      <c r="D39" s="175"/>
      <c r="G39" s="172"/>
      <c r="H39" s="172"/>
      <c r="I39" s="172"/>
      <c r="J39" s="174"/>
    </row>
    <row r="40" spans="3:10" ht="12.75">
      <c r="C40" s="172"/>
      <c r="D40" s="175"/>
      <c r="G40" s="172"/>
      <c r="H40" s="172"/>
      <c r="I40" s="172"/>
      <c r="J40" s="174"/>
    </row>
    <row r="41" spans="3:11" ht="12.75">
      <c r="C41" s="172"/>
      <c r="D41" s="175"/>
      <c r="G41" s="172"/>
      <c r="H41" s="172"/>
      <c r="I41" s="172"/>
      <c r="J41" s="174"/>
      <c r="K41" s="170"/>
    </row>
    <row r="42" spans="3:10" ht="12.75">
      <c r="C42" s="172"/>
      <c r="D42" s="175"/>
      <c r="G42" s="172"/>
      <c r="H42" s="172"/>
      <c r="I42" s="172"/>
      <c r="J42" s="173"/>
    </row>
    <row r="43" spans="3:4" ht="12.75">
      <c r="C43" s="172"/>
      <c r="D43" s="172"/>
    </row>
    <row r="44" spans="3:4" ht="12.75">
      <c r="C44" s="172"/>
      <c r="D44" s="171"/>
    </row>
    <row r="45" ht="12.75">
      <c r="F45" s="170"/>
    </row>
  </sheetData>
  <sheetProtection/>
  <mergeCells count="12">
    <mergeCell ref="I5:M5"/>
    <mergeCell ref="D6:D7"/>
    <mergeCell ref="E6:H6"/>
    <mergeCell ref="I6:I7"/>
    <mergeCell ref="J6:M6"/>
    <mergeCell ref="A33:C33"/>
    <mergeCell ref="L1:M1"/>
    <mergeCell ref="A3:M3"/>
    <mergeCell ref="A5:A7"/>
    <mergeCell ref="B5:B7"/>
    <mergeCell ref="C5:C7"/>
    <mergeCell ref="D5:H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E25"/>
  <sheetViews>
    <sheetView showGridLines="0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2" width="9.28125" style="167" bestFit="1" customWidth="1"/>
    <col min="3" max="3" width="49.57421875" style="167" bestFit="1" customWidth="1"/>
    <col min="4" max="5" width="24.28125" style="167" customWidth="1"/>
    <col min="6" max="16384" width="9.140625" style="167" customWidth="1"/>
  </cols>
  <sheetData>
    <row r="1" spans="1:5" s="117" customFormat="1" ht="60" customHeight="1">
      <c r="A1" s="115"/>
      <c r="B1" s="115"/>
      <c r="C1" s="115"/>
      <c r="E1" s="176" t="s">
        <v>133</v>
      </c>
    </row>
    <row r="2" spans="1:3" s="117" customFormat="1" ht="12.75">
      <c r="A2" s="115"/>
      <c r="B2" s="115"/>
      <c r="C2" s="115"/>
    </row>
    <row r="3" spans="1:3" s="117" customFormat="1" ht="12.75">
      <c r="A3" s="115"/>
      <c r="B3" s="115"/>
      <c r="C3" s="115"/>
    </row>
    <row r="4" spans="1:5" s="117" customFormat="1" ht="36" customHeight="1">
      <c r="A4" s="301" t="s">
        <v>111</v>
      </c>
      <c r="B4" s="301"/>
      <c r="C4" s="301"/>
      <c r="D4" s="301"/>
      <c r="E4" s="301"/>
    </row>
    <row r="5" spans="1:5" s="117" customFormat="1" ht="15.75" thickBot="1">
      <c r="A5" s="118"/>
      <c r="B5" s="118"/>
      <c r="C5" s="118"/>
      <c r="E5" s="119" t="s">
        <v>3</v>
      </c>
    </row>
    <row r="6" spans="1:5" s="117" customFormat="1" ht="12.75">
      <c r="A6" s="328" t="s">
        <v>0</v>
      </c>
      <c r="B6" s="331" t="s">
        <v>1</v>
      </c>
      <c r="C6" s="331" t="s">
        <v>90</v>
      </c>
      <c r="D6" s="340" t="s">
        <v>91</v>
      </c>
      <c r="E6" s="343" t="s">
        <v>92</v>
      </c>
    </row>
    <row r="7" spans="1:5" s="117" customFormat="1" ht="12.75">
      <c r="A7" s="329"/>
      <c r="B7" s="332"/>
      <c r="C7" s="332"/>
      <c r="D7" s="341"/>
      <c r="E7" s="344"/>
    </row>
    <row r="8" spans="1:5" s="117" customFormat="1" ht="59.25" customHeight="1">
      <c r="A8" s="330"/>
      <c r="B8" s="333"/>
      <c r="C8" s="333"/>
      <c r="D8" s="342"/>
      <c r="E8" s="345"/>
    </row>
    <row r="9" spans="1:5" s="130" customFormat="1" ht="12" thickBot="1">
      <c r="A9" s="124">
        <v>1</v>
      </c>
      <c r="B9" s="125">
        <v>2</v>
      </c>
      <c r="C9" s="126">
        <v>3</v>
      </c>
      <c r="D9" s="177">
        <v>4</v>
      </c>
      <c r="E9" s="178">
        <v>5</v>
      </c>
    </row>
    <row r="10" spans="1:5" s="117" customFormat="1" ht="16.5" customHeight="1">
      <c r="A10" s="131"/>
      <c r="B10" s="179"/>
      <c r="C10" s="150"/>
      <c r="D10" s="180"/>
      <c r="E10" s="181"/>
    </row>
    <row r="11" spans="1:5" s="147" customFormat="1" ht="12.75">
      <c r="A11" s="140">
        <v>600</v>
      </c>
      <c r="B11" s="141"/>
      <c r="C11" s="182" t="s">
        <v>102</v>
      </c>
      <c r="D11" s="183">
        <f>SUM(D13)</f>
        <v>0</v>
      </c>
      <c r="E11" s="184">
        <f>SUM(E13)</f>
        <v>91000</v>
      </c>
    </row>
    <row r="12" spans="1:5" s="117" customFormat="1" ht="16.5" customHeight="1">
      <c r="A12" s="131"/>
      <c r="B12" s="179"/>
      <c r="C12" s="150"/>
      <c r="D12" s="185"/>
      <c r="E12" s="186"/>
    </row>
    <row r="13" spans="1:5" s="117" customFormat="1" ht="12.75">
      <c r="A13" s="187"/>
      <c r="B13" s="188">
        <v>60016</v>
      </c>
      <c r="C13" s="189" t="s">
        <v>121</v>
      </c>
      <c r="D13" s="190">
        <v>0</v>
      </c>
      <c r="E13" s="191">
        <v>91000</v>
      </c>
    </row>
    <row r="14" spans="1:5" s="117" customFormat="1" ht="12.75">
      <c r="A14" s="131"/>
      <c r="B14" s="132"/>
      <c r="C14" s="265"/>
      <c r="D14" s="266"/>
      <c r="E14" s="267"/>
    </row>
    <row r="15" spans="1:5" s="117" customFormat="1" ht="25.5">
      <c r="A15" s="270">
        <v>900</v>
      </c>
      <c r="B15" s="271"/>
      <c r="C15" s="272" t="s">
        <v>118</v>
      </c>
      <c r="D15" s="273">
        <f>SUM(D17:D19)</f>
        <v>91000</v>
      </c>
      <c r="E15" s="184">
        <f>SUM(E17:E19)</f>
        <v>0</v>
      </c>
    </row>
    <row r="16" spans="1:5" s="117" customFormat="1" ht="12.75">
      <c r="A16" s="268"/>
      <c r="B16" s="269"/>
      <c r="C16" s="265"/>
      <c r="D16" s="266"/>
      <c r="E16" s="267"/>
    </row>
    <row r="17" spans="1:5" s="117" customFormat="1" ht="12.75">
      <c r="A17" s="268"/>
      <c r="B17" s="271">
        <v>90015</v>
      </c>
      <c r="C17" s="189" t="s">
        <v>125</v>
      </c>
      <c r="D17" s="190">
        <v>60000</v>
      </c>
      <c r="E17" s="191">
        <v>0</v>
      </c>
    </row>
    <row r="18" spans="1:5" s="117" customFormat="1" ht="12.75">
      <c r="A18" s="268"/>
      <c r="B18" s="269"/>
      <c r="C18" s="265"/>
      <c r="D18" s="266"/>
      <c r="E18" s="267"/>
    </row>
    <row r="19" spans="1:5" s="117" customFormat="1" ht="13.5" thickBot="1">
      <c r="A19" s="131"/>
      <c r="B19" s="132">
        <v>90095</v>
      </c>
      <c r="C19" s="265" t="s">
        <v>126</v>
      </c>
      <c r="D19" s="266">
        <v>31000</v>
      </c>
      <c r="E19" s="267">
        <v>0</v>
      </c>
    </row>
    <row r="20" spans="1:5" s="166" customFormat="1" ht="30" customHeight="1" thickBot="1">
      <c r="A20" s="324" t="s">
        <v>2</v>
      </c>
      <c r="B20" s="325"/>
      <c r="C20" s="326"/>
      <c r="D20" s="192">
        <f>SUM(D11+D15)</f>
        <v>91000</v>
      </c>
      <c r="E20" s="165">
        <f>SUM(E11+E15)</f>
        <v>91000</v>
      </c>
    </row>
    <row r="22" ht="12.75">
      <c r="D22" s="170"/>
    </row>
    <row r="23" spans="3:4" ht="12.75">
      <c r="C23" s="193"/>
      <c r="D23" s="170"/>
    </row>
    <row r="25" ht="12.75">
      <c r="C25" s="170"/>
    </row>
  </sheetData>
  <sheetProtection/>
  <mergeCells count="7">
    <mergeCell ref="A20:C20"/>
    <mergeCell ref="A4:E4"/>
    <mergeCell ref="A6:A8"/>
    <mergeCell ref="B6:B8"/>
    <mergeCell ref="C6:C8"/>
    <mergeCell ref="D6:D8"/>
    <mergeCell ref="E6:E8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F14"/>
  <sheetViews>
    <sheetView showGridLines="0" view="pageBreakPreview" zoomScaleSheetLayoutView="100" zoomScalePageLayoutView="0" workbookViewId="0" topLeftCell="A1">
      <selection activeCell="I1" sqref="I1:J1"/>
    </sheetView>
  </sheetViews>
  <sheetFormatPr defaultColWidth="9.00390625" defaultRowHeight="12.75"/>
  <cols>
    <col min="1" max="1" width="6.00390625" style="195" customWidth="1"/>
    <col min="2" max="2" width="30.00390625" style="195" customWidth="1"/>
    <col min="3" max="4" width="9.421875" style="195" bestFit="1" customWidth="1"/>
    <col min="5" max="5" width="22.421875" style="195" customWidth="1"/>
    <col min="6" max="6" width="21.421875" style="195" customWidth="1"/>
    <col min="7" max="16384" width="9.00390625" style="195" customWidth="1"/>
  </cols>
  <sheetData>
    <row r="1" ht="48" customHeight="1">
      <c r="F1" s="274" t="s">
        <v>134</v>
      </c>
    </row>
    <row r="2" spans="1:6" ht="30.75" customHeight="1">
      <c r="A2" s="348" t="s">
        <v>127</v>
      </c>
      <c r="B2" s="348"/>
      <c r="C2" s="348"/>
      <c r="D2" s="348"/>
      <c r="E2" s="348"/>
      <c r="F2" s="348"/>
    </row>
    <row r="3" spans="1:6" ht="14.25" customHeight="1" thickBot="1">
      <c r="A3" s="196"/>
      <c r="F3" s="194" t="s">
        <v>3</v>
      </c>
    </row>
    <row r="4" spans="1:6" ht="24" customHeight="1">
      <c r="A4" s="355" t="s">
        <v>4</v>
      </c>
      <c r="B4" s="351" t="s">
        <v>130</v>
      </c>
      <c r="C4" s="351" t="s">
        <v>0</v>
      </c>
      <c r="D4" s="353" t="s">
        <v>1</v>
      </c>
      <c r="E4" s="351" t="s">
        <v>128</v>
      </c>
      <c r="F4" s="351"/>
    </row>
    <row r="5" spans="1:6" ht="12.75" customHeight="1">
      <c r="A5" s="356"/>
      <c r="B5" s="352"/>
      <c r="C5" s="352"/>
      <c r="D5" s="354"/>
      <c r="E5" s="275" t="s">
        <v>91</v>
      </c>
      <c r="F5" s="262" t="s">
        <v>92</v>
      </c>
    </row>
    <row r="6" spans="1:6" ht="12.75" customHeight="1" thickBot="1">
      <c r="A6" s="276">
        <v>1</v>
      </c>
      <c r="B6" s="277">
        <v>2</v>
      </c>
      <c r="C6" s="277">
        <v>3</v>
      </c>
      <c r="D6" s="278">
        <v>4</v>
      </c>
      <c r="E6" s="277">
        <v>5</v>
      </c>
      <c r="F6" s="277">
        <v>6</v>
      </c>
    </row>
    <row r="7" spans="1:6" ht="12.75" customHeight="1">
      <c r="A7" s="285"/>
      <c r="B7" s="286"/>
      <c r="C7" s="287"/>
      <c r="D7" s="288"/>
      <c r="E7" s="289"/>
      <c r="F7" s="289"/>
    </row>
    <row r="8" spans="1:6" ht="13.5" customHeight="1">
      <c r="A8" s="290" t="s">
        <v>13</v>
      </c>
      <c r="B8" s="291" t="s">
        <v>129</v>
      </c>
      <c r="C8" s="349" t="s">
        <v>99</v>
      </c>
      <c r="D8" s="350"/>
      <c r="E8" s="279">
        <f>SUM(E9)</f>
        <v>1600</v>
      </c>
      <c r="F8" s="279">
        <f>SUM(F9)</f>
        <v>0</v>
      </c>
    </row>
    <row r="9" spans="1:6" s="280" customFormat="1" ht="13.5" customHeight="1" thickBot="1">
      <c r="A9" s="292"/>
      <c r="B9" s="281"/>
      <c r="C9" s="282">
        <v>801</v>
      </c>
      <c r="D9" s="283">
        <v>80101</v>
      </c>
      <c r="E9" s="284">
        <v>1600</v>
      </c>
      <c r="F9" s="284">
        <v>0</v>
      </c>
    </row>
    <row r="10" spans="1:6" ht="32.25" customHeight="1" thickBot="1">
      <c r="A10" s="346" t="s">
        <v>2</v>
      </c>
      <c r="B10" s="347"/>
      <c r="C10" s="347"/>
      <c r="D10" s="347"/>
      <c r="E10" s="293">
        <f>SUM(E8)</f>
        <v>1600</v>
      </c>
      <c r="F10" s="293">
        <f>SUM(F8)</f>
        <v>0</v>
      </c>
    </row>
    <row r="14" ht="12">
      <c r="F14" s="197"/>
    </row>
  </sheetData>
  <sheetProtection/>
  <mergeCells count="8">
    <mergeCell ref="A10:D10"/>
    <mergeCell ref="A2:F2"/>
    <mergeCell ref="C8:D8"/>
    <mergeCell ref="C4:C5"/>
    <mergeCell ref="D4:D5"/>
    <mergeCell ref="E4:F4"/>
    <mergeCell ref="A4:A5"/>
    <mergeCell ref="B4:B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S215"/>
  <sheetViews>
    <sheetView showGridLines="0" view="pageBreakPreview" zoomScaleSheetLayoutView="100" zoomScalePageLayoutView="0" workbookViewId="0" topLeftCell="H1">
      <selection activeCell="I1" sqref="I1:J1"/>
    </sheetView>
  </sheetViews>
  <sheetFormatPr defaultColWidth="9.140625" defaultRowHeight="12.75"/>
  <cols>
    <col min="1" max="1" width="4.421875" style="49" bestFit="1" customWidth="1"/>
    <col min="2" max="2" width="4.8515625" style="113" bestFit="1" customWidth="1"/>
    <col min="3" max="3" width="8.28125" style="113" bestFit="1" customWidth="1"/>
    <col min="4" max="4" width="35.8515625" style="109" bestFit="1" customWidth="1"/>
    <col min="5" max="5" width="37.28125" style="109" customWidth="1"/>
    <col min="6" max="6" width="21.28125" style="109" customWidth="1"/>
    <col min="7" max="7" width="11.57421875" style="7" customWidth="1"/>
    <col min="8" max="8" width="11.8515625" style="7" bestFit="1" customWidth="1"/>
    <col min="9" max="9" width="13.7109375" style="7" bestFit="1" customWidth="1"/>
    <col min="10" max="10" width="16.421875" style="7" bestFit="1" customWidth="1"/>
    <col min="11" max="11" width="17.8515625" style="7" bestFit="1" customWidth="1"/>
    <col min="12" max="12" width="15.140625" style="7" customWidth="1"/>
    <col min="13" max="15" width="14.8515625" style="7" customWidth="1"/>
    <col min="16" max="16" width="12.8515625" style="1" bestFit="1" customWidth="1"/>
    <col min="17" max="17" width="15.28125" style="1" bestFit="1" customWidth="1"/>
    <col min="18" max="18" width="12.57421875" style="1" bestFit="1" customWidth="1"/>
    <col min="19" max="19" width="10.28125" style="1" bestFit="1" customWidth="1"/>
    <col min="20" max="16384" width="9.140625" style="1" customWidth="1"/>
  </cols>
  <sheetData>
    <row r="1" spans="1:15" ht="59.2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6"/>
      <c r="N1" s="422" t="s">
        <v>135</v>
      </c>
      <c r="O1" s="422"/>
    </row>
    <row r="2" spans="1:15" ht="51" customHeight="1">
      <c r="A2" s="423" t="s">
        <v>14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 ht="18.7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1"/>
      <c r="N3" s="11"/>
      <c r="O3" s="12" t="s">
        <v>3</v>
      </c>
    </row>
    <row r="4" spans="1:15" s="13" customFormat="1" ht="36.75" customHeight="1">
      <c r="A4" s="425" t="s">
        <v>4</v>
      </c>
      <c r="B4" s="415" t="s">
        <v>0</v>
      </c>
      <c r="C4" s="415" t="s">
        <v>1</v>
      </c>
      <c r="D4" s="415" t="s">
        <v>15</v>
      </c>
      <c r="E4" s="415" t="s">
        <v>16</v>
      </c>
      <c r="F4" s="415" t="s">
        <v>17</v>
      </c>
      <c r="G4" s="415" t="s">
        <v>5</v>
      </c>
      <c r="H4" s="415"/>
      <c r="I4" s="415" t="s">
        <v>18</v>
      </c>
      <c r="J4" s="415" t="s">
        <v>19</v>
      </c>
      <c r="K4" s="417" t="s">
        <v>20</v>
      </c>
      <c r="L4" s="419" t="s">
        <v>21</v>
      </c>
      <c r="M4" s="419"/>
      <c r="N4" s="420"/>
      <c r="O4" s="421"/>
    </row>
    <row r="5" spans="1:15" s="13" customFormat="1" ht="45.75" customHeight="1">
      <c r="A5" s="426"/>
      <c r="B5" s="416"/>
      <c r="C5" s="416"/>
      <c r="D5" s="416"/>
      <c r="E5" s="416"/>
      <c r="F5" s="416"/>
      <c r="G5" s="14" t="s">
        <v>22</v>
      </c>
      <c r="H5" s="14" t="s">
        <v>23</v>
      </c>
      <c r="I5" s="416"/>
      <c r="J5" s="416"/>
      <c r="K5" s="418"/>
      <c r="L5" s="15">
        <v>2009</v>
      </c>
      <c r="M5" s="16">
        <v>2010</v>
      </c>
      <c r="N5" s="17">
        <v>2011</v>
      </c>
      <c r="O5" s="18">
        <v>2012</v>
      </c>
    </row>
    <row r="6" spans="1:15" s="25" customFormat="1" ht="15" customHeight="1" thickBot="1">
      <c r="A6" s="19">
        <v>1</v>
      </c>
      <c r="B6" s="20">
        <v>2</v>
      </c>
      <c r="C6" s="20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2">
        <v>12</v>
      </c>
      <c r="M6" s="21">
        <v>13</v>
      </c>
      <c r="N6" s="23">
        <v>14</v>
      </c>
      <c r="O6" s="24">
        <v>15</v>
      </c>
    </row>
    <row r="7" spans="1:17" s="2" customFormat="1" ht="14.25" customHeight="1">
      <c r="A7" s="363" t="s">
        <v>13</v>
      </c>
      <c r="B7" s="357">
        <v>600</v>
      </c>
      <c r="C7" s="357">
        <v>60013</v>
      </c>
      <c r="D7" s="366" t="s">
        <v>24</v>
      </c>
      <c r="E7" s="366" t="s">
        <v>7</v>
      </c>
      <c r="F7" s="387" t="s">
        <v>25</v>
      </c>
      <c r="G7" s="357">
        <v>2006</v>
      </c>
      <c r="H7" s="357">
        <v>2010</v>
      </c>
      <c r="I7" s="404">
        <v>2879962</v>
      </c>
      <c r="J7" s="404">
        <v>2640000</v>
      </c>
      <c r="K7" s="26" t="s">
        <v>26</v>
      </c>
      <c r="L7" s="27">
        <f>SUM(L8:L10)</f>
        <v>1490000</v>
      </c>
      <c r="M7" s="27">
        <f>SUM(M8:M10)</f>
        <v>1320000</v>
      </c>
      <c r="N7" s="28">
        <f>SUM(N8:N10)</f>
        <v>0</v>
      </c>
      <c r="O7" s="29">
        <f>SUM(O8:O10)</f>
        <v>0</v>
      </c>
      <c r="P7" s="30"/>
      <c r="Q7" s="31"/>
    </row>
    <row r="8" spans="1:19" s="2" customFormat="1" ht="12.75">
      <c r="A8" s="364"/>
      <c r="B8" s="358"/>
      <c r="C8" s="358"/>
      <c r="D8" s="367"/>
      <c r="E8" s="367"/>
      <c r="F8" s="370"/>
      <c r="G8" s="358"/>
      <c r="H8" s="358"/>
      <c r="I8" s="402"/>
      <c r="J8" s="402"/>
      <c r="K8" s="32" t="s">
        <v>6</v>
      </c>
      <c r="L8" s="61">
        <f>398000-30000</f>
        <v>368000</v>
      </c>
      <c r="M8" s="33">
        <v>198000</v>
      </c>
      <c r="N8" s="34">
        <v>0</v>
      </c>
      <c r="O8" s="35">
        <v>0</v>
      </c>
      <c r="P8" s="36"/>
      <c r="Q8" s="37"/>
      <c r="S8" s="30"/>
    </row>
    <row r="9" spans="1:17" s="2" customFormat="1" ht="12.75">
      <c r="A9" s="364"/>
      <c r="B9" s="358"/>
      <c r="C9" s="358"/>
      <c r="D9" s="367"/>
      <c r="E9" s="367"/>
      <c r="F9" s="370"/>
      <c r="G9" s="358"/>
      <c r="H9" s="358"/>
      <c r="I9" s="402"/>
      <c r="J9" s="402"/>
      <c r="K9" s="32" t="s">
        <v>8</v>
      </c>
      <c r="L9" s="61">
        <v>1122000</v>
      </c>
      <c r="M9" s="33">
        <v>1122000</v>
      </c>
      <c r="N9" s="34">
        <v>0</v>
      </c>
      <c r="O9" s="35">
        <v>0</v>
      </c>
      <c r="P9" s="36"/>
      <c r="Q9" s="38"/>
    </row>
    <row r="10" spans="1:17" s="43" customFormat="1" ht="13.5" thickBot="1">
      <c r="A10" s="365"/>
      <c r="B10" s="359"/>
      <c r="C10" s="359"/>
      <c r="D10" s="368"/>
      <c r="E10" s="368"/>
      <c r="F10" s="371"/>
      <c r="G10" s="359"/>
      <c r="H10" s="359"/>
      <c r="I10" s="405"/>
      <c r="J10" s="405"/>
      <c r="K10" s="39" t="s">
        <v>27</v>
      </c>
      <c r="L10" s="40">
        <v>0</v>
      </c>
      <c r="M10" s="40">
        <v>0</v>
      </c>
      <c r="N10" s="41">
        <v>0</v>
      </c>
      <c r="O10" s="42">
        <v>0</v>
      </c>
      <c r="P10" s="30"/>
      <c r="Q10" s="198"/>
    </row>
    <row r="11" spans="1:18" s="2" customFormat="1" ht="12.75" customHeight="1">
      <c r="A11" s="363" t="s">
        <v>28</v>
      </c>
      <c r="B11" s="357">
        <v>750</v>
      </c>
      <c r="C11" s="357">
        <v>75023</v>
      </c>
      <c r="D11" s="366" t="s">
        <v>24</v>
      </c>
      <c r="E11" s="366" t="s">
        <v>9</v>
      </c>
      <c r="F11" s="387" t="s">
        <v>29</v>
      </c>
      <c r="G11" s="357">
        <v>2008</v>
      </c>
      <c r="H11" s="357">
        <v>2010</v>
      </c>
      <c r="I11" s="404">
        <v>1129450</v>
      </c>
      <c r="J11" s="404">
        <v>1129450</v>
      </c>
      <c r="K11" s="26" t="s">
        <v>26</v>
      </c>
      <c r="L11" s="54">
        <f>SUM(L12:L14)</f>
        <v>621900</v>
      </c>
      <c r="M11" s="27">
        <f>SUM(M12:M14)</f>
        <v>501000</v>
      </c>
      <c r="N11" s="28">
        <f>SUM(N12:N14)</f>
        <v>0</v>
      </c>
      <c r="O11" s="29">
        <f>SUM(O12:O14)</f>
        <v>0</v>
      </c>
      <c r="P11" s="30"/>
      <c r="Q11" s="31"/>
      <c r="R11" s="30"/>
    </row>
    <row r="12" spans="1:17" s="2" customFormat="1" ht="12.75">
      <c r="A12" s="364"/>
      <c r="B12" s="358"/>
      <c r="C12" s="358"/>
      <c r="D12" s="367"/>
      <c r="E12" s="367"/>
      <c r="F12" s="370"/>
      <c r="G12" s="358"/>
      <c r="H12" s="358"/>
      <c r="I12" s="402"/>
      <c r="J12" s="402"/>
      <c r="K12" s="32" t="s">
        <v>6</v>
      </c>
      <c r="L12" s="61">
        <v>93285</v>
      </c>
      <c r="M12" s="34">
        <v>75150</v>
      </c>
      <c r="N12" s="34">
        <v>0</v>
      </c>
      <c r="O12" s="35">
        <v>0</v>
      </c>
      <c r="P12" s="36"/>
      <c r="Q12" s="37"/>
    </row>
    <row r="13" spans="1:17" s="2" customFormat="1" ht="12.75">
      <c r="A13" s="364"/>
      <c r="B13" s="358"/>
      <c r="C13" s="358"/>
      <c r="D13" s="367"/>
      <c r="E13" s="367"/>
      <c r="F13" s="370"/>
      <c r="G13" s="358"/>
      <c r="H13" s="358"/>
      <c r="I13" s="402"/>
      <c r="J13" s="402"/>
      <c r="K13" s="32" t="s">
        <v>8</v>
      </c>
      <c r="L13" s="61">
        <v>528615</v>
      </c>
      <c r="M13" s="34">
        <v>425850</v>
      </c>
      <c r="N13" s="34">
        <v>0</v>
      </c>
      <c r="O13" s="35">
        <v>0</v>
      </c>
      <c r="P13" s="36"/>
      <c r="Q13" s="38"/>
    </row>
    <row r="14" spans="1:16" s="43" customFormat="1" ht="13.5" thickBot="1">
      <c r="A14" s="365"/>
      <c r="B14" s="359"/>
      <c r="C14" s="359"/>
      <c r="D14" s="368"/>
      <c r="E14" s="368"/>
      <c r="F14" s="371"/>
      <c r="G14" s="359"/>
      <c r="H14" s="359"/>
      <c r="I14" s="405"/>
      <c r="J14" s="405"/>
      <c r="K14" s="39" t="s">
        <v>27</v>
      </c>
      <c r="L14" s="40">
        <v>0</v>
      </c>
      <c r="M14" s="40">
        <v>0</v>
      </c>
      <c r="N14" s="41">
        <v>0</v>
      </c>
      <c r="O14" s="42">
        <v>0</v>
      </c>
      <c r="P14" s="30"/>
    </row>
    <row r="15" spans="1:16" s="43" customFormat="1" ht="12.75">
      <c r="A15" s="363" t="s">
        <v>30</v>
      </c>
      <c r="B15" s="357">
        <v>750</v>
      </c>
      <c r="C15" s="357">
        <v>75095</v>
      </c>
      <c r="D15" s="366" t="s">
        <v>31</v>
      </c>
      <c r="E15" s="366" t="s">
        <v>32</v>
      </c>
      <c r="F15" s="387" t="s">
        <v>33</v>
      </c>
      <c r="G15" s="357">
        <v>2009</v>
      </c>
      <c r="H15" s="357">
        <v>2009</v>
      </c>
      <c r="I15" s="404">
        <v>18450</v>
      </c>
      <c r="J15" s="404">
        <v>18450</v>
      </c>
      <c r="K15" s="26" t="s">
        <v>26</v>
      </c>
      <c r="L15" s="54">
        <f>SUM(L16:L18)</f>
        <v>18450</v>
      </c>
      <c r="M15" s="27">
        <f>SUM(M16:M18)</f>
        <v>0</v>
      </c>
      <c r="N15" s="28">
        <f>SUM(N16:N18)</f>
        <v>0</v>
      </c>
      <c r="O15" s="29">
        <f>SUM(O16:O18)</f>
        <v>0</v>
      </c>
      <c r="P15" s="30"/>
    </row>
    <row r="16" spans="1:16" s="43" customFormat="1" ht="12.75">
      <c r="A16" s="364"/>
      <c r="B16" s="358"/>
      <c r="C16" s="358"/>
      <c r="D16" s="367"/>
      <c r="E16" s="367"/>
      <c r="F16" s="370"/>
      <c r="G16" s="358"/>
      <c r="H16" s="358"/>
      <c r="I16" s="402"/>
      <c r="J16" s="402"/>
      <c r="K16" s="32" t="s">
        <v>6</v>
      </c>
      <c r="L16" s="61">
        <f>15800-7350</f>
        <v>8450</v>
      </c>
      <c r="M16" s="34">
        <v>0</v>
      </c>
      <c r="N16" s="34">
        <v>0</v>
      </c>
      <c r="O16" s="35">
        <v>0</v>
      </c>
      <c r="P16" s="30"/>
    </row>
    <row r="17" spans="1:16" s="43" customFormat="1" ht="12.75">
      <c r="A17" s="364"/>
      <c r="B17" s="358"/>
      <c r="C17" s="358"/>
      <c r="D17" s="367"/>
      <c r="E17" s="367"/>
      <c r="F17" s="370"/>
      <c r="G17" s="358"/>
      <c r="H17" s="358"/>
      <c r="I17" s="402"/>
      <c r="J17" s="402"/>
      <c r="K17" s="32" t="s">
        <v>8</v>
      </c>
      <c r="L17" s="61">
        <v>10000</v>
      </c>
      <c r="M17" s="34">
        <v>0</v>
      </c>
      <c r="N17" s="34">
        <v>0</v>
      </c>
      <c r="O17" s="35">
        <v>0</v>
      </c>
      <c r="P17" s="30"/>
    </row>
    <row r="18" spans="1:16" s="43" customFormat="1" ht="13.5" thickBot="1">
      <c r="A18" s="365"/>
      <c r="B18" s="359"/>
      <c r="C18" s="359"/>
      <c r="D18" s="368"/>
      <c r="E18" s="368"/>
      <c r="F18" s="371"/>
      <c r="G18" s="359"/>
      <c r="H18" s="359"/>
      <c r="I18" s="405"/>
      <c r="J18" s="405"/>
      <c r="K18" s="39" t="s">
        <v>27</v>
      </c>
      <c r="L18" s="40">
        <v>0</v>
      </c>
      <c r="M18" s="40">
        <v>0</v>
      </c>
      <c r="N18" s="41">
        <v>0</v>
      </c>
      <c r="O18" s="42"/>
      <c r="P18" s="30"/>
    </row>
    <row r="19" spans="1:16" s="2" customFormat="1" ht="12.75" customHeight="1">
      <c r="A19" s="363" t="s">
        <v>34</v>
      </c>
      <c r="B19" s="357">
        <v>801</v>
      </c>
      <c r="C19" s="357">
        <v>80101</v>
      </c>
      <c r="D19" s="366" t="s">
        <v>35</v>
      </c>
      <c r="E19" s="408" t="s">
        <v>36</v>
      </c>
      <c r="F19" s="369" t="s">
        <v>37</v>
      </c>
      <c r="G19" s="357">
        <v>2009</v>
      </c>
      <c r="H19" s="357">
        <v>2009</v>
      </c>
      <c r="I19" s="360">
        <f>3000-900</f>
        <v>2100</v>
      </c>
      <c r="J19" s="360">
        <f>3000-900</f>
        <v>2100</v>
      </c>
      <c r="K19" s="26" t="s">
        <v>26</v>
      </c>
      <c r="L19" s="27">
        <f>SUM(L20:L22)</f>
        <v>2100</v>
      </c>
      <c r="M19" s="27">
        <f>SUM(M20:M22)</f>
        <v>0</v>
      </c>
      <c r="N19" s="28">
        <v>0</v>
      </c>
      <c r="O19" s="29">
        <v>0</v>
      </c>
      <c r="P19" s="44"/>
    </row>
    <row r="20" spans="1:17" s="2" customFormat="1" ht="12.75">
      <c r="A20" s="364"/>
      <c r="B20" s="358"/>
      <c r="C20" s="358"/>
      <c r="D20" s="367"/>
      <c r="E20" s="400"/>
      <c r="F20" s="370"/>
      <c r="G20" s="358"/>
      <c r="H20" s="358"/>
      <c r="I20" s="361"/>
      <c r="J20" s="361"/>
      <c r="K20" s="32" t="s">
        <v>6</v>
      </c>
      <c r="L20" s="33">
        <f>600+800-900</f>
        <v>500</v>
      </c>
      <c r="M20" s="33">
        <v>0</v>
      </c>
      <c r="N20" s="34">
        <v>0</v>
      </c>
      <c r="O20" s="35">
        <v>0</v>
      </c>
      <c r="P20" s="44"/>
      <c r="Q20" s="45"/>
    </row>
    <row r="21" spans="1:17" s="2" customFormat="1" ht="12.75">
      <c r="A21" s="364"/>
      <c r="B21" s="358"/>
      <c r="C21" s="358"/>
      <c r="D21" s="367"/>
      <c r="E21" s="400"/>
      <c r="F21" s="370"/>
      <c r="G21" s="358"/>
      <c r="H21" s="358"/>
      <c r="I21" s="361"/>
      <c r="J21" s="361"/>
      <c r="K21" s="32" t="s">
        <v>8</v>
      </c>
      <c r="L21" s="33">
        <f>2400-800</f>
        <v>1600</v>
      </c>
      <c r="M21" s="33">
        <v>0</v>
      </c>
      <c r="N21" s="34">
        <v>0</v>
      </c>
      <c r="O21" s="35">
        <v>0</v>
      </c>
      <c r="P21" s="44"/>
      <c r="Q21" s="30"/>
    </row>
    <row r="22" spans="1:16" s="43" customFormat="1" ht="13.5" thickBot="1">
      <c r="A22" s="365"/>
      <c r="B22" s="359"/>
      <c r="C22" s="359"/>
      <c r="D22" s="368"/>
      <c r="E22" s="409"/>
      <c r="F22" s="371"/>
      <c r="G22" s="359"/>
      <c r="H22" s="359"/>
      <c r="I22" s="362"/>
      <c r="J22" s="362"/>
      <c r="K22" s="39" t="s">
        <v>27</v>
      </c>
      <c r="L22" s="40">
        <v>0</v>
      </c>
      <c r="M22" s="40">
        <v>0</v>
      </c>
      <c r="N22" s="41">
        <v>0</v>
      </c>
      <c r="O22" s="42">
        <v>0</v>
      </c>
      <c r="P22" s="44"/>
    </row>
    <row r="23" spans="1:16" s="2" customFormat="1" ht="12.75" customHeight="1">
      <c r="A23" s="363" t="s">
        <v>38</v>
      </c>
      <c r="B23" s="357">
        <v>801</v>
      </c>
      <c r="C23" s="357">
        <v>80110</v>
      </c>
      <c r="D23" s="366" t="s">
        <v>35</v>
      </c>
      <c r="E23" s="366" t="s">
        <v>114</v>
      </c>
      <c r="F23" s="369" t="s">
        <v>113</v>
      </c>
      <c r="G23" s="357">
        <v>2009</v>
      </c>
      <c r="H23" s="357">
        <v>2009</v>
      </c>
      <c r="I23" s="360">
        <v>5000</v>
      </c>
      <c r="J23" s="360">
        <v>5000</v>
      </c>
      <c r="K23" s="26" t="s">
        <v>26</v>
      </c>
      <c r="L23" s="46">
        <f>SUM(L24:L26)</f>
        <v>5000</v>
      </c>
      <c r="M23" s="27">
        <f>SUM(M24:M26)</f>
        <v>0</v>
      </c>
      <c r="N23" s="28">
        <v>0</v>
      </c>
      <c r="O23" s="29">
        <v>0</v>
      </c>
      <c r="P23" s="30"/>
    </row>
    <row r="24" spans="1:19" s="2" customFormat="1" ht="12.75">
      <c r="A24" s="364"/>
      <c r="B24" s="358"/>
      <c r="C24" s="358"/>
      <c r="D24" s="367"/>
      <c r="E24" s="367"/>
      <c r="F24" s="370"/>
      <c r="G24" s="358"/>
      <c r="H24" s="358"/>
      <c r="I24" s="361"/>
      <c r="J24" s="361"/>
      <c r="K24" s="32" t="s">
        <v>6</v>
      </c>
      <c r="L24" s="47">
        <v>0</v>
      </c>
      <c r="M24" s="33">
        <v>0</v>
      </c>
      <c r="N24" s="34">
        <v>0</v>
      </c>
      <c r="O24" s="35">
        <v>0</v>
      </c>
      <c r="P24" s="30"/>
      <c r="Q24" s="48"/>
      <c r="R24" s="49"/>
      <c r="S24" s="49"/>
    </row>
    <row r="25" spans="1:19" s="2" customFormat="1" ht="12.75">
      <c r="A25" s="364"/>
      <c r="B25" s="358"/>
      <c r="C25" s="358"/>
      <c r="D25" s="367"/>
      <c r="E25" s="367"/>
      <c r="F25" s="370"/>
      <c r="G25" s="358"/>
      <c r="H25" s="358"/>
      <c r="I25" s="361"/>
      <c r="J25" s="361"/>
      <c r="K25" s="32" t="s">
        <v>8</v>
      </c>
      <c r="L25" s="33">
        <v>3000</v>
      </c>
      <c r="M25" s="33">
        <v>0</v>
      </c>
      <c r="N25" s="34">
        <v>0</v>
      </c>
      <c r="O25" s="35">
        <v>0</v>
      </c>
      <c r="P25" s="30"/>
      <c r="Q25" s="30"/>
      <c r="R25" s="50"/>
      <c r="S25" s="51"/>
    </row>
    <row r="26" spans="1:19" s="43" customFormat="1" ht="14.25" customHeight="1" thickBot="1">
      <c r="A26" s="365"/>
      <c r="B26" s="359"/>
      <c r="C26" s="359"/>
      <c r="D26" s="368"/>
      <c r="E26" s="368"/>
      <c r="F26" s="371"/>
      <c r="G26" s="359"/>
      <c r="H26" s="359"/>
      <c r="I26" s="362"/>
      <c r="J26" s="362"/>
      <c r="K26" s="39" t="s">
        <v>27</v>
      </c>
      <c r="L26" s="40">
        <v>2000</v>
      </c>
      <c r="M26" s="40">
        <v>0</v>
      </c>
      <c r="N26" s="41">
        <v>0</v>
      </c>
      <c r="O26" s="42">
        <v>0</v>
      </c>
      <c r="P26" s="30"/>
      <c r="Q26" s="30"/>
      <c r="R26" s="52"/>
      <c r="S26" s="51"/>
    </row>
    <row r="27" spans="1:16" s="2" customFormat="1" ht="12.75" customHeight="1">
      <c r="A27" s="363" t="s">
        <v>39</v>
      </c>
      <c r="B27" s="357">
        <v>801</v>
      </c>
      <c r="C27" s="357">
        <v>80110</v>
      </c>
      <c r="D27" s="366" t="s">
        <v>35</v>
      </c>
      <c r="E27" s="366" t="s">
        <v>115</v>
      </c>
      <c r="F27" s="369" t="s">
        <v>113</v>
      </c>
      <c r="G27" s="357">
        <v>2009</v>
      </c>
      <c r="H27" s="357">
        <v>2009</v>
      </c>
      <c r="I27" s="360">
        <v>1361</v>
      </c>
      <c r="J27" s="360">
        <v>1361</v>
      </c>
      <c r="K27" s="26" t="s">
        <v>26</v>
      </c>
      <c r="L27" s="46">
        <f>SUM(L28:L30)</f>
        <v>1361</v>
      </c>
      <c r="M27" s="27">
        <f>SUM(M28:M30)</f>
        <v>0</v>
      </c>
      <c r="N27" s="28">
        <v>0</v>
      </c>
      <c r="O27" s="29">
        <v>0</v>
      </c>
      <c r="P27" s="30"/>
    </row>
    <row r="28" spans="1:19" s="2" customFormat="1" ht="12.75">
      <c r="A28" s="364"/>
      <c r="B28" s="358"/>
      <c r="C28" s="358"/>
      <c r="D28" s="367"/>
      <c r="E28" s="367"/>
      <c r="F28" s="370"/>
      <c r="G28" s="358"/>
      <c r="H28" s="358"/>
      <c r="I28" s="361"/>
      <c r="J28" s="361"/>
      <c r="K28" s="32" t="s">
        <v>6</v>
      </c>
      <c r="L28" s="47">
        <v>0</v>
      </c>
      <c r="M28" s="33">
        <v>0</v>
      </c>
      <c r="N28" s="34">
        <v>0</v>
      </c>
      <c r="O28" s="35">
        <v>0</v>
      </c>
      <c r="P28" s="30"/>
      <c r="Q28" s="48"/>
      <c r="R28" s="49"/>
      <c r="S28" s="49"/>
    </row>
    <row r="29" spans="1:19" s="2" customFormat="1" ht="12.75">
      <c r="A29" s="364"/>
      <c r="B29" s="358"/>
      <c r="C29" s="358"/>
      <c r="D29" s="367"/>
      <c r="E29" s="367"/>
      <c r="F29" s="370"/>
      <c r="G29" s="358"/>
      <c r="H29" s="358"/>
      <c r="I29" s="361"/>
      <c r="J29" s="361"/>
      <c r="K29" s="32" t="s">
        <v>8</v>
      </c>
      <c r="L29" s="33">
        <v>400</v>
      </c>
      <c r="M29" s="33">
        <v>0</v>
      </c>
      <c r="N29" s="34">
        <v>0</v>
      </c>
      <c r="O29" s="35">
        <v>0</v>
      </c>
      <c r="P29" s="30"/>
      <c r="Q29" s="30"/>
      <c r="R29" s="50"/>
      <c r="S29" s="51"/>
    </row>
    <row r="30" spans="1:19" s="43" customFormat="1" ht="14.25" customHeight="1" thickBot="1">
      <c r="A30" s="365"/>
      <c r="B30" s="359"/>
      <c r="C30" s="359"/>
      <c r="D30" s="368"/>
      <c r="E30" s="368"/>
      <c r="F30" s="371"/>
      <c r="G30" s="359"/>
      <c r="H30" s="359"/>
      <c r="I30" s="362"/>
      <c r="J30" s="362"/>
      <c r="K30" s="39" t="s">
        <v>27</v>
      </c>
      <c r="L30" s="40">
        <v>961</v>
      </c>
      <c r="M30" s="40">
        <v>0</v>
      </c>
      <c r="N30" s="41">
        <v>0</v>
      </c>
      <c r="O30" s="42">
        <v>0</v>
      </c>
      <c r="P30" s="30"/>
      <c r="Q30" s="30"/>
      <c r="R30" s="52"/>
      <c r="S30" s="51"/>
    </row>
    <row r="31" spans="1:16" s="2" customFormat="1" ht="12.75" customHeight="1">
      <c r="A31" s="363" t="s">
        <v>42</v>
      </c>
      <c r="B31" s="357">
        <v>801</v>
      </c>
      <c r="C31" s="357">
        <v>80110</v>
      </c>
      <c r="D31" s="366" t="s">
        <v>35</v>
      </c>
      <c r="E31" s="408" t="s">
        <v>40</v>
      </c>
      <c r="F31" s="369" t="s">
        <v>41</v>
      </c>
      <c r="G31" s="357">
        <v>2009</v>
      </c>
      <c r="H31" s="357">
        <v>2009</v>
      </c>
      <c r="I31" s="360">
        <v>500</v>
      </c>
      <c r="J31" s="360">
        <v>500</v>
      </c>
      <c r="K31" s="26" t="s">
        <v>26</v>
      </c>
      <c r="L31" s="27">
        <f>SUM(L32:L34)</f>
        <v>500</v>
      </c>
      <c r="M31" s="27">
        <f>SUM(M32:M34)</f>
        <v>0</v>
      </c>
      <c r="N31" s="28">
        <v>0</v>
      </c>
      <c r="O31" s="29">
        <v>0</v>
      </c>
      <c r="P31" s="30"/>
    </row>
    <row r="32" spans="1:17" s="2" customFormat="1" ht="12.75">
      <c r="A32" s="364"/>
      <c r="B32" s="358"/>
      <c r="C32" s="358"/>
      <c r="D32" s="367"/>
      <c r="E32" s="400"/>
      <c r="F32" s="370"/>
      <c r="G32" s="358"/>
      <c r="H32" s="358"/>
      <c r="I32" s="361"/>
      <c r="J32" s="361"/>
      <c r="K32" s="32" t="s">
        <v>6</v>
      </c>
      <c r="L32" s="33">
        <v>200</v>
      </c>
      <c r="M32" s="33">
        <v>0</v>
      </c>
      <c r="N32" s="34">
        <v>0</v>
      </c>
      <c r="O32" s="35">
        <v>0</v>
      </c>
      <c r="P32" s="30"/>
      <c r="Q32" s="45"/>
    </row>
    <row r="33" spans="1:17" s="2" customFormat="1" ht="12.75">
      <c r="A33" s="364"/>
      <c r="B33" s="358"/>
      <c r="C33" s="358"/>
      <c r="D33" s="367"/>
      <c r="E33" s="400"/>
      <c r="F33" s="370"/>
      <c r="G33" s="358"/>
      <c r="H33" s="358"/>
      <c r="I33" s="361"/>
      <c r="J33" s="361"/>
      <c r="K33" s="32" t="s">
        <v>8</v>
      </c>
      <c r="L33" s="33">
        <v>300</v>
      </c>
      <c r="M33" s="33">
        <v>0</v>
      </c>
      <c r="N33" s="34">
        <v>0</v>
      </c>
      <c r="O33" s="35">
        <v>0</v>
      </c>
      <c r="P33" s="30"/>
      <c r="Q33" s="30"/>
    </row>
    <row r="34" spans="1:16" s="43" customFormat="1" ht="13.5" thickBot="1">
      <c r="A34" s="365"/>
      <c r="B34" s="359"/>
      <c r="C34" s="359"/>
      <c r="D34" s="368"/>
      <c r="E34" s="409"/>
      <c r="F34" s="371"/>
      <c r="G34" s="359"/>
      <c r="H34" s="359"/>
      <c r="I34" s="362"/>
      <c r="J34" s="362"/>
      <c r="K34" s="39" t="s">
        <v>27</v>
      </c>
      <c r="L34" s="40">
        <v>0</v>
      </c>
      <c r="M34" s="40">
        <v>0</v>
      </c>
      <c r="N34" s="41">
        <v>0</v>
      </c>
      <c r="O34" s="42">
        <v>0</v>
      </c>
      <c r="P34" s="30"/>
    </row>
    <row r="35" spans="1:16" s="2" customFormat="1" ht="12.75" customHeight="1">
      <c r="A35" s="363" t="s">
        <v>44</v>
      </c>
      <c r="B35" s="357">
        <v>801</v>
      </c>
      <c r="C35" s="357">
        <v>80110</v>
      </c>
      <c r="D35" s="366" t="s">
        <v>35</v>
      </c>
      <c r="E35" s="366" t="s">
        <v>43</v>
      </c>
      <c r="F35" s="369" t="s">
        <v>41</v>
      </c>
      <c r="G35" s="357">
        <v>2009</v>
      </c>
      <c r="H35" s="357">
        <v>2009</v>
      </c>
      <c r="I35" s="360">
        <v>800</v>
      </c>
      <c r="J35" s="360">
        <v>800</v>
      </c>
      <c r="K35" s="26" t="s">
        <v>26</v>
      </c>
      <c r="L35" s="46">
        <f>SUM(L36:L38)</f>
        <v>800</v>
      </c>
      <c r="M35" s="27">
        <f>SUM(M36:M38)</f>
        <v>0</v>
      </c>
      <c r="N35" s="28">
        <v>0</v>
      </c>
      <c r="O35" s="29">
        <v>0</v>
      </c>
      <c r="P35" s="30"/>
    </row>
    <row r="36" spans="1:19" s="2" customFormat="1" ht="12.75">
      <c r="A36" s="364"/>
      <c r="B36" s="358"/>
      <c r="C36" s="358"/>
      <c r="D36" s="367"/>
      <c r="E36" s="367"/>
      <c r="F36" s="370"/>
      <c r="G36" s="358"/>
      <c r="H36" s="358"/>
      <c r="I36" s="361"/>
      <c r="J36" s="361"/>
      <c r="K36" s="32" t="s">
        <v>6</v>
      </c>
      <c r="L36" s="47">
        <v>300</v>
      </c>
      <c r="M36" s="33">
        <v>0</v>
      </c>
      <c r="N36" s="34">
        <v>0</v>
      </c>
      <c r="O36" s="35">
        <v>0</v>
      </c>
      <c r="P36" s="30"/>
      <c r="Q36" s="48"/>
      <c r="R36" s="49"/>
      <c r="S36" s="49"/>
    </row>
    <row r="37" spans="1:19" s="2" customFormat="1" ht="12.75">
      <c r="A37" s="364"/>
      <c r="B37" s="358"/>
      <c r="C37" s="358"/>
      <c r="D37" s="367"/>
      <c r="E37" s="367"/>
      <c r="F37" s="370"/>
      <c r="G37" s="358"/>
      <c r="H37" s="358"/>
      <c r="I37" s="361"/>
      <c r="J37" s="361"/>
      <c r="K37" s="32" t="s">
        <v>8</v>
      </c>
      <c r="L37" s="33">
        <v>500</v>
      </c>
      <c r="M37" s="33">
        <v>0</v>
      </c>
      <c r="N37" s="34">
        <v>0</v>
      </c>
      <c r="O37" s="35">
        <v>0</v>
      </c>
      <c r="P37" s="30"/>
      <c r="Q37" s="30"/>
      <c r="R37" s="50"/>
      <c r="S37" s="51"/>
    </row>
    <row r="38" spans="1:19" s="43" customFormat="1" ht="14.25" customHeight="1" thickBot="1">
      <c r="A38" s="365"/>
      <c r="B38" s="359"/>
      <c r="C38" s="359"/>
      <c r="D38" s="368"/>
      <c r="E38" s="368"/>
      <c r="F38" s="371"/>
      <c r="G38" s="359"/>
      <c r="H38" s="359"/>
      <c r="I38" s="362"/>
      <c r="J38" s="362"/>
      <c r="K38" s="39" t="s">
        <v>27</v>
      </c>
      <c r="L38" s="40">
        <v>0</v>
      </c>
      <c r="M38" s="40">
        <v>0</v>
      </c>
      <c r="N38" s="41">
        <v>0</v>
      </c>
      <c r="O38" s="42">
        <v>0</v>
      </c>
      <c r="P38" s="30"/>
      <c r="Q38" s="30"/>
      <c r="R38" s="52"/>
      <c r="S38" s="51"/>
    </row>
    <row r="39" spans="1:19" s="43" customFormat="1" ht="12.75" customHeight="1">
      <c r="A39" s="363" t="s">
        <v>47</v>
      </c>
      <c r="B39" s="406">
        <v>853</v>
      </c>
      <c r="C39" s="406">
        <v>85395</v>
      </c>
      <c r="D39" s="408" t="s">
        <v>45</v>
      </c>
      <c r="E39" s="408" t="s">
        <v>46</v>
      </c>
      <c r="F39" s="410" t="s">
        <v>33</v>
      </c>
      <c r="G39" s="406">
        <v>2008</v>
      </c>
      <c r="H39" s="406">
        <v>2009</v>
      </c>
      <c r="I39" s="404">
        <v>465066</v>
      </c>
      <c r="J39" s="404">
        <v>465066</v>
      </c>
      <c r="K39" s="53" t="s">
        <v>26</v>
      </c>
      <c r="L39" s="54">
        <f>SUM(L40:L42)</f>
        <v>290848</v>
      </c>
      <c r="M39" s="54">
        <f>SUM(M40:M42)</f>
        <v>0</v>
      </c>
      <c r="N39" s="55">
        <v>0</v>
      </c>
      <c r="O39" s="56">
        <v>0</v>
      </c>
      <c r="P39" s="57"/>
      <c r="Q39" s="58"/>
      <c r="R39" s="52"/>
      <c r="S39" s="59"/>
    </row>
    <row r="40" spans="1:17" s="43" customFormat="1" ht="12.75">
      <c r="A40" s="364"/>
      <c r="B40" s="397"/>
      <c r="C40" s="397"/>
      <c r="D40" s="400"/>
      <c r="E40" s="400"/>
      <c r="F40" s="401"/>
      <c r="G40" s="397"/>
      <c r="H40" s="397"/>
      <c r="I40" s="402"/>
      <c r="J40" s="402"/>
      <c r="K40" s="60" t="s">
        <v>6</v>
      </c>
      <c r="L40" s="61">
        <v>0</v>
      </c>
      <c r="M40" s="61">
        <v>0</v>
      </c>
      <c r="N40" s="62">
        <v>0</v>
      </c>
      <c r="O40" s="63">
        <v>0</v>
      </c>
      <c r="P40" s="57"/>
      <c r="Q40" s="64"/>
    </row>
    <row r="41" spans="1:17" s="43" customFormat="1" ht="12.75">
      <c r="A41" s="364"/>
      <c r="B41" s="397"/>
      <c r="C41" s="397"/>
      <c r="D41" s="400"/>
      <c r="E41" s="400"/>
      <c r="F41" s="401"/>
      <c r="G41" s="397"/>
      <c r="H41" s="397"/>
      <c r="I41" s="402"/>
      <c r="J41" s="402"/>
      <c r="K41" s="60" t="s">
        <v>8</v>
      </c>
      <c r="L41" s="61">
        <f>242155+5066</f>
        <v>247221</v>
      </c>
      <c r="M41" s="61">
        <v>0</v>
      </c>
      <c r="N41" s="62">
        <v>0</v>
      </c>
      <c r="O41" s="63">
        <v>0</v>
      </c>
      <c r="P41" s="57"/>
      <c r="Q41" s="58"/>
    </row>
    <row r="42" spans="1:19" s="43" customFormat="1" ht="13.5" thickBot="1">
      <c r="A42" s="365"/>
      <c r="B42" s="407"/>
      <c r="C42" s="407"/>
      <c r="D42" s="409"/>
      <c r="E42" s="409"/>
      <c r="F42" s="411"/>
      <c r="G42" s="407"/>
      <c r="H42" s="407"/>
      <c r="I42" s="405"/>
      <c r="J42" s="405"/>
      <c r="K42" s="39" t="s">
        <v>27</v>
      </c>
      <c r="L42" s="40">
        <f>42733+894</f>
        <v>43627</v>
      </c>
      <c r="M42" s="40">
        <v>0</v>
      </c>
      <c r="N42" s="41">
        <v>0</v>
      </c>
      <c r="O42" s="42">
        <v>0</v>
      </c>
      <c r="P42" s="57"/>
      <c r="S42" s="58"/>
    </row>
    <row r="43" spans="1:16" s="43" customFormat="1" ht="12.75" customHeight="1">
      <c r="A43" s="363" t="s">
        <v>49</v>
      </c>
      <c r="B43" s="406">
        <v>853</v>
      </c>
      <c r="C43" s="406">
        <v>85395</v>
      </c>
      <c r="D43" s="408" t="s">
        <v>45</v>
      </c>
      <c r="E43" s="408" t="s">
        <v>48</v>
      </c>
      <c r="F43" s="410" t="s">
        <v>33</v>
      </c>
      <c r="G43" s="406">
        <v>2008</v>
      </c>
      <c r="H43" s="406">
        <v>2009</v>
      </c>
      <c r="I43" s="404">
        <v>47889</v>
      </c>
      <c r="J43" s="404">
        <v>47889</v>
      </c>
      <c r="K43" s="53" t="s">
        <v>26</v>
      </c>
      <c r="L43" s="54">
        <f>SUM(L44:L46)</f>
        <v>21433</v>
      </c>
      <c r="M43" s="54">
        <f>SUM(M44:M46)</f>
        <v>0</v>
      </c>
      <c r="N43" s="55">
        <v>0</v>
      </c>
      <c r="O43" s="56">
        <v>0</v>
      </c>
      <c r="P43" s="58"/>
    </row>
    <row r="44" spans="1:17" s="43" customFormat="1" ht="12.75">
      <c r="A44" s="364"/>
      <c r="B44" s="397"/>
      <c r="C44" s="397"/>
      <c r="D44" s="400"/>
      <c r="E44" s="400"/>
      <c r="F44" s="401"/>
      <c r="G44" s="397"/>
      <c r="H44" s="397"/>
      <c r="I44" s="402"/>
      <c r="J44" s="402"/>
      <c r="K44" s="60" t="s">
        <v>6</v>
      </c>
      <c r="L44" s="61">
        <v>0</v>
      </c>
      <c r="M44" s="61">
        <v>0</v>
      </c>
      <c r="N44" s="62">
        <v>0</v>
      </c>
      <c r="O44" s="63">
        <v>0</v>
      </c>
      <c r="P44" s="58"/>
      <c r="Q44" s="64"/>
    </row>
    <row r="45" spans="1:17" s="43" customFormat="1" ht="12.75">
      <c r="A45" s="364"/>
      <c r="B45" s="397"/>
      <c r="C45" s="397"/>
      <c r="D45" s="400"/>
      <c r="E45" s="400"/>
      <c r="F45" s="401"/>
      <c r="G45" s="397"/>
      <c r="H45" s="397"/>
      <c r="I45" s="402"/>
      <c r="J45" s="402"/>
      <c r="K45" s="60" t="s">
        <v>8</v>
      </c>
      <c r="L45" s="61">
        <f>21420*85%+11</f>
        <v>18218</v>
      </c>
      <c r="M45" s="61">
        <v>0</v>
      </c>
      <c r="N45" s="62">
        <v>0</v>
      </c>
      <c r="O45" s="63">
        <v>0</v>
      </c>
      <c r="P45" s="58"/>
      <c r="Q45" s="58"/>
    </row>
    <row r="46" spans="1:16" s="43" customFormat="1" ht="13.5" thickBot="1">
      <c r="A46" s="365"/>
      <c r="B46" s="407"/>
      <c r="C46" s="407"/>
      <c r="D46" s="409"/>
      <c r="E46" s="409"/>
      <c r="F46" s="411"/>
      <c r="G46" s="407"/>
      <c r="H46" s="407"/>
      <c r="I46" s="405"/>
      <c r="J46" s="405"/>
      <c r="K46" s="39" t="s">
        <v>27</v>
      </c>
      <c r="L46" s="40">
        <f>3213+2</f>
        <v>3215</v>
      </c>
      <c r="M46" s="40">
        <v>0</v>
      </c>
      <c r="N46" s="41">
        <v>0</v>
      </c>
      <c r="O46" s="42">
        <v>0</v>
      </c>
      <c r="P46" s="58"/>
    </row>
    <row r="47" spans="1:16" s="43" customFormat="1" ht="12.75" customHeight="1">
      <c r="A47" s="363" t="s">
        <v>51</v>
      </c>
      <c r="B47" s="406">
        <v>853</v>
      </c>
      <c r="C47" s="406">
        <v>85395</v>
      </c>
      <c r="D47" s="408" t="s">
        <v>45</v>
      </c>
      <c r="E47" s="408" t="s">
        <v>50</v>
      </c>
      <c r="F47" s="410" t="s">
        <v>33</v>
      </c>
      <c r="G47" s="406">
        <v>2008</v>
      </c>
      <c r="H47" s="406">
        <v>2009</v>
      </c>
      <c r="I47" s="404">
        <v>48389</v>
      </c>
      <c r="J47" s="404">
        <v>48389</v>
      </c>
      <c r="K47" s="53" t="s">
        <v>26</v>
      </c>
      <c r="L47" s="54">
        <f>SUM(L48:L50)</f>
        <v>21431</v>
      </c>
      <c r="M47" s="54">
        <f>SUM(M48:M50)</f>
        <v>0</v>
      </c>
      <c r="N47" s="55">
        <v>0</v>
      </c>
      <c r="O47" s="56">
        <v>0</v>
      </c>
      <c r="P47" s="58"/>
    </row>
    <row r="48" spans="1:17" s="43" customFormat="1" ht="12.75">
      <c r="A48" s="364"/>
      <c r="B48" s="397"/>
      <c r="C48" s="397"/>
      <c r="D48" s="400"/>
      <c r="E48" s="400"/>
      <c r="F48" s="401"/>
      <c r="G48" s="397"/>
      <c r="H48" s="397"/>
      <c r="I48" s="402"/>
      <c r="J48" s="402"/>
      <c r="K48" s="60" t="s">
        <v>6</v>
      </c>
      <c r="L48" s="61">
        <v>0</v>
      </c>
      <c r="M48" s="61">
        <v>0</v>
      </c>
      <c r="N48" s="62">
        <v>0</v>
      </c>
      <c r="O48" s="63">
        <v>0</v>
      </c>
      <c r="P48" s="58"/>
      <c r="Q48" s="64"/>
    </row>
    <row r="49" spans="1:17" s="43" customFormat="1" ht="12.75">
      <c r="A49" s="364"/>
      <c r="B49" s="397"/>
      <c r="C49" s="397"/>
      <c r="D49" s="400"/>
      <c r="E49" s="400"/>
      <c r="F49" s="401"/>
      <c r="G49" s="397"/>
      <c r="H49" s="397"/>
      <c r="I49" s="402"/>
      <c r="J49" s="402"/>
      <c r="K49" s="60" t="s">
        <v>8</v>
      </c>
      <c r="L49" s="61">
        <f>21420*85%+9</f>
        <v>18216</v>
      </c>
      <c r="M49" s="61">
        <v>0</v>
      </c>
      <c r="N49" s="62">
        <v>0</v>
      </c>
      <c r="O49" s="63">
        <v>0</v>
      </c>
      <c r="P49" s="58"/>
      <c r="Q49" s="58"/>
    </row>
    <row r="50" spans="1:16" s="43" customFormat="1" ht="14.25" customHeight="1" thickBot="1">
      <c r="A50" s="365"/>
      <c r="B50" s="407"/>
      <c r="C50" s="407"/>
      <c r="D50" s="409"/>
      <c r="E50" s="409"/>
      <c r="F50" s="411"/>
      <c r="G50" s="407"/>
      <c r="H50" s="407"/>
      <c r="I50" s="405"/>
      <c r="J50" s="405"/>
      <c r="K50" s="39" t="s">
        <v>27</v>
      </c>
      <c r="L50" s="40">
        <f>3213+2</f>
        <v>3215</v>
      </c>
      <c r="M50" s="40">
        <v>0</v>
      </c>
      <c r="N50" s="41">
        <v>0</v>
      </c>
      <c r="O50" s="42">
        <v>0</v>
      </c>
      <c r="P50" s="58"/>
    </row>
    <row r="51" spans="1:16" s="43" customFormat="1" ht="12.75" customHeight="1">
      <c r="A51" s="384" t="s">
        <v>53</v>
      </c>
      <c r="B51" s="406">
        <v>853</v>
      </c>
      <c r="C51" s="406">
        <v>85395</v>
      </c>
      <c r="D51" s="408" t="s">
        <v>45</v>
      </c>
      <c r="E51" s="408" t="s">
        <v>52</v>
      </c>
      <c r="F51" s="410" t="s">
        <v>33</v>
      </c>
      <c r="G51" s="406">
        <v>2008</v>
      </c>
      <c r="H51" s="406">
        <v>2009</v>
      </c>
      <c r="I51" s="404">
        <v>47843</v>
      </c>
      <c r="J51" s="404">
        <v>47843</v>
      </c>
      <c r="K51" s="53" t="s">
        <v>26</v>
      </c>
      <c r="L51" s="54">
        <f>SUM(L52:L54)</f>
        <v>26093</v>
      </c>
      <c r="M51" s="54">
        <f>SUM(M52:M54)</f>
        <v>0</v>
      </c>
      <c r="N51" s="55">
        <v>0</v>
      </c>
      <c r="O51" s="56">
        <v>0</v>
      </c>
      <c r="P51" s="58"/>
    </row>
    <row r="52" spans="1:17" s="43" customFormat="1" ht="12.75">
      <c r="A52" s="385"/>
      <c r="B52" s="397"/>
      <c r="C52" s="397"/>
      <c r="D52" s="400"/>
      <c r="E52" s="400"/>
      <c r="F52" s="401"/>
      <c r="G52" s="397"/>
      <c r="H52" s="397"/>
      <c r="I52" s="402"/>
      <c r="J52" s="402"/>
      <c r="K52" s="60" t="s">
        <v>6</v>
      </c>
      <c r="L52" s="61">
        <v>0</v>
      </c>
      <c r="M52" s="61">
        <v>0</v>
      </c>
      <c r="N52" s="62">
        <v>0</v>
      </c>
      <c r="O52" s="63">
        <v>0</v>
      </c>
      <c r="P52" s="58"/>
      <c r="Q52" s="64"/>
    </row>
    <row r="53" spans="1:17" s="43" customFormat="1" ht="12.75">
      <c r="A53" s="385"/>
      <c r="B53" s="397"/>
      <c r="C53" s="397"/>
      <c r="D53" s="400"/>
      <c r="E53" s="400"/>
      <c r="F53" s="401"/>
      <c r="G53" s="397"/>
      <c r="H53" s="397"/>
      <c r="I53" s="402"/>
      <c r="J53" s="402"/>
      <c r="K53" s="60" t="s">
        <v>8</v>
      </c>
      <c r="L53" s="61">
        <f>26054*85%+33</f>
        <v>22179</v>
      </c>
      <c r="M53" s="61">
        <v>0</v>
      </c>
      <c r="N53" s="62">
        <v>0</v>
      </c>
      <c r="O53" s="63">
        <v>0</v>
      </c>
      <c r="P53" s="58"/>
      <c r="Q53" s="64"/>
    </row>
    <row r="54" spans="1:17" s="43" customFormat="1" ht="14.25" customHeight="1" thickBot="1">
      <c r="A54" s="386"/>
      <c r="B54" s="407"/>
      <c r="C54" s="407"/>
      <c r="D54" s="409"/>
      <c r="E54" s="409"/>
      <c r="F54" s="411"/>
      <c r="G54" s="407"/>
      <c r="H54" s="407"/>
      <c r="I54" s="405"/>
      <c r="J54" s="405"/>
      <c r="K54" s="39" t="s">
        <v>27</v>
      </c>
      <c r="L54" s="40">
        <f>3908+6</f>
        <v>3914</v>
      </c>
      <c r="M54" s="40">
        <v>0</v>
      </c>
      <c r="N54" s="41">
        <v>0</v>
      </c>
      <c r="O54" s="42">
        <v>0</v>
      </c>
      <c r="P54" s="58"/>
      <c r="Q54" s="64"/>
    </row>
    <row r="55" spans="1:15" s="25" customFormat="1" ht="15" customHeight="1" thickBot="1">
      <c r="A55" s="65">
        <v>1</v>
      </c>
      <c r="B55" s="66">
        <v>2</v>
      </c>
      <c r="C55" s="66">
        <v>3</v>
      </c>
      <c r="D55" s="67">
        <v>4</v>
      </c>
      <c r="E55" s="67">
        <v>5</v>
      </c>
      <c r="F55" s="67">
        <v>6</v>
      </c>
      <c r="G55" s="67">
        <v>7</v>
      </c>
      <c r="H55" s="67">
        <v>8</v>
      </c>
      <c r="I55" s="67">
        <v>9</v>
      </c>
      <c r="J55" s="67">
        <v>10</v>
      </c>
      <c r="K55" s="67">
        <v>11</v>
      </c>
      <c r="L55" s="68">
        <v>12</v>
      </c>
      <c r="M55" s="67">
        <v>13</v>
      </c>
      <c r="N55" s="69">
        <v>14</v>
      </c>
      <c r="O55" s="70">
        <v>15</v>
      </c>
    </row>
    <row r="56" spans="1:16" s="43" customFormat="1" ht="12.75" customHeight="1">
      <c r="A56" s="384">
        <v>13</v>
      </c>
      <c r="B56" s="406">
        <v>853</v>
      </c>
      <c r="C56" s="406">
        <v>85395</v>
      </c>
      <c r="D56" s="408" t="s">
        <v>45</v>
      </c>
      <c r="E56" s="408" t="s">
        <v>54</v>
      </c>
      <c r="F56" s="410" t="s">
        <v>33</v>
      </c>
      <c r="G56" s="406">
        <v>2008</v>
      </c>
      <c r="H56" s="406">
        <v>2009</v>
      </c>
      <c r="I56" s="404">
        <v>49549</v>
      </c>
      <c r="J56" s="404">
        <v>49549</v>
      </c>
      <c r="K56" s="53" t="s">
        <v>26</v>
      </c>
      <c r="L56" s="54">
        <f>SUM(L57:L59)</f>
        <v>22116</v>
      </c>
      <c r="M56" s="54">
        <f>SUM(M57:M59)</f>
        <v>0</v>
      </c>
      <c r="N56" s="55">
        <v>0</v>
      </c>
      <c r="O56" s="56">
        <v>0</v>
      </c>
      <c r="P56" s="58"/>
    </row>
    <row r="57" spans="1:17" s="43" customFormat="1" ht="12.75">
      <c r="A57" s="385"/>
      <c r="B57" s="397"/>
      <c r="C57" s="397"/>
      <c r="D57" s="400"/>
      <c r="E57" s="400"/>
      <c r="F57" s="401"/>
      <c r="G57" s="397"/>
      <c r="H57" s="397"/>
      <c r="I57" s="402"/>
      <c r="J57" s="402"/>
      <c r="K57" s="60" t="s">
        <v>6</v>
      </c>
      <c r="L57" s="61">
        <v>0</v>
      </c>
      <c r="M57" s="61">
        <v>0</v>
      </c>
      <c r="N57" s="62">
        <v>0</v>
      </c>
      <c r="O57" s="63">
        <v>0</v>
      </c>
      <c r="P57" s="58"/>
      <c r="Q57" s="64"/>
    </row>
    <row r="58" spans="1:17" s="43" customFormat="1" ht="12.75">
      <c r="A58" s="385"/>
      <c r="B58" s="397"/>
      <c r="C58" s="397"/>
      <c r="D58" s="400"/>
      <c r="E58" s="400"/>
      <c r="F58" s="401"/>
      <c r="G58" s="397"/>
      <c r="H58" s="397"/>
      <c r="I58" s="402"/>
      <c r="J58" s="402"/>
      <c r="K58" s="60" t="s">
        <v>8</v>
      </c>
      <c r="L58" s="61">
        <f>22100*85%+14</f>
        <v>18799</v>
      </c>
      <c r="M58" s="61"/>
      <c r="N58" s="62">
        <v>0</v>
      </c>
      <c r="O58" s="63">
        <v>0</v>
      </c>
      <c r="P58" s="58"/>
      <c r="Q58" s="64"/>
    </row>
    <row r="59" spans="1:17" s="43" customFormat="1" ht="14.25" customHeight="1" thickBot="1">
      <c r="A59" s="386"/>
      <c r="B59" s="407"/>
      <c r="C59" s="407"/>
      <c r="D59" s="409"/>
      <c r="E59" s="409"/>
      <c r="F59" s="411"/>
      <c r="G59" s="407"/>
      <c r="H59" s="407"/>
      <c r="I59" s="405"/>
      <c r="J59" s="405"/>
      <c r="K59" s="39" t="s">
        <v>27</v>
      </c>
      <c r="L59" s="40">
        <f>3315+2</f>
        <v>3317</v>
      </c>
      <c r="M59" s="40"/>
      <c r="N59" s="41">
        <v>0</v>
      </c>
      <c r="O59" s="42">
        <v>0</v>
      </c>
      <c r="P59" s="58"/>
      <c r="Q59" s="64"/>
    </row>
    <row r="60" spans="1:16" s="43" customFormat="1" ht="12.75" customHeight="1">
      <c r="A60" s="384" t="s">
        <v>56</v>
      </c>
      <c r="B60" s="406">
        <v>853</v>
      </c>
      <c r="C60" s="406">
        <v>85395</v>
      </c>
      <c r="D60" s="408" t="s">
        <v>45</v>
      </c>
      <c r="E60" s="408" t="s">
        <v>55</v>
      </c>
      <c r="F60" s="410" t="s">
        <v>33</v>
      </c>
      <c r="G60" s="406">
        <v>2008</v>
      </c>
      <c r="H60" s="406">
        <v>2009</v>
      </c>
      <c r="I60" s="404">
        <v>48389</v>
      </c>
      <c r="J60" s="404">
        <v>48389</v>
      </c>
      <c r="K60" s="53" t="s">
        <v>26</v>
      </c>
      <c r="L60" s="54">
        <f>SUM(L61:L63)</f>
        <v>21431</v>
      </c>
      <c r="M60" s="54">
        <f>SUM(M61:M63)</f>
        <v>0</v>
      </c>
      <c r="N60" s="55">
        <v>0</v>
      </c>
      <c r="O60" s="56">
        <v>0</v>
      </c>
      <c r="P60" s="58"/>
    </row>
    <row r="61" spans="1:17" s="43" customFormat="1" ht="12.75">
      <c r="A61" s="385"/>
      <c r="B61" s="397"/>
      <c r="C61" s="397"/>
      <c r="D61" s="400"/>
      <c r="E61" s="400"/>
      <c r="F61" s="401"/>
      <c r="G61" s="397"/>
      <c r="H61" s="397"/>
      <c r="I61" s="402"/>
      <c r="J61" s="402"/>
      <c r="K61" s="60" t="s">
        <v>6</v>
      </c>
      <c r="L61" s="61">
        <v>0</v>
      </c>
      <c r="M61" s="61">
        <v>0</v>
      </c>
      <c r="N61" s="62">
        <v>0</v>
      </c>
      <c r="O61" s="63">
        <v>0</v>
      </c>
      <c r="P61" s="58"/>
      <c r="Q61" s="64"/>
    </row>
    <row r="62" spans="1:17" s="43" customFormat="1" ht="12.75">
      <c r="A62" s="385"/>
      <c r="B62" s="397"/>
      <c r="C62" s="397"/>
      <c r="D62" s="400"/>
      <c r="E62" s="400"/>
      <c r="F62" s="401"/>
      <c r="G62" s="397"/>
      <c r="H62" s="397"/>
      <c r="I62" s="402"/>
      <c r="J62" s="402"/>
      <c r="K62" s="60" t="s">
        <v>8</v>
      </c>
      <c r="L62" s="61">
        <f>21420*85%+9</f>
        <v>18216</v>
      </c>
      <c r="M62" s="61"/>
      <c r="N62" s="62">
        <v>0</v>
      </c>
      <c r="O62" s="63">
        <v>0</v>
      </c>
      <c r="P62" s="58"/>
      <c r="Q62" s="64"/>
    </row>
    <row r="63" spans="1:17" s="43" customFormat="1" ht="14.25" customHeight="1" thickBot="1">
      <c r="A63" s="386"/>
      <c r="B63" s="407"/>
      <c r="C63" s="407"/>
      <c r="D63" s="409"/>
      <c r="E63" s="409"/>
      <c r="F63" s="411"/>
      <c r="G63" s="407"/>
      <c r="H63" s="407"/>
      <c r="I63" s="405"/>
      <c r="J63" s="405"/>
      <c r="K63" s="39" t="s">
        <v>27</v>
      </c>
      <c r="L63" s="40">
        <f>3213+2</f>
        <v>3215</v>
      </c>
      <c r="M63" s="40"/>
      <c r="N63" s="41">
        <v>0</v>
      </c>
      <c r="O63" s="42">
        <v>0</v>
      </c>
      <c r="P63" s="58"/>
      <c r="Q63" s="64"/>
    </row>
    <row r="64" spans="1:16" s="43" customFormat="1" ht="12.75" customHeight="1">
      <c r="A64" s="384" t="s">
        <v>58</v>
      </c>
      <c r="B64" s="406">
        <v>853</v>
      </c>
      <c r="C64" s="406">
        <v>85395</v>
      </c>
      <c r="D64" s="408" t="s">
        <v>45</v>
      </c>
      <c r="E64" s="408" t="s">
        <v>57</v>
      </c>
      <c r="F64" s="410" t="s">
        <v>33</v>
      </c>
      <c r="G64" s="406">
        <v>2008</v>
      </c>
      <c r="H64" s="406">
        <v>2009</v>
      </c>
      <c r="I64" s="404">
        <v>49549</v>
      </c>
      <c r="J64" s="404">
        <f>I64</f>
        <v>49549</v>
      </c>
      <c r="K64" s="53" t="s">
        <v>26</v>
      </c>
      <c r="L64" s="54">
        <f>SUM(L65:L67)</f>
        <v>22116</v>
      </c>
      <c r="M64" s="54">
        <f>SUM(M65:M67)</f>
        <v>0</v>
      </c>
      <c r="N64" s="55">
        <v>0</v>
      </c>
      <c r="O64" s="56">
        <v>0</v>
      </c>
      <c r="P64" s="58"/>
    </row>
    <row r="65" spans="1:17" s="43" customFormat="1" ht="12.75">
      <c r="A65" s="385"/>
      <c r="B65" s="397"/>
      <c r="C65" s="397"/>
      <c r="D65" s="400"/>
      <c r="E65" s="400"/>
      <c r="F65" s="401"/>
      <c r="G65" s="397"/>
      <c r="H65" s="397"/>
      <c r="I65" s="402"/>
      <c r="J65" s="402"/>
      <c r="K65" s="60" t="s">
        <v>6</v>
      </c>
      <c r="L65" s="61">
        <v>0</v>
      </c>
      <c r="M65" s="61">
        <v>0</v>
      </c>
      <c r="N65" s="62">
        <v>0</v>
      </c>
      <c r="O65" s="63">
        <v>0</v>
      </c>
      <c r="P65" s="58"/>
      <c r="Q65" s="64"/>
    </row>
    <row r="66" spans="1:17" s="43" customFormat="1" ht="12.75">
      <c r="A66" s="385"/>
      <c r="B66" s="397"/>
      <c r="C66" s="397"/>
      <c r="D66" s="400"/>
      <c r="E66" s="400"/>
      <c r="F66" s="401"/>
      <c r="G66" s="397"/>
      <c r="H66" s="397"/>
      <c r="I66" s="402"/>
      <c r="J66" s="402"/>
      <c r="K66" s="60" t="s">
        <v>8</v>
      </c>
      <c r="L66" s="61">
        <f>22100*85%+14</f>
        <v>18799</v>
      </c>
      <c r="M66" s="61">
        <v>0</v>
      </c>
      <c r="N66" s="62">
        <v>0</v>
      </c>
      <c r="O66" s="63">
        <v>0</v>
      </c>
      <c r="P66" s="58"/>
      <c r="Q66" s="58"/>
    </row>
    <row r="67" spans="1:16" s="43" customFormat="1" ht="13.5" thickBot="1">
      <c r="A67" s="386"/>
      <c r="B67" s="407"/>
      <c r="C67" s="407"/>
      <c r="D67" s="409"/>
      <c r="E67" s="409"/>
      <c r="F67" s="411"/>
      <c r="G67" s="407"/>
      <c r="H67" s="407"/>
      <c r="I67" s="405"/>
      <c r="J67" s="405"/>
      <c r="K67" s="39" t="s">
        <v>27</v>
      </c>
      <c r="L67" s="40">
        <f>3315+2</f>
        <v>3317</v>
      </c>
      <c r="M67" s="40">
        <v>0</v>
      </c>
      <c r="N67" s="41">
        <v>0</v>
      </c>
      <c r="O67" s="42">
        <v>0</v>
      </c>
      <c r="P67" s="58"/>
    </row>
    <row r="68" spans="1:16" s="43" customFormat="1" ht="12.75" customHeight="1">
      <c r="A68" s="384" t="s">
        <v>60</v>
      </c>
      <c r="B68" s="406">
        <v>853</v>
      </c>
      <c r="C68" s="406">
        <v>85395</v>
      </c>
      <c r="D68" s="408" t="s">
        <v>45</v>
      </c>
      <c r="E68" s="408" t="s">
        <v>59</v>
      </c>
      <c r="F68" s="410" t="s">
        <v>33</v>
      </c>
      <c r="G68" s="406">
        <v>2008</v>
      </c>
      <c r="H68" s="406">
        <v>2009</v>
      </c>
      <c r="I68" s="404">
        <v>47843</v>
      </c>
      <c r="J68" s="404">
        <v>47843</v>
      </c>
      <c r="K68" s="53" t="s">
        <v>26</v>
      </c>
      <c r="L68" s="54">
        <f>SUM(L69:L71)</f>
        <v>26080</v>
      </c>
      <c r="M68" s="54">
        <f>SUM(M69:M71)</f>
        <v>0</v>
      </c>
      <c r="N68" s="55">
        <v>0</v>
      </c>
      <c r="O68" s="56">
        <v>0</v>
      </c>
      <c r="P68" s="58"/>
    </row>
    <row r="69" spans="1:16" s="43" customFormat="1" ht="12.75">
      <c r="A69" s="385"/>
      <c r="B69" s="397"/>
      <c r="C69" s="397"/>
      <c r="D69" s="400"/>
      <c r="E69" s="400"/>
      <c r="F69" s="401"/>
      <c r="G69" s="397"/>
      <c r="H69" s="397"/>
      <c r="I69" s="402"/>
      <c r="J69" s="402"/>
      <c r="K69" s="60" t="s">
        <v>6</v>
      </c>
      <c r="L69" s="61">
        <v>0</v>
      </c>
      <c r="M69" s="61">
        <v>0</v>
      </c>
      <c r="N69" s="62">
        <v>0</v>
      </c>
      <c r="O69" s="63">
        <v>0</v>
      </c>
      <c r="P69" s="58"/>
    </row>
    <row r="70" spans="1:17" s="43" customFormat="1" ht="12.75">
      <c r="A70" s="385"/>
      <c r="B70" s="397"/>
      <c r="C70" s="397"/>
      <c r="D70" s="400"/>
      <c r="E70" s="400"/>
      <c r="F70" s="401"/>
      <c r="G70" s="397"/>
      <c r="H70" s="397"/>
      <c r="I70" s="402"/>
      <c r="J70" s="402"/>
      <c r="K70" s="60" t="s">
        <v>8</v>
      </c>
      <c r="L70" s="61">
        <f>26054*85%+22</f>
        <v>22168</v>
      </c>
      <c r="M70" s="61">
        <v>0</v>
      </c>
      <c r="N70" s="62">
        <v>0</v>
      </c>
      <c r="O70" s="63">
        <v>0</v>
      </c>
      <c r="P70" s="58"/>
      <c r="Q70" s="58"/>
    </row>
    <row r="71" spans="1:16" s="43" customFormat="1" ht="13.5" thickBot="1">
      <c r="A71" s="386"/>
      <c r="B71" s="407"/>
      <c r="C71" s="407"/>
      <c r="D71" s="409"/>
      <c r="E71" s="409"/>
      <c r="F71" s="411"/>
      <c r="G71" s="407"/>
      <c r="H71" s="407"/>
      <c r="I71" s="405"/>
      <c r="J71" s="405"/>
      <c r="K71" s="39" t="s">
        <v>27</v>
      </c>
      <c r="L71" s="40">
        <f>3908+4</f>
        <v>3912</v>
      </c>
      <c r="M71" s="40">
        <v>0</v>
      </c>
      <c r="N71" s="41">
        <v>0</v>
      </c>
      <c r="O71" s="42">
        <v>0</v>
      </c>
      <c r="P71" s="58"/>
    </row>
    <row r="72" spans="1:16" s="43" customFormat="1" ht="12.75" customHeight="1">
      <c r="A72" s="384" t="s">
        <v>62</v>
      </c>
      <c r="B72" s="406">
        <v>853</v>
      </c>
      <c r="C72" s="406">
        <v>85395</v>
      </c>
      <c r="D72" s="408" t="s">
        <v>45</v>
      </c>
      <c r="E72" s="408" t="s">
        <v>61</v>
      </c>
      <c r="F72" s="412" t="s">
        <v>33</v>
      </c>
      <c r="G72" s="406">
        <v>2008</v>
      </c>
      <c r="H72" s="406">
        <v>2009</v>
      </c>
      <c r="I72" s="404">
        <v>47889</v>
      </c>
      <c r="J72" s="404">
        <f>I72</f>
        <v>47889</v>
      </c>
      <c r="K72" s="53" t="s">
        <v>26</v>
      </c>
      <c r="L72" s="54">
        <f>SUM(L73:L75)</f>
        <v>21432</v>
      </c>
      <c r="M72" s="54">
        <f>SUM(M73:M75)</f>
        <v>0</v>
      </c>
      <c r="N72" s="55">
        <v>0</v>
      </c>
      <c r="O72" s="56">
        <v>0</v>
      </c>
      <c r="P72" s="58"/>
    </row>
    <row r="73" spans="1:16" s="43" customFormat="1" ht="12.75">
      <c r="A73" s="385"/>
      <c r="B73" s="397"/>
      <c r="C73" s="397"/>
      <c r="D73" s="400"/>
      <c r="E73" s="400"/>
      <c r="F73" s="401"/>
      <c r="G73" s="397"/>
      <c r="H73" s="397"/>
      <c r="I73" s="402"/>
      <c r="J73" s="402"/>
      <c r="K73" s="60" t="s">
        <v>6</v>
      </c>
      <c r="L73" s="61">
        <v>0</v>
      </c>
      <c r="M73" s="61">
        <v>0</v>
      </c>
      <c r="N73" s="62">
        <v>0</v>
      </c>
      <c r="O73" s="63">
        <v>0</v>
      </c>
      <c r="P73" s="58"/>
    </row>
    <row r="74" spans="1:17" s="43" customFormat="1" ht="12.75">
      <c r="A74" s="385"/>
      <c r="B74" s="397"/>
      <c r="C74" s="397"/>
      <c r="D74" s="400"/>
      <c r="E74" s="400"/>
      <c r="F74" s="401"/>
      <c r="G74" s="397"/>
      <c r="H74" s="397"/>
      <c r="I74" s="402"/>
      <c r="J74" s="402"/>
      <c r="K74" s="60" t="s">
        <v>8</v>
      </c>
      <c r="L74" s="61">
        <f>21420*85%+10</f>
        <v>18217</v>
      </c>
      <c r="M74" s="61">
        <v>0</v>
      </c>
      <c r="N74" s="62">
        <v>0</v>
      </c>
      <c r="O74" s="63">
        <v>0</v>
      </c>
      <c r="P74" s="58"/>
      <c r="Q74" s="58"/>
    </row>
    <row r="75" spans="1:17" s="43" customFormat="1" ht="13.5" thickBot="1">
      <c r="A75" s="386"/>
      <c r="B75" s="407"/>
      <c r="C75" s="407"/>
      <c r="D75" s="409"/>
      <c r="E75" s="409"/>
      <c r="F75" s="411"/>
      <c r="G75" s="407"/>
      <c r="H75" s="407"/>
      <c r="I75" s="405"/>
      <c r="J75" s="405"/>
      <c r="K75" s="39" t="s">
        <v>27</v>
      </c>
      <c r="L75" s="40">
        <f>3213+2</f>
        <v>3215</v>
      </c>
      <c r="M75" s="40">
        <v>0</v>
      </c>
      <c r="N75" s="41">
        <v>0</v>
      </c>
      <c r="O75" s="42">
        <v>0</v>
      </c>
      <c r="P75" s="58"/>
      <c r="Q75" s="58"/>
    </row>
    <row r="76" spans="1:16" s="43" customFormat="1" ht="12.75">
      <c r="A76" s="384" t="s">
        <v>64</v>
      </c>
      <c r="B76" s="406">
        <v>853</v>
      </c>
      <c r="C76" s="406">
        <v>85395</v>
      </c>
      <c r="D76" s="408" t="s">
        <v>45</v>
      </c>
      <c r="E76" s="408" t="s">
        <v>63</v>
      </c>
      <c r="F76" s="412" t="s">
        <v>33</v>
      </c>
      <c r="G76" s="406">
        <v>2008</v>
      </c>
      <c r="H76" s="406">
        <v>2009</v>
      </c>
      <c r="I76" s="404">
        <v>47889</v>
      </c>
      <c r="J76" s="404">
        <v>47889</v>
      </c>
      <c r="K76" s="53" t="s">
        <v>26</v>
      </c>
      <c r="L76" s="54">
        <f>SUM(L77:L79)</f>
        <v>21433</v>
      </c>
      <c r="M76" s="54">
        <f>SUM(M77:M79)</f>
        <v>0</v>
      </c>
      <c r="N76" s="55">
        <v>0</v>
      </c>
      <c r="O76" s="56">
        <v>0</v>
      </c>
      <c r="P76" s="58"/>
    </row>
    <row r="77" spans="1:17" s="43" customFormat="1" ht="12.75">
      <c r="A77" s="385"/>
      <c r="B77" s="397"/>
      <c r="C77" s="397"/>
      <c r="D77" s="400"/>
      <c r="E77" s="400"/>
      <c r="F77" s="413"/>
      <c r="G77" s="397"/>
      <c r="H77" s="397"/>
      <c r="I77" s="402"/>
      <c r="J77" s="402"/>
      <c r="K77" s="60" t="s">
        <v>6</v>
      </c>
      <c r="L77" s="61">
        <v>0</v>
      </c>
      <c r="M77" s="61">
        <v>0</v>
      </c>
      <c r="N77" s="62">
        <v>0</v>
      </c>
      <c r="O77" s="63">
        <v>0</v>
      </c>
      <c r="P77" s="58"/>
      <c r="Q77" s="64"/>
    </row>
    <row r="78" spans="1:17" s="43" customFormat="1" ht="12.75">
      <c r="A78" s="385"/>
      <c r="B78" s="397"/>
      <c r="C78" s="397"/>
      <c r="D78" s="400"/>
      <c r="E78" s="400"/>
      <c r="F78" s="413"/>
      <c r="G78" s="397"/>
      <c r="H78" s="397"/>
      <c r="I78" s="402"/>
      <c r="J78" s="402"/>
      <c r="K78" s="60" t="s">
        <v>8</v>
      </c>
      <c r="L78" s="61">
        <f>21420*85%+11</f>
        <v>18218</v>
      </c>
      <c r="M78" s="61">
        <v>0</v>
      </c>
      <c r="N78" s="62">
        <v>0</v>
      </c>
      <c r="O78" s="63">
        <v>0</v>
      </c>
      <c r="P78" s="58"/>
      <c r="Q78" s="58"/>
    </row>
    <row r="79" spans="1:16" s="43" customFormat="1" ht="13.5" thickBot="1">
      <c r="A79" s="386"/>
      <c r="B79" s="407"/>
      <c r="C79" s="407"/>
      <c r="D79" s="409"/>
      <c r="E79" s="409"/>
      <c r="F79" s="414"/>
      <c r="G79" s="407"/>
      <c r="H79" s="407"/>
      <c r="I79" s="405"/>
      <c r="J79" s="405"/>
      <c r="K79" s="39" t="s">
        <v>27</v>
      </c>
      <c r="L79" s="40">
        <f>3213+2</f>
        <v>3215</v>
      </c>
      <c r="M79" s="40">
        <v>0</v>
      </c>
      <c r="N79" s="41">
        <v>0</v>
      </c>
      <c r="O79" s="42">
        <v>0</v>
      </c>
      <c r="P79" s="58"/>
    </row>
    <row r="80" spans="1:16" s="43" customFormat="1" ht="12.75">
      <c r="A80" s="384" t="s">
        <v>66</v>
      </c>
      <c r="B80" s="406">
        <v>853</v>
      </c>
      <c r="C80" s="406">
        <v>85395</v>
      </c>
      <c r="D80" s="408" t="s">
        <v>45</v>
      </c>
      <c r="E80" s="408" t="s">
        <v>65</v>
      </c>
      <c r="F80" s="410" t="s">
        <v>33</v>
      </c>
      <c r="G80" s="406">
        <v>2008</v>
      </c>
      <c r="H80" s="406">
        <v>2009</v>
      </c>
      <c r="I80" s="404">
        <v>45630</v>
      </c>
      <c r="J80" s="404">
        <v>45630</v>
      </c>
      <c r="K80" s="53" t="s">
        <v>26</v>
      </c>
      <c r="L80" s="54">
        <f>SUM(L81:L83)</f>
        <v>25570</v>
      </c>
      <c r="M80" s="54">
        <f>SUM(M81:M83)</f>
        <v>0</v>
      </c>
      <c r="N80" s="55">
        <v>0</v>
      </c>
      <c r="O80" s="56">
        <v>0</v>
      </c>
      <c r="P80" s="58"/>
    </row>
    <row r="81" spans="1:16" s="43" customFormat="1" ht="12.75">
      <c r="A81" s="385"/>
      <c r="B81" s="397"/>
      <c r="C81" s="397"/>
      <c r="D81" s="400"/>
      <c r="E81" s="400"/>
      <c r="F81" s="401"/>
      <c r="G81" s="397"/>
      <c r="H81" s="397"/>
      <c r="I81" s="402"/>
      <c r="J81" s="402"/>
      <c r="K81" s="60" t="s">
        <v>6</v>
      </c>
      <c r="L81" s="61">
        <v>0</v>
      </c>
      <c r="M81" s="61">
        <v>0</v>
      </c>
      <c r="N81" s="62">
        <v>0</v>
      </c>
      <c r="O81" s="63">
        <v>0</v>
      </c>
      <c r="P81" s="58"/>
    </row>
    <row r="82" spans="1:17" s="43" customFormat="1" ht="12.75">
      <c r="A82" s="385"/>
      <c r="B82" s="397"/>
      <c r="C82" s="397"/>
      <c r="D82" s="400"/>
      <c r="E82" s="400"/>
      <c r="F82" s="401"/>
      <c r="G82" s="397"/>
      <c r="H82" s="397"/>
      <c r="I82" s="402"/>
      <c r="J82" s="402"/>
      <c r="K82" s="60" t="s">
        <v>8</v>
      </c>
      <c r="L82" s="61">
        <f>25488*85%+70</f>
        <v>21735</v>
      </c>
      <c r="M82" s="61">
        <v>0</v>
      </c>
      <c r="N82" s="62">
        <v>0</v>
      </c>
      <c r="O82" s="63">
        <v>0</v>
      </c>
      <c r="P82" s="58"/>
      <c r="Q82" s="58"/>
    </row>
    <row r="83" spans="1:16" s="43" customFormat="1" ht="13.5" thickBot="1">
      <c r="A83" s="386"/>
      <c r="B83" s="407"/>
      <c r="C83" s="407"/>
      <c r="D83" s="409"/>
      <c r="E83" s="409"/>
      <c r="F83" s="411"/>
      <c r="G83" s="407"/>
      <c r="H83" s="407"/>
      <c r="I83" s="405"/>
      <c r="J83" s="405"/>
      <c r="K83" s="39" t="s">
        <v>27</v>
      </c>
      <c r="L83" s="40">
        <f>3823+12</f>
        <v>3835</v>
      </c>
      <c r="M83" s="40">
        <v>0</v>
      </c>
      <c r="N83" s="41">
        <v>0</v>
      </c>
      <c r="O83" s="42">
        <v>0</v>
      </c>
      <c r="P83" s="58"/>
    </row>
    <row r="84" spans="1:16" s="43" customFormat="1" ht="12.75" customHeight="1">
      <c r="A84" s="384" t="s">
        <v>68</v>
      </c>
      <c r="B84" s="406">
        <v>853</v>
      </c>
      <c r="C84" s="406">
        <v>85395</v>
      </c>
      <c r="D84" s="408" t="s">
        <v>45</v>
      </c>
      <c r="E84" s="408" t="s">
        <v>67</v>
      </c>
      <c r="F84" s="410" t="s">
        <v>33</v>
      </c>
      <c r="G84" s="406">
        <v>2008</v>
      </c>
      <c r="H84" s="406">
        <v>2009</v>
      </c>
      <c r="I84" s="404">
        <v>48689</v>
      </c>
      <c r="J84" s="404">
        <v>48689</v>
      </c>
      <c r="K84" s="53" t="s">
        <v>26</v>
      </c>
      <c r="L84" s="54">
        <f>SUM(L85:L87)</f>
        <v>21532</v>
      </c>
      <c r="M84" s="54">
        <f>SUM(M85:M87)</f>
        <v>0</v>
      </c>
      <c r="N84" s="55">
        <v>0</v>
      </c>
      <c r="O84" s="56">
        <v>0</v>
      </c>
      <c r="P84" s="58"/>
    </row>
    <row r="85" spans="1:17" s="43" customFormat="1" ht="12.75">
      <c r="A85" s="385"/>
      <c r="B85" s="397"/>
      <c r="C85" s="397"/>
      <c r="D85" s="400"/>
      <c r="E85" s="400"/>
      <c r="F85" s="401"/>
      <c r="G85" s="397"/>
      <c r="H85" s="397"/>
      <c r="I85" s="402"/>
      <c r="J85" s="402"/>
      <c r="K85" s="60" t="s">
        <v>6</v>
      </c>
      <c r="L85" s="61">
        <v>0</v>
      </c>
      <c r="M85" s="61">
        <v>0</v>
      </c>
      <c r="N85" s="62">
        <v>0</v>
      </c>
      <c r="O85" s="63">
        <v>0</v>
      </c>
      <c r="P85" s="58"/>
      <c r="Q85" s="64"/>
    </row>
    <row r="86" spans="1:17" s="43" customFormat="1" ht="12.75">
      <c r="A86" s="385"/>
      <c r="B86" s="397"/>
      <c r="C86" s="397"/>
      <c r="D86" s="400"/>
      <c r="E86" s="400"/>
      <c r="F86" s="401"/>
      <c r="G86" s="397"/>
      <c r="H86" s="397"/>
      <c r="I86" s="402"/>
      <c r="J86" s="402"/>
      <c r="K86" s="60" t="s">
        <v>8</v>
      </c>
      <c r="L86" s="61">
        <f>21520*85%+10</f>
        <v>18302</v>
      </c>
      <c r="M86" s="61">
        <v>0</v>
      </c>
      <c r="N86" s="62">
        <v>0</v>
      </c>
      <c r="O86" s="63">
        <v>0</v>
      </c>
      <c r="P86" s="58"/>
      <c r="Q86" s="58"/>
    </row>
    <row r="87" spans="1:16" s="43" customFormat="1" ht="13.5" thickBot="1">
      <c r="A87" s="386"/>
      <c r="B87" s="407"/>
      <c r="C87" s="407"/>
      <c r="D87" s="409"/>
      <c r="E87" s="409"/>
      <c r="F87" s="411"/>
      <c r="G87" s="407"/>
      <c r="H87" s="407"/>
      <c r="I87" s="405"/>
      <c r="J87" s="405"/>
      <c r="K87" s="39" t="s">
        <v>27</v>
      </c>
      <c r="L87" s="40">
        <f>3228+2</f>
        <v>3230</v>
      </c>
      <c r="M87" s="40">
        <v>0</v>
      </c>
      <c r="N87" s="41">
        <v>0</v>
      </c>
      <c r="O87" s="42">
        <v>0</v>
      </c>
      <c r="P87" s="58"/>
    </row>
    <row r="88" spans="1:16" s="43" customFormat="1" ht="12.75" customHeight="1">
      <c r="A88" s="384" t="s">
        <v>70</v>
      </c>
      <c r="B88" s="406">
        <v>853</v>
      </c>
      <c r="C88" s="406">
        <v>85395</v>
      </c>
      <c r="D88" s="408" t="s">
        <v>45</v>
      </c>
      <c r="E88" s="408" t="s">
        <v>69</v>
      </c>
      <c r="F88" s="410" t="s">
        <v>33</v>
      </c>
      <c r="G88" s="406">
        <v>2008</v>
      </c>
      <c r="H88" s="406">
        <v>2009</v>
      </c>
      <c r="I88" s="404">
        <v>47889</v>
      </c>
      <c r="J88" s="404">
        <v>47889</v>
      </c>
      <c r="K88" s="53" t="s">
        <v>26</v>
      </c>
      <c r="L88" s="54">
        <f>SUM(L89:L91)</f>
        <v>21432</v>
      </c>
      <c r="M88" s="54">
        <f>SUM(M89:M91)</f>
        <v>0</v>
      </c>
      <c r="N88" s="55">
        <f>SUM(N89:N91)</f>
        <v>0</v>
      </c>
      <c r="O88" s="56">
        <f>SUM(O89:O91)</f>
        <v>0</v>
      </c>
      <c r="P88" s="58"/>
    </row>
    <row r="89" spans="1:16" s="43" customFormat="1" ht="12.75" customHeight="1">
      <c r="A89" s="385"/>
      <c r="B89" s="397"/>
      <c r="C89" s="397"/>
      <c r="D89" s="400"/>
      <c r="E89" s="400"/>
      <c r="F89" s="401"/>
      <c r="G89" s="397"/>
      <c r="H89" s="397"/>
      <c r="I89" s="402"/>
      <c r="J89" s="402"/>
      <c r="K89" s="60" t="s">
        <v>6</v>
      </c>
      <c r="L89" s="61">
        <v>0</v>
      </c>
      <c r="M89" s="61">
        <v>0</v>
      </c>
      <c r="N89" s="62">
        <v>0</v>
      </c>
      <c r="O89" s="63">
        <v>0</v>
      </c>
      <c r="P89" s="58"/>
    </row>
    <row r="90" spans="1:16" s="43" customFormat="1" ht="12.75" customHeight="1">
      <c r="A90" s="385"/>
      <c r="B90" s="397"/>
      <c r="C90" s="397"/>
      <c r="D90" s="400"/>
      <c r="E90" s="400"/>
      <c r="F90" s="401"/>
      <c r="G90" s="397"/>
      <c r="H90" s="397"/>
      <c r="I90" s="402"/>
      <c r="J90" s="402"/>
      <c r="K90" s="60" t="s">
        <v>8</v>
      </c>
      <c r="L90" s="61">
        <f>21420*85%+10</f>
        <v>18217</v>
      </c>
      <c r="M90" s="61">
        <v>0</v>
      </c>
      <c r="N90" s="62">
        <v>0</v>
      </c>
      <c r="O90" s="63">
        <v>0</v>
      </c>
      <c r="P90" s="58"/>
    </row>
    <row r="91" spans="1:16" s="43" customFormat="1" ht="13.5" customHeight="1" thickBot="1">
      <c r="A91" s="386"/>
      <c r="B91" s="407"/>
      <c r="C91" s="407"/>
      <c r="D91" s="409"/>
      <c r="E91" s="409"/>
      <c r="F91" s="411"/>
      <c r="G91" s="407"/>
      <c r="H91" s="407"/>
      <c r="I91" s="405"/>
      <c r="J91" s="405"/>
      <c r="K91" s="39" t="s">
        <v>27</v>
      </c>
      <c r="L91" s="40">
        <f>3213+2</f>
        <v>3215</v>
      </c>
      <c r="M91" s="40">
        <v>0</v>
      </c>
      <c r="N91" s="41">
        <v>0</v>
      </c>
      <c r="O91" s="42">
        <v>0</v>
      </c>
      <c r="P91" s="58"/>
    </row>
    <row r="92" spans="1:15" ht="12.75">
      <c r="A92" s="384" t="s">
        <v>72</v>
      </c>
      <c r="B92" s="357">
        <v>853</v>
      </c>
      <c r="C92" s="357">
        <v>85395</v>
      </c>
      <c r="D92" s="366" t="s">
        <v>45</v>
      </c>
      <c r="E92" s="366" t="s">
        <v>71</v>
      </c>
      <c r="F92" s="387" t="s">
        <v>33</v>
      </c>
      <c r="G92" s="357">
        <v>2008</v>
      </c>
      <c r="H92" s="357">
        <v>2009</v>
      </c>
      <c r="I92" s="360">
        <v>45169</v>
      </c>
      <c r="J92" s="360">
        <v>45169</v>
      </c>
      <c r="K92" s="26" t="s">
        <v>26</v>
      </c>
      <c r="L92" s="46">
        <f>SUM(L93:L95)</f>
        <v>33657</v>
      </c>
      <c r="M92" s="27">
        <f>SUM(M93:M95)</f>
        <v>0</v>
      </c>
      <c r="N92" s="28">
        <f>SUM(N93:N95)</f>
        <v>0</v>
      </c>
      <c r="O92" s="29">
        <f>SUM(O93:O95)</f>
        <v>0</v>
      </c>
    </row>
    <row r="93" spans="1:15" ht="12.75">
      <c r="A93" s="385"/>
      <c r="B93" s="358"/>
      <c r="C93" s="358"/>
      <c r="D93" s="367"/>
      <c r="E93" s="367"/>
      <c r="F93" s="370"/>
      <c r="G93" s="358"/>
      <c r="H93" s="358"/>
      <c r="I93" s="361"/>
      <c r="J93" s="361"/>
      <c r="K93" s="32" t="s">
        <v>6</v>
      </c>
      <c r="L93" s="47">
        <v>0</v>
      </c>
      <c r="M93" s="33">
        <v>0</v>
      </c>
      <c r="N93" s="34">
        <v>0</v>
      </c>
      <c r="O93" s="35">
        <v>0</v>
      </c>
    </row>
    <row r="94" spans="1:15" ht="12.75">
      <c r="A94" s="385"/>
      <c r="B94" s="358"/>
      <c r="C94" s="358"/>
      <c r="D94" s="367"/>
      <c r="E94" s="367"/>
      <c r="F94" s="370"/>
      <c r="G94" s="358"/>
      <c r="H94" s="358"/>
      <c r="I94" s="361"/>
      <c r="J94" s="361"/>
      <c r="K94" s="32" t="s">
        <v>8</v>
      </c>
      <c r="L94" s="33">
        <v>28608</v>
      </c>
      <c r="M94" s="33">
        <v>0</v>
      </c>
      <c r="N94" s="34">
        <v>0</v>
      </c>
      <c r="O94" s="35">
        <v>0</v>
      </c>
    </row>
    <row r="95" spans="1:17" ht="13.5" thickBot="1">
      <c r="A95" s="386"/>
      <c r="B95" s="359"/>
      <c r="C95" s="359"/>
      <c r="D95" s="368"/>
      <c r="E95" s="368"/>
      <c r="F95" s="371"/>
      <c r="G95" s="359"/>
      <c r="H95" s="359"/>
      <c r="I95" s="362"/>
      <c r="J95" s="362"/>
      <c r="K95" s="39" t="s">
        <v>27</v>
      </c>
      <c r="L95" s="40">
        <v>5049</v>
      </c>
      <c r="M95" s="40">
        <v>0</v>
      </c>
      <c r="N95" s="41">
        <v>0</v>
      </c>
      <c r="O95" s="42">
        <v>0</v>
      </c>
      <c r="Q95" s="71"/>
    </row>
    <row r="96" spans="1:16" ht="12.75" customHeight="1">
      <c r="A96" s="384" t="s">
        <v>75</v>
      </c>
      <c r="B96" s="358">
        <v>853</v>
      </c>
      <c r="C96" s="358">
        <v>85395</v>
      </c>
      <c r="D96" s="366" t="s">
        <v>45</v>
      </c>
      <c r="E96" s="367" t="s">
        <v>73</v>
      </c>
      <c r="F96" s="403" t="s">
        <v>74</v>
      </c>
      <c r="G96" s="358">
        <v>2009</v>
      </c>
      <c r="H96" s="358">
        <v>2009</v>
      </c>
      <c r="I96" s="361">
        <v>357219</v>
      </c>
      <c r="J96" s="382">
        <v>357219</v>
      </c>
      <c r="K96" s="72" t="s">
        <v>26</v>
      </c>
      <c r="L96" s="73">
        <f>SUM(L97:L99)</f>
        <v>357219</v>
      </c>
      <c r="M96" s="74">
        <f>SUM(M97:M99)</f>
        <v>0</v>
      </c>
      <c r="N96" s="75">
        <f>SUM(N97:N99)</f>
        <v>0</v>
      </c>
      <c r="O96" s="76">
        <f>SUM(O97:O99)</f>
        <v>0</v>
      </c>
      <c r="P96" s="77"/>
    </row>
    <row r="97" spans="1:18" ht="12.75">
      <c r="A97" s="385"/>
      <c r="B97" s="393"/>
      <c r="C97" s="393"/>
      <c r="D97" s="367"/>
      <c r="E97" s="393"/>
      <c r="F97" s="393"/>
      <c r="G97" s="393"/>
      <c r="H97" s="393"/>
      <c r="I97" s="388"/>
      <c r="J97" s="388"/>
      <c r="K97" s="32" t="s">
        <v>6</v>
      </c>
      <c r="L97" s="47">
        <v>35722</v>
      </c>
      <c r="M97" s="33">
        <v>0</v>
      </c>
      <c r="N97" s="34">
        <v>0</v>
      </c>
      <c r="O97" s="35">
        <v>0</v>
      </c>
      <c r="P97" s="78"/>
      <c r="Q97" s="79"/>
      <c r="R97" s="71"/>
    </row>
    <row r="98" spans="1:18" ht="12.75">
      <c r="A98" s="385"/>
      <c r="B98" s="393"/>
      <c r="C98" s="393"/>
      <c r="D98" s="367"/>
      <c r="E98" s="393"/>
      <c r="F98" s="393"/>
      <c r="G98" s="393"/>
      <c r="H98" s="393"/>
      <c r="I98" s="388"/>
      <c r="J98" s="388"/>
      <c r="K98" s="32" t="s">
        <v>8</v>
      </c>
      <c r="L98" s="47">
        <v>303636</v>
      </c>
      <c r="M98" s="33">
        <v>0</v>
      </c>
      <c r="N98" s="34">
        <v>0</v>
      </c>
      <c r="O98" s="35">
        <v>0</v>
      </c>
      <c r="P98" s="78"/>
      <c r="Q98" s="71"/>
      <c r="R98" s="71"/>
    </row>
    <row r="99" spans="1:15" ht="13.5" thickBot="1">
      <c r="A99" s="386"/>
      <c r="B99" s="394"/>
      <c r="C99" s="394"/>
      <c r="D99" s="368"/>
      <c r="E99" s="394"/>
      <c r="F99" s="394"/>
      <c r="G99" s="394"/>
      <c r="H99" s="394"/>
      <c r="I99" s="389"/>
      <c r="J99" s="389"/>
      <c r="K99" s="39" t="s">
        <v>27</v>
      </c>
      <c r="L99" s="80">
        <v>17861</v>
      </c>
      <c r="M99" s="40">
        <v>0</v>
      </c>
      <c r="N99" s="41">
        <v>0</v>
      </c>
      <c r="O99" s="42">
        <v>0</v>
      </c>
    </row>
    <row r="100" spans="1:16" s="87" customFormat="1" ht="12.75">
      <c r="A100" s="384" t="s">
        <v>79</v>
      </c>
      <c r="B100" s="397">
        <v>900</v>
      </c>
      <c r="C100" s="397">
        <v>90001</v>
      </c>
      <c r="D100" s="400" t="s">
        <v>76</v>
      </c>
      <c r="E100" s="400" t="s">
        <v>77</v>
      </c>
      <c r="F100" s="401" t="s">
        <v>78</v>
      </c>
      <c r="G100" s="397">
        <v>2008</v>
      </c>
      <c r="H100" s="397">
        <v>2010</v>
      </c>
      <c r="I100" s="402">
        <v>5524567</v>
      </c>
      <c r="J100" s="390">
        <v>3389147</v>
      </c>
      <c r="K100" s="81" t="s">
        <v>26</v>
      </c>
      <c r="L100" s="82">
        <f>SUM(L101:L103)</f>
        <v>1500000</v>
      </c>
      <c r="M100" s="83">
        <f>SUM(M101:M103)</f>
        <v>4014180</v>
      </c>
      <c r="N100" s="84">
        <f>SUM(N101:N103)</f>
        <v>0</v>
      </c>
      <c r="O100" s="85">
        <f>SUM(O101:O103)</f>
        <v>0</v>
      </c>
      <c r="P100" s="86"/>
    </row>
    <row r="101" spans="1:18" s="87" customFormat="1" ht="12.75">
      <c r="A101" s="385"/>
      <c r="B101" s="398"/>
      <c r="C101" s="398"/>
      <c r="D101" s="398"/>
      <c r="E101" s="398"/>
      <c r="F101" s="398"/>
      <c r="G101" s="398"/>
      <c r="H101" s="398"/>
      <c r="I101" s="391"/>
      <c r="J101" s="391"/>
      <c r="K101" s="60" t="s">
        <v>6</v>
      </c>
      <c r="L101" s="88">
        <v>577869</v>
      </c>
      <c r="M101" s="61">
        <v>2394451</v>
      </c>
      <c r="N101" s="62">
        <v>0</v>
      </c>
      <c r="O101" s="63">
        <v>0</v>
      </c>
      <c r="P101" s="89"/>
      <c r="Q101" s="90"/>
      <c r="R101" s="91"/>
    </row>
    <row r="102" spans="1:18" s="87" customFormat="1" ht="12.75">
      <c r="A102" s="385"/>
      <c r="B102" s="398"/>
      <c r="C102" s="398"/>
      <c r="D102" s="398"/>
      <c r="E102" s="398"/>
      <c r="F102" s="398"/>
      <c r="G102" s="398"/>
      <c r="H102" s="398"/>
      <c r="I102" s="391"/>
      <c r="J102" s="391"/>
      <c r="K102" s="60" t="s">
        <v>8</v>
      </c>
      <c r="L102" s="88">
        <v>922131</v>
      </c>
      <c r="M102" s="61">
        <v>1619729</v>
      </c>
      <c r="N102" s="62">
        <v>0</v>
      </c>
      <c r="O102" s="63">
        <v>0</v>
      </c>
      <c r="P102" s="89"/>
      <c r="Q102" s="91"/>
      <c r="R102" s="91"/>
    </row>
    <row r="103" spans="1:15" s="87" customFormat="1" ht="13.5" thickBot="1">
      <c r="A103" s="386"/>
      <c r="B103" s="399"/>
      <c r="C103" s="399"/>
      <c r="D103" s="399"/>
      <c r="E103" s="399"/>
      <c r="F103" s="399"/>
      <c r="G103" s="399"/>
      <c r="H103" s="399"/>
      <c r="I103" s="392"/>
      <c r="J103" s="392"/>
      <c r="K103" s="39" t="s">
        <v>27</v>
      </c>
      <c r="L103" s="80">
        <v>0</v>
      </c>
      <c r="M103" s="40">
        <v>0</v>
      </c>
      <c r="N103" s="41">
        <v>0</v>
      </c>
      <c r="O103" s="42">
        <v>0</v>
      </c>
    </row>
    <row r="104" spans="1:17" s="87" customFormat="1" ht="12.75">
      <c r="A104" s="384" t="s">
        <v>82</v>
      </c>
      <c r="B104" s="397">
        <v>900</v>
      </c>
      <c r="C104" s="397">
        <v>90002</v>
      </c>
      <c r="D104" s="400" t="s">
        <v>80</v>
      </c>
      <c r="E104" s="400" t="s">
        <v>81</v>
      </c>
      <c r="F104" s="401" t="s">
        <v>10</v>
      </c>
      <c r="G104" s="397">
        <v>2008</v>
      </c>
      <c r="H104" s="397">
        <v>2012</v>
      </c>
      <c r="I104" s="402">
        <v>14260000</v>
      </c>
      <c r="J104" s="390">
        <v>14260000</v>
      </c>
      <c r="K104" s="81" t="s">
        <v>26</v>
      </c>
      <c r="L104" s="82">
        <f>SUM(L105:L107)</f>
        <v>1350000</v>
      </c>
      <c r="M104" s="83">
        <f>SUM(M105:M107)</f>
        <v>4000000</v>
      </c>
      <c r="N104" s="84">
        <f>SUM(N105:N107)</f>
        <v>5000000</v>
      </c>
      <c r="O104" s="85">
        <f>SUM(O105:O107)</f>
        <v>3129253</v>
      </c>
      <c r="P104" s="86"/>
      <c r="Q104" s="91"/>
    </row>
    <row r="105" spans="1:18" s="87" customFormat="1" ht="12.75">
      <c r="A105" s="385"/>
      <c r="B105" s="398"/>
      <c r="C105" s="398"/>
      <c r="D105" s="398"/>
      <c r="E105" s="398"/>
      <c r="F105" s="398"/>
      <c r="G105" s="398"/>
      <c r="H105" s="398"/>
      <c r="I105" s="391"/>
      <c r="J105" s="391"/>
      <c r="K105" s="60" t="s">
        <v>6</v>
      </c>
      <c r="L105" s="88">
        <v>283500</v>
      </c>
      <c r="M105" s="88">
        <v>840000</v>
      </c>
      <c r="N105" s="92">
        <v>1050000</v>
      </c>
      <c r="O105" s="93">
        <v>657143</v>
      </c>
      <c r="P105" s="89"/>
      <c r="Q105" s="90"/>
      <c r="R105" s="91"/>
    </row>
    <row r="106" spans="1:18" s="87" customFormat="1" ht="12.75">
      <c r="A106" s="385"/>
      <c r="B106" s="398"/>
      <c r="C106" s="398"/>
      <c r="D106" s="398"/>
      <c r="E106" s="398"/>
      <c r="F106" s="398"/>
      <c r="G106" s="398"/>
      <c r="H106" s="398"/>
      <c r="I106" s="391"/>
      <c r="J106" s="391"/>
      <c r="K106" s="60" t="s">
        <v>8</v>
      </c>
      <c r="L106" s="88">
        <v>1066500</v>
      </c>
      <c r="M106" s="88">
        <v>3160000</v>
      </c>
      <c r="N106" s="92">
        <v>3950000</v>
      </c>
      <c r="O106" s="93">
        <v>2472110</v>
      </c>
      <c r="P106" s="89"/>
      <c r="Q106" s="91"/>
      <c r="R106" s="91"/>
    </row>
    <row r="107" spans="1:15" s="87" customFormat="1" ht="13.5" thickBot="1">
      <c r="A107" s="386"/>
      <c r="B107" s="399"/>
      <c r="C107" s="399"/>
      <c r="D107" s="399"/>
      <c r="E107" s="399"/>
      <c r="F107" s="399"/>
      <c r="G107" s="399"/>
      <c r="H107" s="399"/>
      <c r="I107" s="392"/>
      <c r="J107" s="392"/>
      <c r="K107" s="39" t="s">
        <v>27</v>
      </c>
      <c r="L107" s="80">
        <v>0</v>
      </c>
      <c r="M107" s="80">
        <v>0</v>
      </c>
      <c r="N107" s="94">
        <v>0</v>
      </c>
      <c r="O107" s="95">
        <v>0</v>
      </c>
    </row>
    <row r="108" spans="1:17" ht="12.75">
      <c r="A108" s="384" t="s">
        <v>86</v>
      </c>
      <c r="B108" s="358">
        <v>900</v>
      </c>
      <c r="C108" s="358">
        <v>90095</v>
      </c>
      <c r="D108" s="367" t="s">
        <v>83</v>
      </c>
      <c r="E108" s="367" t="s">
        <v>84</v>
      </c>
      <c r="F108" s="370" t="s">
        <v>85</v>
      </c>
      <c r="G108" s="358">
        <v>2008</v>
      </c>
      <c r="H108" s="358">
        <v>2011</v>
      </c>
      <c r="I108" s="361">
        <v>7150280</v>
      </c>
      <c r="J108" s="382">
        <v>6176800</v>
      </c>
      <c r="K108" s="72" t="s">
        <v>26</v>
      </c>
      <c r="L108" s="73">
        <f>SUM(L109:L111)</f>
        <v>1150280</v>
      </c>
      <c r="M108" s="74">
        <f>SUM(M109:M111)</f>
        <v>3000000</v>
      </c>
      <c r="N108" s="75">
        <f>SUM(N109:N111)</f>
        <v>3000000</v>
      </c>
      <c r="O108" s="76">
        <f>SUM(O109:O111)</f>
        <v>0</v>
      </c>
      <c r="P108" s="77"/>
      <c r="Q108" s="71"/>
    </row>
    <row r="109" spans="1:18" ht="12.75">
      <c r="A109" s="385"/>
      <c r="B109" s="393"/>
      <c r="C109" s="393"/>
      <c r="D109" s="395"/>
      <c r="E109" s="393"/>
      <c r="F109" s="393"/>
      <c r="G109" s="393"/>
      <c r="H109" s="393"/>
      <c r="I109" s="388"/>
      <c r="J109" s="388"/>
      <c r="K109" s="32" t="s">
        <v>6</v>
      </c>
      <c r="L109" s="47">
        <v>200000</v>
      </c>
      <c r="M109" s="47">
        <v>0</v>
      </c>
      <c r="N109" s="34">
        <v>0</v>
      </c>
      <c r="O109" s="35">
        <v>0</v>
      </c>
      <c r="P109" s="78"/>
      <c r="Q109" s="79"/>
      <c r="R109" s="71"/>
    </row>
    <row r="110" spans="1:18" ht="12.75">
      <c r="A110" s="385"/>
      <c r="B110" s="393"/>
      <c r="C110" s="393"/>
      <c r="D110" s="395"/>
      <c r="E110" s="393"/>
      <c r="F110" s="393"/>
      <c r="G110" s="393"/>
      <c r="H110" s="393"/>
      <c r="I110" s="388"/>
      <c r="J110" s="388"/>
      <c r="K110" s="32" t="s">
        <v>8</v>
      </c>
      <c r="L110" s="47">
        <v>637738</v>
      </c>
      <c r="M110" s="47">
        <v>2550000</v>
      </c>
      <c r="N110" s="34">
        <v>2062542</v>
      </c>
      <c r="O110" s="35">
        <v>0</v>
      </c>
      <c r="P110" s="78"/>
      <c r="Q110" s="71"/>
      <c r="R110" s="71"/>
    </row>
    <row r="111" spans="1:15" ht="13.5" thickBot="1">
      <c r="A111" s="386"/>
      <c r="B111" s="394"/>
      <c r="C111" s="394"/>
      <c r="D111" s="396"/>
      <c r="E111" s="394"/>
      <c r="F111" s="394"/>
      <c r="G111" s="394"/>
      <c r="H111" s="394"/>
      <c r="I111" s="389"/>
      <c r="J111" s="389"/>
      <c r="K111" s="39" t="s">
        <v>27</v>
      </c>
      <c r="L111" s="80">
        <v>312542</v>
      </c>
      <c r="M111" s="40">
        <v>450000</v>
      </c>
      <c r="N111" s="41">
        <v>937458</v>
      </c>
      <c r="O111" s="42">
        <v>0</v>
      </c>
    </row>
    <row r="112" spans="1:17" ht="12.75">
      <c r="A112" s="384" t="s">
        <v>88</v>
      </c>
      <c r="B112" s="357">
        <v>921</v>
      </c>
      <c r="C112" s="357">
        <v>92109</v>
      </c>
      <c r="D112" s="366" t="s">
        <v>87</v>
      </c>
      <c r="E112" s="366" t="s">
        <v>11</v>
      </c>
      <c r="F112" s="387" t="s">
        <v>78</v>
      </c>
      <c r="G112" s="357">
        <v>2006</v>
      </c>
      <c r="H112" s="357">
        <v>2010</v>
      </c>
      <c r="I112" s="360">
        <v>1059760</v>
      </c>
      <c r="J112" s="381">
        <v>1000000</v>
      </c>
      <c r="K112" s="26" t="s">
        <v>26</v>
      </c>
      <c r="L112" s="46">
        <f>SUM(L113:L115)</f>
        <v>270000</v>
      </c>
      <c r="M112" s="27">
        <f>SUM(M113:M115)</f>
        <v>750000</v>
      </c>
      <c r="N112" s="28">
        <f>SUM(N113:N115)</f>
        <v>0</v>
      </c>
      <c r="O112" s="29">
        <f>SUM(O113:O115)</f>
        <v>0</v>
      </c>
      <c r="Q112" s="71"/>
    </row>
    <row r="113" spans="1:17" ht="12.75">
      <c r="A113" s="385"/>
      <c r="B113" s="358"/>
      <c r="C113" s="358"/>
      <c r="D113" s="367"/>
      <c r="E113" s="367"/>
      <c r="F113" s="370"/>
      <c r="G113" s="358"/>
      <c r="H113" s="358"/>
      <c r="I113" s="361"/>
      <c r="J113" s="382"/>
      <c r="K113" s="32" t="s">
        <v>6</v>
      </c>
      <c r="L113" s="47">
        <v>145000</v>
      </c>
      <c r="M113" s="33">
        <v>375000</v>
      </c>
      <c r="N113" s="34">
        <v>0</v>
      </c>
      <c r="O113" s="35">
        <v>0</v>
      </c>
      <c r="P113" s="96"/>
      <c r="Q113" s="79"/>
    </row>
    <row r="114" spans="1:17" ht="12.75">
      <c r="A114" s="385"/>
      <c r="B114" s="358"/>
      <c r="C114" s="358"/>
      <c r="D114" s="367"/>
      <c r="E114" s="367"/>
      <c r="F114" s="370"/>
      <c r="G114" s="358"/>
      <c r="H114" s="358"/>
      <c r="I114" s="361"/>
      <c r="J114" s="382"/>
      <c r="K114" s="32" t="s">
        <v>8</v>
      </c>
      <c r="L114" s="47">
        <v>125000</v>
      </c>
      <c r="M114" s="33">
        <v>375000</v>
      </c>
      <c r="N114" s="34">
        <v>0</v>
      </c>
      <c r="O114" s="35">
        <v>0</v>
      </c>
      <c r="P114" s="96"/>
      <c r="Q114" s="71"/>
    </row>
    <row r="115" spans="1:15" ht="13.5" thickBot="1">
      <c r="A115" s="386"/>
      <c r="B115" s="359"/>
      <c r="C115" s="359"/>
      <c r="D115" s="368"/>
      <c r="E115" s="368"/>
      <c r="F115" s="371"/>
      <c r="G115" s="359"/>
      <c r="H115" s="359"/>
      <c r="I115" s="362"/>
      <c r="J115" s="383"/>
      <c r="K115" s="39" t="s">
        <v>27</v>
      </c>
      <c r="L115" s="80">
        <v>0</v>
      </c>
      <c r="M115" s="40"/>
      <c r="N115" s="41">
        <v>0</v>
      </c>
      <c r="O115" s="42">
        <v>0</v>
      </c>
    </row>
    <row r="116" spans="1:17" s="2" customFormat="1" ht="12.75">
      <c r="A116" s="384" t="s">
        <v>112</v>
      </c>
      <c r="B116" s="357">
        <v>921</v>
      </c>
      <c r="C116" s="357">
        <v>92109</v>
      </c>
      <c r="D116" s="366" t="s">
        <v>87</v>
      </c>
      <c r="E116" s="366" t="s">
        <v>12</v>
      </c>
      <c r="F116" s="387" t="s">
        <v>78</v>
      </c>
      <c r="G116" s="357">
        <v>2008</v>
      </c>
      <c r="H116" s="357">
        <v>2010</v>
      </c>
      <c r="I116" s="360">
        <v>725479</v>
      </c>
      <c r="J116" s="360">
        <v>573950</v>
      </c>
      <c r="K116" s="26" t="s">
        <v>26</v>
      </c>
      <c r="L116" s="27">
        <f>SUM(L117:L119)</f>
        <v>250000</v>
      </c>
      <c r="M116" s="27">
        <f>SUM(M117:M119)</f>
        <v>450000</v>
      </c>
      <c r="N116" s="28">
        <f>SUM(N117:N119)</f>
        <v>0</v>
      </c>
      <c r="O116" s="29">
        <f>SUM(O117:O119)</f>
        <v>0</v>
      </c>
      <c r="Q116" s="30"/>
    </row>
    <row r="117" spans="1:17" s="2" customFormat="1" ht="12.75">
      <c r="A117" s="385"/>
      <c r="B117" s="358"/>
      <c r="C117" s="358"/>
      <c r="D117" s="367"/>
      <c r="E117" s="367"/>
      <c r="F117" s="370"/>
      <c r="G117" s="358"/>
      <c r="H117" s="358"/>
      <c r="I117" s="361"/>
      <c r="J117" s="361"/>
      <c r="K117" s="32" t="s">
        <v>6</v>
      </c>
      <c r="L117" s="33">
        <v>147451</v>
      </c>
      <c r="M117" s="33">
        <v>265574</v>
      </c>
      <c r="N117" s="34">
        <v>0</v>
      </c>
      <c r="O117" s="35">
        <v>0</v>
      </c>
      <c r="P117" s="114"/>
      <c r="Q117" s="79"/>
    </row>
    <row r="118" spans="1:17" s="2" customFormat="1" ht="12.75">
      <c r="A118" s="385"/>
      <c r="B118" s="358"/>
      <c r="C118" s="358"/>
      <c r="D118" s="367"/>
      <c r="E118" s="367"/>
      <c r="F118" s="370"/>
      <c r="G118" s="358"/>
      <c r="H118" s="358"/>
      <c r="I118" s="361"/>
      <c r="J118" s="361"/>
      <c r="K118" s="32" t="s">
        <v>8</v>
      </c>
      <c r="L118" s="33">
        <v>102549</v>
      </c>
      <c r="M118" s="33">
        <v>184426</v>
      </c>
      <c r="N118" s="34">
        <v>0</v>
      </c>
      <c r="O118" s="35">
        <v>0</v>
      </c>
      <c r="P118" s="114"/>
      <c r="Q118" s="30"/>
    </row>
    <row r="119" spans="1:15" s="2" customFormat="1" ht="13.5" thickBot="1">
      <c r="A119" s="386"/>
      <c r="B119" s="359"/>
      <c r="C119" s="359"/>
      <c r="D119" s="368"/>
      <c r="E119" s="368"/>
      <c r="F119" s="371"/>
      <c r="G119" s="359"/>
      <c r="H119" s="359"/>
      <c r="I119" s="362"/>
      <c r="J119" s="362"/>
      <c r="K119" s="39" t="s">
        <v>27</v>
      </c>
      <c r="L119" s="40">
        <v>0</v>
      </c>
      <c r="M119" s="40">
        <v>0</v>
      </c>
      <c r="N119" s="41">
        <v>0</v>
      </c>
      <c r="O119" s="42">
        <v>0</v>
      </c>
    </row>
    <row r="120" spans="1:17" ht="12.75">
      <c r="A120" s="372" t="s">
        <v>2</v>
      </c>
      <c r="B120" s="373"/>
      <c r="C120" s="373"/>
      <c r="D120" s="373"/>
      <c r="E120" s="373"/>
      <c r="F120" s="373"/>
      <c r="G120" s="373"/>
      <c r="H120" s="373"/>
      <c r="I120" s="378">
        <f>SUM(I7:I54,I56:I119)</f>
        <v>34202600</v>
      </c>
      <c r="J120" s="378">
        <f>SUM(J7:J54,J56:J119)</f>
        <v>30642449</v>
      </c>
      <c r="K120" s="97" t="s">
        <v>26</v>
      </c>
      <c r="L120" s="98">
        <f>SUM(L121:L123)</f>
        <v>7614214</v>
      </c>
      <c r="M120" s="99">
        <f>SUM(M121:M123)</f>
        <v>14035180</v>
      </c>
      <c r="N120" s="98">
        <f>SUM(N121:N123)</f>
        <v>8000000</v>
      </c>
      <c r="O120" s="100">
        <f>SUM(O121:O123)</f>
        <v>3129253</v>
      </c>
      <c r="P120" s="71"/>
      <c r="Q120" s="71"/>
    </row>
    <row r="121" spans="1:16" ht="12.75">
      <c r="A121" s="374"/>
      <c r="B121" s="375"/>
      <c r="C121" s="375"/>
      <c r="D121" s="375"/>
      <c r="E121" s="375"/>
      <c r="F121" s="375"/>
      <c r="G121" s="375"/>
      <c r="H121" s="375"/>
      <c r="I121" s="379"/>
      <c r="J121" s="379"/>
      <c r="K121" s="101" t="s">
        <v>6</v>
      </c>
      <c r="L121" s="102">
        <f>SUM(L8+L12+L16+L20+L32+L36+L24+L28+L40+L44+L48+L52+L57+L61+L65+L69+L73+L77+L81+L85+L89+L93+L97+L101+L105+L109+L113+L117)</f>
        <v>1860277</v>
      </c>
      <c r="M121" s="102">
        <f>SUM(M8+M12+M16+M20+M32+M36+M24+M28+M40+M44+M48+M52+M57+M61+M65+M69+M73+M77+M81+M85+M89+M93+M97+M101+M105+M109+M113+M117)</f>
        <v>4148175</v>
      </c>
      <c r="N121" s="102">
        <f>SUM(N8+N12+N16+N20+N32+N36+N24+N28+N40+N44+N48+N52+N57+N61+N65+N69+N73+N77+N81+N85+N89+N93+N97+N101+N105+N109+N113+N117)</f>
        <v>1050000</v>
      </c>
      <c r="O121" s="103">
        <f>SUM(O8+O12+O16+O20+O32+O36+O24+O28+O40+O44+O48+O52+O57+O61+O65+O69+O73+O77+O81+O85+O89+O93+O97+O101+O105+O109+O113+O117)</f>
        <v>657143</v>
      </c>
      <c r="P121" s="71"/>
    </row>
    <row r="122" spans="1:16" ht="12.75">
      <c r="A122" s="374"/>
      <c r="B122" s="375"/>
      <c r="C122" s="375"/>
      <c r="D122" s="375"/>
      <c r="E122" s="375"/>
      <c r="F122" s="375"/>
      <c r="G122" s="375"/>
      <c r="H122" s="375"/>
      <c r="I122" s="379"/>
      <c r="J122" s="379"/>
      <c r="K122" s="101" t="s">
        <v>8</v>
      </c>
      <c r="L122" s="102">
        <f aca="true" t="shared" si="0" ref="L122:O123">SUM(L9+L13+L17+L21+L33+L37+L25+L29+L41+L45+L49+L53+L58+L62+L66+L70+L74+L78+L82+L86+L90+L94+L98+L102+L106+L110+L114+L118)</f>
        <v>5331082</v>
      </c>
      <c r="M122" s="102">
        <f t="shared" si="0"/>
        <v>9437005</v>
      </c>
      <c r="N122" s="102">
        <f t="shared" si="0"/>
        <v>6012542</v>
      </c>
      <c r="O122" s="103">
        <f t="shared" si="0"/>
        <v>2472110</v>
      </c>
      <c r="P122" s="71"/>
    </row>
    <row r="123" spans="1:16" ht="13.5" thickBot="1">
      <c r="A123" s="376"/>
      <c r="B123" s="377"/>
      <c r="C123" s="377"/>
      <c r="D123" s="377"/>
      <c r="E123" s="377"/>
      <c r="F123" s="377"/>
      <c r="G123" s="377"/>
      <c r="H123" s="377"/>
      <c r="I123" s="380"/>
      <c r="J123" s="380"/>
      <c r="K123" s="104" t="s">
        <v>27</v>
      </c>
      <c r="L123" s="105">
        <f t="shared" si="0"/>
        <v>422855</v>
      </c>
      <c r="M123" s="105">
        <f t="shared" si="0"/>
        <v>450000</v>
      </c>
      <c r="N123" s="105">
        <f t="shared" si="0"/>
        <v>937458</v>
      </c>
      <c r="O123" s="106">
        <f t="shared" si="0"/>
        <v>0</v>
      </c>
      <c r="P123" s="71"/>
    </row>
    <row r="124" spans="1:15" ht="12">
      <c r="A124" s="107"/>
      <c r="B124" s="108"/>
      <c r="C124" s="108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1:15" ht="12">
      <c r="A125" s="107"/>
      <c r="B125" s="108"/>
      <c r="C125" s="108"/>
      <c r="G125" s="110"/>
      <c r="H125" s="110"/>
      <c r="I125" s="110"/>
      <c r="J125" s="110"/>
      <c r="K125" s="110"/>
      <c r="L125" s="111"/>
      <c r="M125" s="111"/>
      <c r="N125" s="111"/>
      <c r="O125" s="111"/>
    </row>
    <row r="126" spans="1:15" ht="12">
      <c r="A126" s="107"/>
      <c r="B126" s="108"/>
      <c r="C126" s="108"/>
      <c r="G126" s="110"/>
      <c r="H126" s="110"/>
      <c r="I126" s="112"/>
      <c r="J126" s="112"/>
      <c r="K126" s="110"/>
      <c r="L126" s="111"/>
      <c r="M126" s="111"/>
      <c r="N126" s="111"/>
      <c r="O126" s="111"/>
    </row>
    <row r="127" spans="1:15" ht="12">
      <c r="A127" s="107"/>
      <c r="B127" s="108"/>
      <c r="C127" s="108"/>
      <c r="G127" s="110"/>
      <c r="H127" s="110"/>
      <c r="I127" s="112"/>
      <c r="J127" s="110"/>
      <c r="K127" s="110"/>
      <c r="L127" s="111"/>
      <c r="M127" s="111"/>
      <c r="N127" s="111"/>
      <c r="O127" s="111"/>
    </row>
    <row r="128" spans="1:15" ht="12">
      <c r="A128" s="107"/>
      <c r="B128" s="108"/>
      <c r="C128" s="108"/>
      <c r="G128" s="110"/>
      <c r="H128" s="110"/>
      <c r="I128" s="110"/>
      <c r="J128" s="110"/>
      <c r="K128" s="110"/>
      <c r="L128" s="111"/>
      <c r="M128" s="111"/>
      <c r="N128" s="111"/>
      <c r="O128" s="111"/>
    </row>
    <row r="129" spans="1:15" ht="12">
      <c r="A129" s="107"/>
      <c r="B129" s="108"/>
      <c r="C129" s="108"/>
      <c r="G129" s="110"/>
      <c r="H129" s="110"/>
      <c r="I129" s="110"/>
      <c r="J129" s="110"/>
      <c r="K129" s="110"/>
      <c r="L129" s="111"/>
      <c r="M129" s="111"/>
      <c r="N129" s="111"/>
      <c r="O129" s="111"/>
    </row>
    <row r="130" spans="7:15" ht="12"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7:15" ht="12"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7:15" ht="12"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7:15" ht="12"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7:15" ht="12"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7:15" ht="12"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7:15" ht="12"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7:15" ht="12"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7:15" ht="12"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7:15" ht="12"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7:15" ht="12"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7:15" ht="12"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7:15" ht="12"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7:15" ht="12"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7:15" ht="12"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7:15" ht="12"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7:15" ht="12"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7:15" ht="12"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7:15" ht="12"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7:15" ht="12"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7:15" ht="12"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7:15" ht="12"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7:15" ht="12"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7:15" ht="12"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7:15" ht="12"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7:15" ht="12"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7:15" ht="12"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7:15" ht="12"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7:15" ht="12"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7:15" ht="12"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7:15" ht="12"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7:15" ht="12"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7:15" ht="12"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7:15" ht="12"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7:15" ht="12"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7:15" ht="12"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7:15" ht="12"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7:15" ht="12"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7:15" ht="12"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7:15" ht="12"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7:15" ht="12"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7:15" ht="12"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7:15" ht="12"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7:15" ht="12"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7:15" ht="12"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7:15" ht="12"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7:15" ht="12"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7:15" ht="12"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7:15" ht="12"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7:15" ht="12"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7:15" ht="12"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7:15" ht="12"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7:15" ht="12"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7:15" ht="12"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7:15" ht="12"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7:15" ht="12"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7:15" ht="12"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7:15" ht="12"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7:15" ht="12"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7:15" ht="12"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7:15" ht="12"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7:15" ht="12"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7:15" ht="12"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7:15" ht="12"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7:15" ht="12"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7:15" ht="12"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7:15" ht="12"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7:15" ht="12"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7:15" ht="12"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7:15" ht="12"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7:15" ht="12"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7:15" ht="12"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7:15" ht="12"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7:15" ht="12"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7:15" ht="12"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7:15" ht="12"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7:15" ht="12"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7:15" ht="12"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7:15" ht="12"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7:15" ht="12"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7:15" ht="12"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7:15" ht="12"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7:15" ht="12"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7:15" ht="12"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7:15" ht="12"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7:15" ht="12">
      <c r="G215" s="110"/>
      <c r="H215" s="110"/>
      <c r="I215" s="110"/>
      <c r="J215" s="110"/>
      <c r="K215" s="110"/>
      <c r="L215" s="110"/>
      <c r="M215" s="110"/>
      <c r="N215" s="110"/>
      <c r="O215" s="110"/>
    </row>
  </sheetData>
  <sheetProtection/>
  <mergeCells count="296">
    <mergeCell ref="N1:O1"/>
    <mergeCell ref="A2:O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O4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A15:A18"/>
    <mergeCell ref="B15:B18"/>
    <mergeCell ref="C15:C18"/>
    <mergeCell ref="D15:D18"/>
    <mergeCell ref="E15:E18"/>
    <mergeCell ref="F15:F18"/>
    <mergeCell ref="G15:G18"/>
    <mergeCell ref="A19:A22"/>
    <mergeCell ref="B19:B22"/>
    <mergeCell ref="C19:C22"/>
    <mergeCell ref="D19:D22"/>
    <mergeCell ref="E19:E22"/>
    <mergeCell ref="F19:F22"/>
    <mergeCell ref="G31:G34"/>
    <mergeCell ref="H19:H22"/>
    <mergeCell ref="I19:I22"/>
    <mergeCell ref="J19:J22"/>
    <mergeCell ref="H15:H18"/>
    <mergeCell ref="I15:I18"/>
    <mergeCell ref="J15:J18"/>
    <mergeCell ref="G19:G22"/>
    <mergeCell ref="H31:H34"/>
    <mergeCell ref="I31:I34"/>
    <mergeCell ref="A31:A34"/>
    <mergeCell ref="B31:B34"/>
    <mergeCell ref="C31:C34"/>
    <mergeCell ref="D31:D34"/>
    <mergeCell ref="E31:E34"/>
    <mergeCell ref="F31:F34"/>
    <mergeCell ref="J31:J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35:J38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J39:J42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J43:J46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J47:J50"/>
    <mergeCell ref="A51:A54"/>
    <mergeCell ref="B51:B54"/>
    <mergeCell ref="C51:C54"/>
    <mergeCell ref="D51:D54"/>
    <mergeCell ref="E51:E54"/>
    <mergeCell ref="F51:F54"/>
    <mergeCell ref="G51:G54"/>
    <mergeCell ref="H51:H54"/>
    <mergeCell ref="I51:I54"/>
    <mergeCell ref="J51:J54"/>
    <mergeCell ref="A56:A59"/>
    <mergeCell ref="B56:B59"/>
    <mergeCell ref="C56:C59"/>
    <mergeCell ref="D56:D59"/>
    <mergeCell ref="E56:E59"/>
    <mergeCell ref="F56:F59"/>
    <mergeCell ref="G56:G59"/>
    <mergeCell ref="H56:H59"/>
    <mergeCell ref="I56:I59"/>
    <mergeCell ref="J56:J59"/>
    <mergeCell ref="A60:A63"/>
    <mergeCell ref="B60:B63"/>
    <mergeCell ref="C60:C63"/>
    <mergeCell ref="D60:D63"/>
    <mergeCell ref="E60:E63"/>
    <mergeCell ref="F60:F63"/>
    <mergeCell ref="G60:G63"/>
    <mergeCell ref="H60:H63"/>
    <mergeCell ref="I60:I63"/>
    <mergeCell ref="J60:J63"/>
    <mergeCell ref="A64:A67"/>
    <mergeCell ref="B64:B67"/>
    <mergeCell ref="C64:C67"/>
    <mergeCell ref="D64:D67"/>
    <mergeCell ref="E64:E67"/>
    <mergeCell ref="F64:F67"/>
    <mergeCell ref="G64:G67"/>
    <mergeCell ref="H64:H67"/>
    <mergeCell ref="I64:I67"/>
    <mergeCell ref="J64:J67"/>
    <mergeCell ref="A68:A71"/>
    <mergeCell ref="B68:B71"/>
    <mergeCell ref="C68:C71"/>
    <mergeCell ref="D68:D71"/>
    <mergeCell ref="E68:E71"/>
    <mergeCell ref="F68:F71"/>
    <mergeCell ref="G68:G71"/>
    <mergeCell ref="H68:H71"/>
    <mergeCell ref="I68:I71"/>
    <mergeCell ref="J68:J71"/>
    <mergeCell ref="A72:A75"/>
    <mergeCell ref="B72:B75"/>
    <mergeCell ref="C72:C75"/>
    <mergeCell ref="D72:D75"/>
    <mergeCell ref="E72:E75"/>
    <mergeCell ref="F72:F75"/>
    <mergeCell ref="G72:G75"/>
    <mergeCell ref="H72:H75"/>
    <mergeCell ref="I72:I75"/>
    <mergeCell ref="J72:J75"/>
    <mergeCell ref="A76:A79"/>
    <mergeCell ref="B76:B79"/>
    <mergeCell ref="C76:C79"/>
    <mergeCell ref="D76:D79"/>
    <mergeCell ref="E76:E79"/>
    <mergeCell ref="F76:F79"/>
    <mergeCell ref="G76:G79"/>
    <mergeCell ref="H76:H79"/>
    <mergeCell ref="I76:I79"/>
    <mergeCell ref="J76:J79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J80:J83"/>
    <mergeCell ref="A84:A87"/>
    <mergeCell ref="B84:B87"/>
    <mergeCell ref="C84:C87"/>
    <mergeCell ref="D84:D87"/>
    <mergeCell ref="E84:E87"/>
    <mergeCell ref="F84:F87"/>
    <mergeCell ref="G84:G87"/>
    <mergeCell ref="H84:H87"/>
    <mergeCell ref="I84:I87"/>
    <mergeCell ref="J84:J87"/>
    <mergeCell ref="A88:A91"/>
    <mergeCell ref="B88:B91"/>
    <mergeCell ref="C88:C91"/>
    <mergeCell ref="D88:D91"/>
    <mergeCell ref="E88:E91"/>
    <mergeCell ref="F88:F91"/>
    <mergeCell ref="G88:G91"/>
    <mergeCell ref="H88:H91"/>
    <mergeCell ref="I88:I91"/>
    <mergeCell ref="J88:J91"/>
    <mergeCell ref="A92:A95"/>
    <mergeCell ref="B92:B95"/>
    <mergeCell ref="C92:C95"/>
    <mergeCell ref="D92:D95"/>
    <mergeCell ref="E92:E95"/>
    <mergeCell ref="F92:F95"/>
    <mergeCell ref="G92:G95"/>
    <mergeCell ref="H92:H95"/>
    <mergeCell ref="I92:I95"/>
    <mergeCell ref="J92:J95"/>
    <mergeCell ref="A96:A99"/>
    <mergeCell ref="B96:B99"/>
    <mergeCell ref="C96:C99"/>
    <mergeCell ref="D96:D99"/>
    <mergeCell ref="E96:E99"/>
    <mergeCell ref="F96:F99"/>
    <mergeCell ref="G96:G99"/>
    <mergeCell ref="H96:H99"/>
    <mergeCell ref="I96:I99"/>
    <mergeCell ref="J96:J99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I100:I103"/>
    <mergeCell ref="J100:J103"/>
    <mergeCell ref="A104:A107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J104:J107"/>
    <mergeCell ref="A108:A111"/>
    <mergeCell ref="B108:B111"/>
    <mergeCell ref="C108:C111"/>
    <mergeCell ref="D108:D111"/>
    <mergeCell ref="E108:E111"/>
    <mergeCell ref="F108:F111"/>
    <mergeCell ref="G108:G111"/>
    <mergeCell ref="H108:H111"/>
    <mergeCell ref="I108:I111"/>
    <mergeCell ref="J108:J111"/>
    <mergeCell ref="A112:A115"/>
    <mergeCell ref="B112:B115"/>
    <mergeCell ref="C112:C115"/>
    <mergeCell ref="D112:D115"/>
    <mergeCell ref="E112:E115"/>
    <mergeCell ref="F112:F115"/>
    <mergeCell ref="G112:G115"/>
    <mergeCell ref="H112:H115"/>
    <mergeCell ref="I112:I115"/>
    <mergeCell ref="J112:J115"/>
    <mergeCell ref="A116:A119"/>
    <mergeCell ref="B116:B119"/>
    <mergeCell ref="C116:C119"/>
    <mergeCell ref="D116:D119"/>
    <mergeCell ref="E116:E119"/>
    <mergeCell ref="F116:F119"/>
    <mergeCell ref="G116:G119"/>
    <mergeCell ref="H116:H119"/>
    <mergeCell ref="I116:I119"/>
    <mergeCell ref="J116:J119"/>
    <mergeCell ref="A120:H123"/>
    <mergeCell ref="I120:I123"/>
    <mergeCell ref="J120:J123"/>
    <mergeCell ref="A23:A26"/>
    <mergeCell ref="B23:B26"/>
    <mergeCell ref="C23:C26"/>
    <mergeCell ref="D23:D26"/>
    <mergeCell ref="E23:E26"/>
    <mergeCell ref="F23:F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J27:J30"/>
    <mergeCell ref="G23:G26"/>
    <mergeCell ref="H23:H26"/>
    <mergeCell ref="I23:I26"/>
    <mergeCell ref="J23:J26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59" r:id="rId1"/>
  <rowBreaks count="1" manualBreakCount="1">
    <brk id="54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2009-10-29T07:32:50Z</cp:lastPrinted>
  <dcterms:created xsi:type="dcterms:W3CDTF">2004-09-09T06:31:16Z</dcterms:created>
  <dcterms:modified xsi:type="dcterms:W3CDTF">2009-10-29T07:32:57Z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