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5775" activeTab="0"/>
  </bookViews>
  <sheets>
    <sheet name="Wydatki bieżące - własne" sheetId="1" r:id="rId1"/>
    <sheet name="Wydatki majątkowe - własne" sheetId="2" r:id="rId2"/>
    <sheet name="Jednostki pomocnicze" sheetId="3" r:id="rId3"/>
    <sheet name="Dotacje-pozostałe" sheetId="4" r:id="rId4"/>
    <sheet name="Wieloletni-2009" sheetId="5" r:id="rId5"/>
  </sheets>
  <definedNames>
    <definedName name="_xlnm.Print_Area" localSheetId="4">'Wieloletni-2009'!$A$1:$P$167</definedName>
    <definedName name="_xlnm.Print_Area" localSheetId="0">'Wydatki bieżące - własne'!$A$1:$M$23</definedName>
  </definedNames>
  <calcPr fullCalcOnLoad="1" fullPrecision="0"/>
</workbook>
</file>

<file path=xl/sharedStrings.xml><?xml version="1.0" encoding="utf-8"?>
<sst xmlns="http://schemas.openxmlformats.org/spreadsheetml/2006/main" count="350" uniqueCount="154">
  <si>
    <t>Dział</t>
  </si>
  <si>
    <t>Rozdział</t>
  </si>
  <si>
    <t>Nazwa klasyfikacji budżetowej</t>
  </si>
  <si>
    <t>Zmniejszenia</t>
  </si>
  <si>
    <t>Zwiększenia</t>
  </si>
  <si>
    <t>OGÓŁEM</t>
  </si>
  <si>
    <t>w zł</t>
  </si>
  <si>
    <t>Lp.</t>
  </si>
  <si>
    <t>Razem</t>
  </si>
  <si>
    <t>Roz-dział</t>
  </si>
  <si>
    <t>Nazwa programu wraz z wykazem zadań inwestycyjnych</t>
  </si>
  <si>
    <t>Okres realizacji</t>
  </si>
  <si>
    <t>Podmiot wykonujący</t>
  </si>
  <si>
    <t>Łączna         wartość          inwestycji</t>
  </si>
  <si>
    <t>Nakłady finansowe na realizację zadania (w złotych)</t>
  </si>
  <si>
    <t>Informacje  dodatkowe</t>
  </si>
  <si>
    <t>Prognozowane nakłady w latach następnych</t>
  </si>
  <si>
    <t>Od</t>
  </si>
  <si>
    <t>Do</t>
  </si>
  <si>
    <t>DOSTARCZENIE I POPRAWA JAKOŚCI WODY</t>
  </si>
  <si>
    <t>Przebudowa i rozbudowa sieci wodociągowej w Pilchowie</t>
  </si>
  <si>
    <t>Wydz. TI</t>
  </si>
  <si>
    <t>nakłady ogółem, w tym:</t>
  </si>
  <si>
    <t>środki budżetowe</t>
  </si>
  <si>
    <t>ROZBUDOWA I MODERNIZACJA SIECI KOMUNIKACJI DROGOWEJ</t>
  </si>
  <si>
    <t>Wydz. SO</t>
  </si>
  <si>
    <t>Budowa ścieżek rowerowych</t>
  </si>
  <si>
    <t>Wydz.GKM</t>
  </si>
  <si>
    <t>środki pomocowe</t>
  </si>
  <si>
    <t>Modernizacja ul.Wyszyńskiego w Policach</t>
  </si>
  <si>
    <t>inne</t>
  </si>
  <si>
    <t>ROZBUDOWA BAZY TURYSTYCZNEJ</t>
  </si>
  <si>
    <t>Budowa infrastruktury w Trzebieży w ramach Zachodniopomorskiego Szlaku Żeglarskiego</t>
  </si>
  <si>
    <t>ROZBUDOWA I MODERNIZACJA ZASOBÓW MIESZKANIOWYCH</t>
  </si>
  <si>
    <t>Wydz.TI</t>
  </si>
  <si>
    <t>Budowa budynku socjalnego przy ul. Niedziałkowskiego 12 
w Policach</t>
  </si>
  <si>
    <t>ADMINISTRACJA PUBLICZNA</t>
  </si>
  <si>
    <t>Budowa systemu informacji przestrzennej GIS</t>
  </si>
  <si>
    <t>Wydz. UA</t>
  </si>
  <si>
    <t>BEZPIECZEŃSTWO PUBLICZNE</t>
  </si>
  <si>
    <t>Przebudowa remizy OSP w Trzebieży</t>
  </si>
  <si>
    <t>TRANSGRANICZNA OCHRONA   ZASOBÓW  WÓD PODZIEMNYCH</t>
  </si>
  <si>
    <t>Budowa sieci kanalizacji sanitarnej i deszczowej oraz sieci wodociągowej w ul. Polnej w Trzebieży</t>
  </si>
  <si>
    <t>OCHRONA ŚRODOWISKA</t>
  </si>
  <si>
    <t>ZOiSOK</t>
  </si>
  <si>
    <t>BUDOWA OŚWIETLENIA ULICZNEGO</t>
  </si>
  <si>
    <t>Oświetlenie w miejscowości Węgornik</t>
  </si>
  <si>
    <t>Oświetlenie drogi pomiędzy Drogoradzem a Uniemyślem</t>
  </si>
  <si>
    <t>GOSPODARKA ZASOBAMI KOMUNALNYMI</t>
  </si>
  <si>
    <t>Przebudowa Parku "Staromiejskiego" w Policach</t>
  </si>
  <si>
    <t>Termomodernizacja obiektów użyteczności publicznej</t>
  </si>
  <si>
    <t>KULTURA I OCHRONA DZIEDZICTWA NARODOWEGO</t>
  </si>
  <si>
    <t>Modernizacja budynku MOK przy ul. Siedleckiej w Policach</t>
  </si>
  <si>
    <t xml:space="preserve">POPRAWA WARUNKÓW DZIAŁALNOŚCI SAMORZĄDÓW WIEJSKICH I OSIEDLOWYCH </t>
  </si>
  <si>
    <t>Budowa świetlicy wiejskiej w Trzeszczynie</t>
  </si>
  <si>
    <t>Przebudowa świetlicy wiejskiej w Uniemyślu</t>
  </si>
  <si>
    <t>NAKŁADY  OGÓŁEM, W TYM:</t>
  </si>
  <si>
    <t>ŚRODKI BUDŻETOWE</t>
  </si>
  <si>
    <t>ŚRODKI POMOCOWE</t>
  </si>
  <si>
    <t>INNE</t>
  </si>
  <si>
    <t>EDUKACJA EKOLOGICZNA</t>
  </si>
  <si>
    <t>Transgraniczny Ośrodek Edukacji Ekologicznej - projekt 
pn. "Życie nad zalewem Szczecińskim i w Puszczy Wkrzańskiej - ekologia, edukacja i historia"</t>
  </si>
  <si>
    <t>PLAN WYDATKÓW BIEŻĄCYCH ZWIĄZANYCH Z REALIZACJĄ ZADAŃ WŁASNYCH</t>
  </si>
  <si>
    <t>w tym:</t>
  </si>
  <si>
    <t>dotacje</t>
  </si>
  <si>
    <t>wynagrodzenia i pochodne od wynagrodzeń</t>
  </si>
  <si>
    <t>wydatki na obsługę długu</t>
  </si>
  <si>
    <t>wydatki 
z tytułu poręczeń 
i gwarancji</t>
  </si>
  <si>
    <t xml:space="preserve">WYKAZ   WIELOLETNICH   PROGRAMÓW   INWESTYCYJNYCH   NA   LATA   2009 - 2013 </t>
  </si>
  <si>
    <t>Nakłady poniesione do 2008</t>
  </si>
  <si>
    <t>Planowane nakłady w 2009</t>
  </si>
  <si>
    <t>po 2013</t>
  </si>
  <si>
    <t>Zintegrowany projekt zakupu autobusów dla SPPK Sp. z o.o. - pomoc finansowa dla Gminy Miasto Szczecin</t>
  </si>
  <si>
    <t>Budowa budynków mieszkalno-usługowych przy 
ul. Bankowej w Policach</t>
  </si>
  <si>
    <t>Odprowadzenie ścieków i wód opadowych z rejonu 
ul. Tanowskiej w Policach i miejscowości Trzeszczyn</t>
  </si>
  <si>
    <t>Budowa sieci kanalizacji sanitarnej i deszczowej 
w Tanowie</t>
  </si>
  <si>
    <t>Budowa sieci kanalizacji sanitarnej i deszczowej 
w Siedlicach</t>
  </si>
  <si>
    <t>Budowa sieci kanalizacji sanitarnej i deszczowej 
w Przęsocinie</t>
  </si>
  <si>
    <t>Rozbudowa sieci kanalizacji sanitarnej i deszczowej 
w Pilchowie</t>
  </si>
  <si>
    <t>Budowa kanalizacji sanitarnej i deszczowej w ul. J.Kochanowskiego, Galla Anonima, M.Reja, W.Kadłubka 
i Wkrzańskiej w Policach.</t>
  </si>
  <si>
    <t>Rozbudowa i modernizacja instalacji Zakładu Odzysku 
i Składowania Odpadów Komunalnych w Leśnie Górnym</t>
  </si>
  <si>
    <t>Budowa oświetlenia drogi pomiędzy Dębostrowem a Policami-Jasienicą</t>
  </si>
  <si>
    <t>Dodatkowe punkty oświetleniowe - ul.Odrzańska
-ul.Robotnicza w Policach</t>
  </si>
  <si>
    <t>Budowa oświetlenia przy ul. Gunickiej w Tanowie</t>
  </si>
  <si>
    <t>Budowa oświetlenia przy ul. Wiatracznej w Tanowie</t>
  </si>
  <si>
    <t>Budowa oświetlenia przy ul. Polnej w Trzebieży</t>
  </si>
  <si>
    <t>Budowa oświetlenia pomiędzy ul. Dolną a ul. Osadników 
w Trzebieży</t>
  </si>
  <si>
    <t>Budowa oświetlenia przy ul. Sikorskiego w Wieńkowie</t>
  </si>
  <si>
    <t>Budowa oświetlenia przy pomniku w Trzeszczynie</t>
  </si>
  <si>
    <t>Dodatkowe punkty oświetleniowe w m. Siedlice</t>
  </si>
  <si>
    <t>Wydz. OŚ</t>
  </si>
  <si>
    <t>Rozbudowa Miejskiej Przystani Żeglarskiej w Policach 
przy ul. Konopnickiej 12</t>
  </si>
  <si>
    <t>OSiR</t>
  </si>
  <si>
    <t>Domy i ośrodki kultury, świetlice i kluby</t>
  </si>
  <si>
    <t>EDUKACYJNA OPIEKA WYCHOWAWCZA</t>
  </si>
  <si>
    <t>Plan po zmianach</t>
  </si>
  <si>
    <t>RAZEM</t>
  </si>
  <si>
    <t>Dział 921 rozdział 92109</t>
  </si>
  <si>
    <t>Poz.</t>
  </si>
  <si>
    <t>Nazwa jednostki pomocniczej</t>
  </si>
  <si>
    <t>Wydatki bieżące</t>
  </si>
  <si>
    <t>RAZEM 
wydatki bieżące</t>
  </si>
  <si>
    <t>w tym wynagrodzenia 
i pochodne</t>
  </si>
  <si>
    <t xml:space="preserve"> </t>
  </si>
  <si>
    <t>OGÓŁEM, z tego:</t>
  </si>
  <si>
    <t>OSIEDLA RAZEM</t>
  </si>
  <si>
    <t>Mścięcino                         (Nr 1)</t>
  </si>
  <si>
    <t>Stare Miasto                     (Nr 2)</t>
  </si>
  <si>
    <t>Jasienica                          (Nr 3)</t>
  </si>
  <si>
    <t>Dąbrówki                          (Nr 4)</t>
  </si>
  <si>
    <t>Gryfitów                            (Nr 5)</t>
  </si>
  <si>
    <t>Księcia Bogusława X       (Nr 6)</t>
  </si>
  <si>
    <t>Anny Jagiellonki               (Nr 7)</t>
  </si>
  <si>
    <t>SOŁECTWA RAZEM</t>
  </si>
  <si>
    <t>Dębostrów</t>
  </si>
  <si>
    <t>Drogoradz</t>
  </si>
  <si>
    <t>Niekłończyca</t>
  </si>
  <si>
    <t>Pilchowo</t>
  </si>
  <si>
    <t>Przęsocin</t>
  </si>
  <si>
    <t>Siedlice</t>
  </si>
  <si>
    <t>Tanowo</t>
  </si>
  <si>
    <t>Tatynia</t>
  </si>
  <si>
    <t>Trzebież</t>
  </si>
  <si>
    <t>Trzeszczyn</t>
  </si>
  <si>
    <t>Uniemyśl</t>
  </si>
  <si>
    <t>Wieńkowo</t>
  </si>
  <si>
    <t>WYDATKI JEDNOSTEK POMOCNICZYCH W 2009 ROKU</t>
  </si>
  <si>
    <t>Budowa sieci kanalizacji sanitarnej i deszczowej oraz sieci wodociągowej w ul. Brzoskwiniowej, Wiśniowej i Czereśniowej 
w Policach</t>
  </si>
  <si>
    <t>Przebudowa rurociągu na cieku melioracyjnym "Grzybnica" 
oraz budowa sieci kanalizacji sanitarnej 
w ul. Kochanowskiego w Policach</t>
  </si>
  <si>
    <t>Kolonie i obozy oraz inne formy wypoczynku dzieci 
i młodzieży szkolnej, a także szkolenia młodzieży</t>
  </si>
  <si>
    <t>BEZPIECZEŃSTWO PUBLICZNE I OCHRONA PRZECIWPOŻAROWA</t>
  </si>
  <si>
    <t>Komendy powiatowe Policji</t>
  </si>
  <si>
    <t>RÓŻNE ROZLICZENIA</t>
  </si>
  <si>
    <t>Rezerwy ogólne i celowe</t>
  </si>
  <si>
    <t>Komendy powiatowe Państwowej Straży Pożarnej</t>
  </si>
  <si>
    <t>Plan</t>
  </si>
  <si>
    <t>1.</t>
  </si>
  <si>
    <t>x</t>
  </si>
  <si>
    <t>POZOSTAŁE DOTACJE NA ZADANIA PUBLICZNE W 2009 ROKU</t>
  </si>
  <si>
    <t>Treść</t>
  </si>
  <si>
    <t>Zmiany
(zwiększenia)</t>
  </si>
  <si>
    <t>Plan 
po zmianach</t>
  </si>
  <si>
    <t>Dotacje celowe 
na wydatki bieżące</t>
  </si>
  <si>
    <t xml:space="preserve">Powiat Policki - dotacja </t>
  </si>
  <si>
    <t>PLAN WYDATKÓW MAJĄTKOWYCH ZWIĄZANYCH Z REALIZACJĄ ZADAŃ WŁASNYCH</t>
  </si>
  <si>
    <t xml:space="preserve">na dofinansowanie remontu samochodu </t>
  </si>
  <si>
    <t>wysokościowego SD-30 dla Komendy</t>
  </si>
  <si>
    <t>Powiatowej Państwowej Straży Pożarnej</t>
  </si>
  <si>
    <t>w Policach</t>
  </si>
  <si>
    <t xml:space="preserve">Załącznik Nr 1
do uchwały nr XL/303/09
Rady Miejskiej w Policach 
z dnia 29.05.2009 r. </t>
  </si>
  <si>
    <t xml:space="preserve">Załącznik Nr 2
do uchwały nr XL/303/09
Rady Miejskiej w Policach 
z dnia 29.05.2009 r. </t>
  </si>
  <si>
    <t xml:space="preserve">Załącznik Nr 3
do uchwały nr XL/303/09
Rady Miejskiej w Policach 
z dnia 29.05.2009 r. </t>
  </si>
  <si>
    <t xml:space="preserve">Załącznik Nr 4
do uchwały nr XL/303/09
Rady Miejskiej w Policach 
z dnia 29.05.2009 r. </t>
  </si>
  <si>
    <t xml:space="preserve">Załącznik Nr 5
do uchwały nr XL/303/09
Rady Miejskiej w Policach 
z dnia 29.05.2009 r. 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</si>
</sst>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_ ;\-#,##0\ "/>
    <numFmt numFmtId="166" formatCode="_-* #,##0.0\ _z_ł_-;\-* #,##0.0\ _z_ł_-;_-* &quot;-&quot;??\ _z_ł_-;_-@_-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%"/>
    <numFmt numFmtId="173" formatCode="0.0"/>
    <numFmt numFmtId="174" formatCode="#,##0.0"/>
    <numFmt numFmtId="175" formatCode="00\-000"/>
    <numFmt numFmtId="176" formatCode="#,##0\ &quot;zł&quot;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0.000"/>
    <numFmt numFmtId="186" formatCode="0.0000"/>
    <numFmt numFmtId="187" formatCode="0.00000"/>
    <numFmt numFmtId="188" formatCode="0.000000"/>
    <numFmt numFmtId="189" formatCode="#,##0.000"/>
    <numFmt numFmtId="190" formatCode="#,##0.0000"/>
    <numFmt numFmtId="191" formatCode="_-* #,##0.000\ _z_ł_-;\-* #,##0.000\ _z_ł_-;_-* &quot;-&quot;??\ _z_ł_-;_-@_-"/>
    <numFmt numFmtId="192" formatCode="_-* #,##0.0000\ _z_ł_-;\-* #,##0.0000\ _z_ł_-;_-* &quot;-&quot;??\ _z_ł_-;_-@_-"/>
    <numFmt numFmtId="193" formatCode="#,##0.00_ ;\-#,##0.00\ "/>
    <numFmt numFmtId="194" formatCode="#,##0.00\ _z_ł"/>
    <numFmt numFmtId="195" formatCode="0.E+00"/>
  </numFmts>
  <fonts count="63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2"/>
    </font>
    <font>
      <sz val="9"/>
      <name val="Arial CE"/>
      <family val="2"/>
    </font>
    <font>
      <sz val="8"/>
      <name val="Arial CE"/>
      <family val="2"/>
    </font>
    <font>
      <i/>
      <u val="single"/>
      <sz val="10"/>
      <name val="Arial CE"/>
      <family val="0"/>
    </font>
    <font>
      <b/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 CE"/>
      <family val="2"/>
    </font>
    <font>
      <sz val="10"/>
      <color indexed="10"/>
      <name val="Arial"/>
      <family val="2"/>
    </font>
    <font>
      <b/>
      <sz val="20"/>
      <name val="Arial CE"/>
      <family val="2"/>
    </font>
    <font>
      <sz val="20"/>
      <name val="Arial CE"/>
      <family val="2"/>
    </font>
    <font>
      <b/>
      <sz val="16"/>
      <name val="Arial CE"/>
      <family val="2"/>
    </font>
    <font>
      <sz val="16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9"/>
      <name val="Arial CE"/>
      <family val="2"/>
    </font>
    <font>
      <i/>
      <u val="single"/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2" fillId="0" borderId="0" xfId="53" applyFont="1">
      <alignment/>
      <protection/>
    </xf>
    <xf numFmtId="0" fontId="1" fillId="0" borderId="0" xfId="53" applyFont="1" applyBorder="1" applyAlignment="1">
      <alignment horizontal="left"/>
      <protection/>
    </xf>
    <xf numFmtId="0" fontId="5" fillId="0" borderId="0" xfId="53" applyFont="1">
      <alignment/>
      <protection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1" fillId="0" borderId="0" xfId="53" applyFont="1" applyAlignment="1">
      <alignment horizontal="center" vertical="center" wrapText="1"/>
      <protection/>
    </xf>
    <xf numFmtId="0" fontId="1" fillId="0" borderId="0" xfId="53" applyFont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1" xfId="53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" fillId="0" borderId="12" xfId="53" applyFont="1" applyBorder="1" applyAlignment="1">
      <alignment horizontal="center"/>
      <protection/>
    </xf>
    <xf numFmtId="164" fontId="0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13" fillId="0" borderId="0" xfId="0" applyFont="1" applyAlignment="1">
      <alignment/>
    </xf>
    <xf numFmtId="3" fontId="4" fillId="0" borderId="0" xfId="0" applyNumberFormat="1" applyFont="1" applyAlignment="1">
      <alignment/>
    </xf>
    <xf numFmtId="0" fontId="2" fillId="0" borderId="13" xfId="53" applyFont="1" applyBorder="1" applyAlignment="1">
      <alignment vertical="top"/>
      <protection/>
    </xf>
    <xf numFmtId="0" fontId="2" fillId="0" borderId="14" xfId="53" applyFont="1" applyBorder="1" applyAlignment="1">
      <alignment vertical="top"/>
      <protection/>
    </xf>
    <xf numFmtId="164" fontId="15" fillId="0" borderId="0" xfId="0" applyNumberFormat="1" applyFont="1" applyAlignment="1">
      <alignment/>
    </xf>
    <xf numFmtId="0" fontId="2" fillId="34" borderId="0" xfId="54" applyFont="1" applyFill="1" applyAlignment="1">
      <alignment vertical="center"/>
      <protection/>
    </xf>
    <xf numFmtId="0" fontId="2" fillId="34" borderId="0" xfId="54" applyFont="1" applyFill="1" applyAlignment="1">
      <alignment vertical="center" wrapText="1"/>
      <protection/>
    </xf>
    <xf numFmtId="0" fontId="2" fillId="0" borderId="0" xfId="54" applyFont="1">
      <alignment/>
      <protection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6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5" borderId="18" xfId="0" applyFont="1" applyFill="1" applyBorder="1" applyAlignment="1">
      <alignment horizontal="center" vertical="center" wrapText="1"/>
    </xf>
    <xf numFmtId="0" fontId="11" fillId="36" borderId="19" xfId="0" applyFont="1" applyFill="1" applyBorder="1" applyAlignment="1">
      <alignment horizontal="center" vertical="center" wrapText="1"/>
    </xf>
    <xf numFmtId="0" fontId="11" fillId="36" borderId="20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1" xfId="0" applyFont="1" applyFill="1" applyBorder="1" applyAlignment="1">
      <alignment horizontal="center" vertical="center" wrapText="1"/>
    </xf>
    <xf numFmtId="0" fontId="11" fillId="36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/>
    </xf>
    <xf numFmtId="3" fontId="10" fillId="33" borderId="24" xfId="0" applyNumberFormat="1" applyFont="1" applyFill="1" applyBorder="1" applyAlignment="1">
      <alignment horizontal="right" vertical="center" wrapText="1"/>
    </xf>
    <xf numFmtId="3" fontId="10" fillId="33" borderId="24" xfId="0" applyNumberFormat="1" applyFont="1" applyFill="1" applyBorder="1" applyAlignment="1">
      <alignment horizontal="right" vertical="center" wrapText="1"/>
    </xf>
    <xf numFmtId="0" fontId="11" fillId="33" borderId="25" xfId="0" applyFont="1" applyFill="1" applyBorder="1" applyAlignment="1">
      <alignment/>
    </xf>
    <xf numFmtId="0" fontId="11" fillId="34" borderId="20" xfId="0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right" vertical="center" wrapText="1"/>
    </xf>
    <xf numFmtId="3" fontId="11" fillId="34" borderId="20" xfId="0" applyNumberFormat="1" applyFont="1" applyFill="1" applyBorder="1" applyAlignment="1">
      <alignment horizontal="center" vertical="center" wrapText="1"/>
    </xf>
    <xf numFmtId="3" fontId="11" fillId="34" borderId="20" xfId="0" applyNumberFormat="1" applyFont="1" applyFill="1" applyBorder="1" applyAlignment="1">
      <alignment horizontal="center" vertical="center"/>
    </xf>
    <xf numFmtId="3" fontId="11" fillId="34" borderId="22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20" fillId="34" borderId="27" xfId="0" applyFont="1" applyFill="1" applyBorder="1" applyAlignment="1">
      <alignment vertical="center" wrapText="1"/>
    </xf>
    <xf numFmtId="3" fontId="21" fillId="0" borderId="27" xfId="0" applyNumberFormat="1" applyFont="1" applyFill="1" applyBorder="1" applyAlignment="1">
      <alignment horizontal="right" vertical="center" wrapText="1"/>
    </xf>
    <xf numFmtId="3" fontId="21" fillId="34" borderId="28" xfId="0" applyNumberFormat="1" applyFont="1" applyFill="1" applyBorder="1" applyAlignment="1">
      <alignment horizontal="right" vertical="center" wrapText="1"/>
    </xf>
    <xf numFmtId="3" fontId="11" fillId="34" borderId="27" xfId="0" applyNumberFormat="1" applyFont="1" applyFill="1" applyBorder="1" applyAlignment="1">
      <alignment horizontal="center" vertical="center"/>
    </xf>
    <xf numFmtId="3" fontId="11" fillId="34" borderId="0" xfId="0" applyNumberFormat="1" applyFont="1" applyFill="1" applyBorder="1" applyAlignment="1">
      <alignment horizontal="center" vertical="center"/>
    </xf>
    <xf numFmtId="0" fontId="11" fillId="0" borderId="27" xfId="0" applyFont="1" applyBorder="1" applyAlignment="1">
      <alignment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34" borderId="28" xfId="0" applyNumberFormat="1" applyFont="1" applyFill="1" applyBorder="1" applyAlignment="1">
      <alignment horizontal="right" vertical="center" wrapText="1"/>
    </xf>
    <xf numFmtId="3" fontId="11" fillId="34" borderId="27" xfId="0" applyNumberFormat="1" applyFont="1" applyFill="1" applyBorder="1" applyAlignment="1">
      <alignment horizontal="right" vertical="center" wrapText="1"/>
    </xf>
    <xf numFmtId="3" fontId="11" fillId="34" borderId="27" xfId="0" applyNumberFormat="1" applyFont="1" applyFill="1" applyBorder="1" applyAlignment="1">
      <alignment horizontal="right" vertical="center"/>
    </xf>
    <xf numFmtId="3" fontId="10" fillId="35" borderId="29" xfId="0" applyNumberFormat="1" applyFont="1" applyFill="1" applyBorder="1" applyAlignment="1">
      <alignment horizontal="right" vertical="center" wrapText="1"/>
    </xf>
    <xf numFmtId="3" fontId="10" fillId="35" borderId="29" xfId="0" applyNumberFormat="1" applyFont="1" applyFill="1" applyBorder="1" applyAlignment="1">
      <alignment horizontal="right" vertical="center" wrapText="1"/>
    </xf>
    <xf numFmtId="0" fontId="10" fillId="33" borderId="25" xfId="0" applyFont="1" applyFill="1" applyBorder="1" applyAlignment="1">
      <alignment/>
    </xf>
    <xf numFmtId="0" fontId="1" fillId="0" borderId="0" xfId="0" applyFont="1" applyAlignment="1">
      <alignment/>
    </xf>
    <xf numFmtId="0" fontId="10" fillId="0" borderId="20" xfId="0" applyFont="1" applyBorder="1" applyAlignment="1">
      <alignment horizontal="lef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1" xfId="0" applyNumberFormat="1" applyFont="1" applyFill="1" applyBorder="1" applyAlignment="1">
      <alignment horizontal="right" vertical="center" wrapText="1"/>
    </xf>
    <xf numFmtId="3" fontId="10" fillId="0" borderId="20" xfId="0" applyNumberFormat="1" applyFont="1" applyFill="1" applyBorder="1" applyAlignment="1">
      <alignment horizontal="right" vertical="center" wrapText="1"/>
    </xf>
    <xf numFmtId="3" fontId="10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Fill="1" applyBorder="1" applyAlignment="1">
      <alignment/>
    </xf>
    <xf numFmtId="0" fontId="20" fillId="0" borderId="27" xfId="0" applyFont="1" applyBorder="1" applyAlignment="1">
      <alignment horizontal="left" vertical="center" wrapText="1"/>
    </xf>
    <xf numFmtId="3" fontId="10" fillId="0" borderId="28" xfId="0" applyNumberFormat="1" applyFont="1" applyFill="1" applyBorder="1" applyAlignment="1">
      <alignment horizontal="right" vertical="center" wrapText="1"/>
    </xf>
    <xf numFmtId="3" fontId="21" fillId="0" borderId="28" xfId="0" applyNumberFormat="1" applyFont="1" applyFill="1" applyBorder="1" applyAlignment="1">
      <alignment horizontal="right" vertical="center" wrapText="1"/>
    </xf>
    <xf numFmtId="3" fontId="10" fillId="0" borderId="27" xfId="0" applyNumberFormat="1" applyFont="1" applyFill="1" applyBorder="1" applyAlignment="1">
      <alignment horizontal="right" vertical="center" wrapText="1"/>
    </xf>
    <xf numFmtId="3" fontId="10" fillId="0" borderId="0" xfId="0" applyNumberFormat="1" applyFont="1" applyFill="1" applyBorder="1" applyAlignment="1">
      <alignment horizontal="right" vertical="center" wrapText="1"/>
    </xf>
    <xf numFmtId="0" fontId="11" fillId="0" borderId="31" xfId="0" applyFont="1" applyBorder="1" applyAlignment="1">
      <alignment horizontal="left" vertical="center" wrapText="1"/>
    </xf>
    <xf numFmtId="3" fontId="11" fillId="0" borderId="31" xfId="0" applyNumberFormat="1" applyFont="1" applyFill="1" applyBorder="1" applyAlignment="1">
      <alignment horizontal="right" vertical="center" wrapText="1"/>
    </xf>
    <xf numFmtId="3" fontId="11" fillId="0" borderId="28" xfId="0" applyNumberFormat="1" applyFont="1" applyFill="1" applyBorder="1" applyAlignment="1">
      <alignment horizontal="right" vertical="center" wrapText="1"/>
    </xf>
    <xf numFmtId="3" fontId="10" fillId="0" borderId="31" xfId="0" applyNumberFormat="1" applyFont="1" applyFill="1" applyBorder="1" applyAlignment="1">
      <alignment horizontal="right" vertical="center" wrapText="1"/>
    </xf>
    <xf numFmtId="3" fontId="20" fillId="34" borderId="20" xfId="0" applyNumberFormat="1" applyFont="1" applyFill="1" applyBorder="1" applyAlignment="1">
      <alignment horizontal="right" vertical="center" wrapText="1"/>
    </xf>
    <xf numFmtId="3" fontId="11" fillId="34" borderId="21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/>
    </xf>
    <xf numFmtId="3" fontId="21" fillId="34" borderId="27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/>
    </xf>
    <xf numFmtId="3" fontId="11" fillId="34" borderId="27" xfId="0" applyNumberFormat="1" applyFont="1" applyFill="1" applyBorder="1" applyAlignment="1">
      <alignment horizontal="right" vertical="center" wrapText="1"/>
    </xf>
    <xf numFmtId="0" fontId="11" fillId="0" borderId="31" xfId="0" applyFont="1" applyBorder="1" applyAlignment="1">
      <alignment vertical="center" wrapText="1"/>
    </xf>
    <xf numFmtId="3" fontId="11" fillId="34" borderId="11" xfId="0" applyNumberFormat="1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3" fontId="11" fillId="34" borderId="31" xfId="0" applyNumberFormat="1" applyFont="1" applyFill="1" applyBorder="1" applyAlignment="1">
      <alignment horizontal="right" vertical="center"/>
    </xf>
    <xf numFmtId="3" fontId="11" fillId="34" borderId="32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27" xfId="0" applyFont="1" applyFill="1" applyBorder="1" applyAlignment="1">
      <alignment vertical="center" wrapText="1"/>
    </xf>
    <xf numFmtId="0" fontId="11" fillId="34" borderId="31" xfId="0" applyFont="1" applyFill="1" applyBorder="1" applyAlignment="1">
      <alignment vertical="center" wrapText="1"/>
    </xf>
    <xf numFmtId="3" fontId="11" fillId="34" borderId="20" xfId="0" applyNumberFormat="1" applyFont="1" applyFill="1" applyBorder="1" applyAlignment="1">
      <alignment horizontal="right" vertical="center" wrapText="1"/>
    </xf>
    <xf numFmtId="3" fontId="11" fillId="34" borderId="20" xfId="0" applyNumberFormat="1" applyFont="1" applyFill="1" applyBorder="1" applyAlignment="1">
      <alignment horizontal="right" vertical="center"/>
    </xf>
    <xf numFmtId="3" fontId="11" fillId="34" borderId="28" xfId="0" applyNumberFormat="1" applyFont="1" applyFill="1" applyBorder="1" applyAlignment="1">
      <alignment horizontal="center" vertical="center"/>
    </xf>
    <xf numFmtId="3" fontId="11" fillId="34" borderId="31" xfId="0" applyNumberFormat="1" applyFont="1" applyFill="1" applyBorder="1" applyAlignment="1">
      <alignment horizontal="center" vertical="center" wrapText="1"/>
    </xf>
    <xf numFmtId="3" fontId="11" fillId="34" borderId="31" xfId="0" applyNumberFormat="1" applyFont="1" applyFill="1" applyBorder="1" applyAlignment="1">
      <alignment horizontal="center" vertical="center"/>
    </xf>
    <xf numFmtId="0" fontId="11" fillId="34" borderId="27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3" fontId="11" fillId="34" borderId="28" xfId="0" applyNumberFormat="1" applyFont="1" applyFill="1" applyBorder="1" applyAlignment="1">
      <alignment horizontal="center" vertical="center" wrapText="1"/>
    </xf>
    <xf numFmtId="3" fontId="11" fillId="34" borderId="27" xfId="0" applyNumberFormat="1" applyFont="1" applyFill="1" applyBorder="1" applyAlignment="1">
      <alignment horizontal="center" vertical="center" wrapText="1"/>
    </xf>
    <xf numFmtId="3" fontId="11" fillId="34" borderId="31" xfId="0" applyNumberFormat="1" applyFont="1" applyFill="1" applyBorder="1" applyAlignment="1">
      <alignment horizontal="right" vertical="center" wrapText="1"/>
    </xf>
    <xf numFmtId="0" fontId="10" fillId="34" borderId="27" xfId="0" applyFont="1" applyFill="1" applyBorder="1" applyAlignment="1">
      <alignment vertical="center" wrapText="1"/>
    </xf>
    <xf numFmtId="3" fontId="10" fillId="35" borderId="34" xfId="0" applyNumberFormat="1" applyFont="1" applyFill="1" applyBorder="1" applyAlignment="1">
      <alignment horizontal="right" vertical="center" wrapText="1"/>
    </xf>
    <xf numFmtId="0" fontId="10" fillId="0" borderId="20" xfId="52" applyFont="1" applyBorder="1" applyAlignment="1">
      <alignment vertical="center" wrapText="1"/>
      <protection/>
    </xf>
    <xf numFmtId="3" fontId="21" fillId="34" borderId="27" xfId="0" applyNumberFormat="1" applyFont="1" applyFill="1" applyBorder="1" applyAlignment="1">
      <alignment vertical="center" wrapText="1"/>
    </xf>
    <xf numFmtId="3" fontId="11" fillId="34" borderId="27" xfId="0" applyNumberFormat="1" applyFont="1" applyFill="1" applyBorder="1" applyAlignment="1">
      <alignment vertical="center" wrapText="1"/>
    </xf>
    <xf numFmtId="3" fontId="11" fillId="34" borderId="27" xfId="0" applyNumberFormat="1" applyFont="1" applyFill="1" applyBorder="1" applyAlignment="1">
      <alignment vertical="center"/>
    </xf>
    <xf numFmtId="3" fontId="10" fillId="35" borderId="24" xfId="0" applyNumberFormat="1" applyFont="1" applyFill="1" applyBorder="1" applyAlignment="1">
      <alignment horizontal="right" vertical="center" wrapText="1"/>
    </xf>
    <xf numFmtId="3" fontId="11" fillId="34" borderId="22" xfId="0" applyNumberFormat="1" applyFont="1" applyFill="1" applyBorder="1" applyAlignment="1">
      <alignment horizontal="center" vertical="center" wrapText="1"/>
    </xf>
    <xf numFmtId="0" fontId="10" fillId="0" borderId="26" xfId="0" applyFont="1" applyBorder="1" applyAlignment="1">
      <alignment/>
    </xf>
    <xf numFmtId="0" fontId="10" fillId="0" borderId="23" xfId="0" applyFont="1" applyBorder="1" applyAlignment="1">
      <alignment/>
    </xf>
    <xf numFmtId="0" fontId="10" fillId="35" borderId="35" xfId="0" applyFont="1" applyFill="1" applyBorder="1" applyAlignment="1">
      <alignment horizontal="center" vertical="center" wrapText="1"/>
    </xf>
    <xf numFmtId="0" fontId="10" fillId="35" borderId="36" xfId="0" applyFont="1" applyFill="1" applyBorder="1" applyAlignment="1">
      <alignment horizontal="center" vertical="center" wrapText="1"/>
    </xf>
    <xf numFmtId="0" fontId="10" fillId="35" borderId="37" xfId="0" applyFont="1" applyFill="1" applyBorder="1" applyAlignment="1">
      <alignment horizontal="center" vertical="center" wrapText="1"/>
    </xf>
    <xf numFmtId="0" fontId="10" fillId="35" borderId="38" xfId="0" applyFont="1" applyFill="1" applyBorder="1" applyAlignment="1">
      <alignment horizontal="center" vertical="center" wrapText="1"/>
    </xf>
    <xf numFmtId="3" fontId="11" fillId="34" borderId="32" xfId="0" applyNumberFormat="1" applyFont="1" applyFill="1" applyBorder="1" applyAlignment="1">
      <alignment horizontal="center" vertical="center"/>
    </xf>
    <xf numFmtId="3" fontId="22" fillId="34" borderId="21" xfId="0" applyNumberFormat="1" applyFont="1" applyFill="1" applyBorder="1" applyAlignment="1">
      <alignment horizontal="center" vertical="center"/>
    </xf>
    <xf numFmtId="3" fontId="23" fillId="34" borderId="28" xfId="0" applyNumberFormat="1" applyFont="1" applyFill="1" applyBorder="1" applyAlignment="1">
      <alignment horizontal="right" vertical="center"/>
    </xf>
    <xf numFmtId="3" fontId="21" fillId="34" borderId="27" xfId="0" applyNumberFormat="1" applyFont="1" applyFill="1" applyBorder="1" applyAlignment="1">
      <alignment horizontal="right" vertical="center" wrapText="1"/>
    </xf>
    <xf numFmtId="3" fontId="20" fillId="34" borderId="27" xfId="0" applyNumberFormat="1" applyFont="1" applyFill="1" applyBorder="1" applyAlignment="1">
      <alignment horizontal="right" vertical="center"/>
    </xf>
    <xf numFmtId="3" fontId="20" fillId="34" borderId="0" xfId="0" applyNumberFormat="1" applyFont="1" applyFill="1" applyBorder="1" applyAlignment="1">
      <alignment horizontal="right" vertical="center"/>
    </xf>
    <xf numFmtId="3" fontId="11" fillId="0" borderId="27" xfId="0" applyNumberFormat="1" applyFont="1" applyBorder="1" applyAlignment="1">
      <alignment vertical="center" wrapText="1"/>
    </xf>
    <xf numFmtId="3" fontId="22" fillId="34" borderId="28" xfId="0" applyNumberFormat="1" applyFont="1" applyFill="1" applyBorder="1" applyAlignment="1">
      <alignment horizontal="right" vertical="center"/>
    </xf>
    <xf numFmtId="3" fontId="22" fillId="34" borderId="11" xfId="0" applyNumberFormat="1" applyFont="1" applyFill="1" applyBorder="1" applyAlignment="1">
      <alignment horizontal="right" vertical="center"/>
    </xf>
    <xf numFmtId="3" fontId="22" fillId="34" borderId="28" xfId="0" applyNumberFormat="1" applyFont="1" applyFill="1" applyBorder="1" applyAlignment="1">
      <alignment horizontal="center" vertical="center"/>
    </xf>
    <xf numFmtId="3" fontId="12" fillId="34" borderId="28" xfId="0" applyNumberFormat="1" applyFont="1" applyFill="1" applyBorder="1" applyAlignment="1">
      <alignment horizontal="right" vertical="center"/>
    </xf>
    <xf numFmtId="0" fontId="10" fillId="0" borderId="27" xfId="0" applyFont="1" applyBorder="1" applyAlignment="1">
      <alignment vertical="center" wrapText="1"/>
    </xf>
    <xf numFmtId="3" fontId="11" fillId="0" borderId="20" xfId="0" applyNumberFormat="1" applyFont="1" applyBorder="1" applyAlignment="1">
      <alignment vertical="center" wrapText="1"/>
    </xf>
    <xf numFmtId="3" fontId="22" fillId="34" borderId="21" xfId="0" applyNumberFormat="1" applyFont="1" applyFill="1" applyBorder="1" applyAlignment="1">
      <alignment horizontal="right" vertical="center"/>
    </xf>
    <xf numFmtId="3" fontId="11" fillId="34" borderId="22" xfId="0" applyNumberFormat="1" applyFont="1" applyFill="1" applyBorder="1" applyAlignment="1">
      <alignment horizontal="right" vertical="center"/>
    </xf>
    <xf numFmtId="0" fontId="20" fillId="0" borderId="2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3" fontId="11" fillId="34" borderId="20" xfId="0" applyNumberFormat="1" applyFont="1" applyFill="1" applyBorder="1" applyAlignment="1">
      <alignment horizontal="right" vertical="center" wrapText="1"/>
    </xf>
    <xf numFmtId="0" fontId="11" fillId="36" borderId="39" xfId="0" applyFont="1" applyFill="1" applyBorder="1" applyAlignment="1">
      <alignment horizontal="center" vertical="center" wrapText="1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1" fillId="36" borderId="42" xfId="0" applyFont="1" applyFill="1" applyBorder="1" applyAlignment="1">
      <alignment horizontal="center" vertical="center" wrapText="1"/>
    </xf>
    <xf numFmtId="0" fontId="11" fillId="0" borderId="43" xfId="0" applyFont="1" applyBorder="1" applyAlignment="1">
      <alignment horizontal="center"/>
    </xf>
    <xf numFmtId="3" fontId="11" fillId="0" borderId="31" xfId="0" applyNumberFormat="1" applyFont="1" applyBorder="1" applyAlignment="1">
      <alignment vertical="center" wrapText="1"/>
    </xf>
    <xf numFmtId="3" fontId="10" fillId="35" borderId="44" xfId="0" applyNumberFormat="1" applyFont="1" applyFill="1" applyBorder="1" applyAlignment="1">
      <alignment horizontal="right" vertical="center" wrapText="1"/>
    </xf>
    <xf numFmtId="3" fontId="10" fillId="35" borderId="44" xfId="0" applyNumberFormat="1" applyFont="1" applyFill="1" applyBorder="1" applyAlignment="1">
      <alignment horizontal="right" vertical="center" wrapText="1"/>
    </xf>
    <xf numFmtId="3" fontId="11" fillId="34" borderId="0" xfId="0" applyNumberFormat="1" applyFont="1" applyFill="1" applyBorder="1" applyAlignment="1">
      <alignment horizontal="right" vertical="center" wrapText="1"/>
    </xf>
    <xf numFmtId="0" fontId="11" fillId="0" borderId="45" xfId="0" applyFont="1" applyBorder="1" applyAlignment="1">
      <alignment vertical="center" wrapText="1"/>
    </xf>
    <xf numFmtId="3" fontId="11" fillId="0" borderId="45" xfId="0" applyNumberFormat="1" applyFont="1" applyBorder="1" applyAlignment="1">
      <alignment vertical="center" wrapText="1"/>
    </xf>
    <xf numFmtId="3" fontId="11" fillId="34" borderId="45" xfId="0" applyNumberFormat="1" applyFont="1" applyFill="1" applyBorder="1" applyAlignment="1">
      <alignment horizontal="right" vertical="center" wrapText="1"/>
    </xf>
    <xf numFmtId="3" fontId="11" fillId="34" borderId="46" xfId="0" applyNumberFormat="1" applyFont="1" applyFill="1" applyBorder="1" applyAlignment="1">
      <alignment horizontal="right" vertical="center" wrapText="1"/>
    </xf>
    <xf numFmtId="0" fontId="11" fillId="33" borderId="47" xfId="0" applyFont="1" applyFill="1" applyBorder="1" applyAlignment="1">
      <alignment/>
    </xf>
    <xf numFmtId="0" fontId="11" fillId="0" borderId="27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/>
    </xf>
    <xf numFmtId="3" fontId="20" fillId="34" borderId="27" xfId="0" applyNumberFormat="1" applyFont="1" applyFill="1" applyBorder="1" applyAlignment="1">
      <alignment horizontal="right" vertical="center" wrapText="1"/>
    </xf>
    <xf numFmtId="3" fontId="20" fillId="34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vertical="center" wrapText="1"/>
    </xf>
    <xf numFmtId="0" fontId="25" fillId="33" borderId="0" xfId="0" applyFont="1" applyFill="1" applyBorder="1" applyAlignment="1">
      <alignment vertical="center" wrapText="1"/>
    </xf>
    <xf numFmtId="3" fontId="25" fillId="33" borderId="27" xfId="0" applyNumberFormat="1" applyFont="1" applyFill="1" applyBorder="1" applyAlignment="1">
      <alignment vertical="center" wrapText="1"/>
    </xf>
    <xf numFmtId="3" fontId="10" fillId="33" borderId="27" xfId="0" applyNumberFormat="1" applyFont="1" applyFill="1" applyBorder="1" applyAlignment="1">
      <alignment vertical="center" wrapText="1"/>
    </xf>
    <xf numFmtId="0" fontId="2" fillId="34" borderId="0" xfId="54" applyFont="1" applyFill="1" applyAlignment="1">
      <alignment horizontal="center" wrapText="1"/>
      <protection/>
    </xf>
    <xf numFmtId="0" fontId="2" fillId="34" borderId="0" xfId="54" applyFont="1" applyFill="1" applyAlignment="1">
      <alignment horizontal="center" vertical="center" wrapText="1"/>
      <protection/>
    </xf>
    <xf numFmtId="3" fontId="2" fillId="34" borderId="0" xfId="54" applyNumberFormat="1" applyFont="1" applyFill="1" applyAlignment="1">
      <alignment horizontal="center" vertical="center" wrapText="1"/>
      <protection/>
    </xf>
    <xf numFmtId="3" fontId="2" fillId="0" borderId="0" xfId="54" applyNumberFormat="1" applyFont="1">
      <alignment/>
      <protection/>
    </xf>
    <xf numFmtId="0" fontId="1" fillId="33" borderId="48" xfId="53" applyFont="1" applyFill="1" applyBorder="1" applyAlignment="1">
      <alignment horizontal="center" vertical="center" wrapText="1"/>
      <protection/>
    </xf>
    <xf numFmtId="0" fontId="11" fillId="33" borderId="49" xfId="0" applyFont="1" applyFill="1" applyBorder="1" applyAlignment="1">
      <alignment vertical="center" wrapText="1"/>
    </xf>
    <xf numFmtId="3" fontId="11" fillId="33" borderId="26" xfId="0" applyNumberFormat="1" applyFont="1" applyFill="1" applyBorder="1" applyAlignment="1">
      <alignment/>
    </xf>
    <xf numFmtId="3" fontId="10" fillId="33" borderId="26" xfId="0" applyNumberFormat="1" applyFont="1" applyFill="1" applyBorder="1" applyAlignment="1">
      <alignment vertical="center" wrapText="1"/>
    </xf>
    <xf numFmtId="0" fontId="11" fillId="33" borderId="50" xfId="0" applyFont="1" applyFill="1" applyBorder="1" applyAlignment="1">
      <alignment vertical="center" wrapText="1"/>
    </xf>
    <xf numFmtId="0" fontId="11" fillId="33" borderId="32" xfId="0" applyFont="1" applyFill="1" applyBorder="1" applyAlignment="1">
      <alignment vertical="center" wrapText="1"/>
    </xf>
    <xf numFmtId="0" fontId="25" fillId="33" borderId="32" xfId="0" applyFont="1" applyFill="1" applyBorder="1" applyAlignment="1">
      <alignment vertical="center" wrapText="1"/>
    </xf>
    <xf numFmtId="3" fontId="25" fillId="33" borderId="31" xfId="0" applyNumberFormat="1" applyFont="1" applyFill="1" applyBorder="1" applyAlignment="1">
      <alignment vertical="center" wrapText="1"/>
    </xf>
    <xf numFmtId="3" fontId="10" fillId="33" borderId="31" xfId="0" applyNumberFormat="1" applyFont="1" applyFill="1" applyBorder="1" applyAlignment="1">
      <alignment vertical="center" wrapText="1"/>
    </xf>
    <xf numFmtId="3" fontId="11" fillId="33" borderId="33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1" fillId="33" borderId="51" xfId="53" applyFont="1" applyFill="1" applyBorder="1" applyAlignment="1">
      <alignment horizontal="center" vertical="center" wrapText="1"/>
      <protection/>
    </xf>
    <xf numFmtId="0" fontId="1" fillId="33" borderId="12" xfId="53" applyFont="1" applyFill="1" applyBorder="1" applyAlignment="1">
      <alignment horizontal="center" vertical="center" wrapText="1"/>
      <protection/>
    </xf>
    <xf numFmtId="0" fontId="5" fillId="33" borderId="11" xfId="53" applyFont="1" applyFill="1" applyBorder="1" applyAlignment="1">
      <alignment horizontal="centerContinuous"/>
      <protection/>
    </xf>
    <xf numFmtId="0" fontId="5" fillId="33" borderId="50" xfId="53" applyFont="1" applyFill="1" applyBorder="1" applyAlignment="1">
      <alignment horizontal="center"/>
      <protection/>
    </xf>
    <xf numFmtId="0" fontId="5" fillId="33" borderId="31" xfId="53" applyFont="1" applyFill="1" applyBorder="1" applyAlignment="1">
      <alignment horizontal="center"/>
      <protection/>
    </xf>
    <xf numFmtId="0" fontId="5" fillId="33" borderId="33" xfId="53" applyFont="1" applyFill="1" applyBorder="1" applyAlignment="1">
      <alignment horizontal="center"/>
      <protection/>
    </xf>
    <xf numFmtId="0" fontId="2" fillId="0" borderId="52" xfId="53" applyFont="1" applyBorder="1" applyAlignment="1">
      <alignment vertical="top"/>
      <protection/>
    </xf>
    <xf numFmtId="0" fontId="2" fillId="0" borderId="20" xfId="53" applyFont="1" applyBorder="1" applyAlignment="1">
      <alignment horizontal="center"/>
      <protection/>
    </xf>
    <xf numFmtId="0" fontId="2" fillId="0" borderId="22" xfId="53" applyFont="1" applyBorder="1">
      <alignment/>
      <protection/>
    </xf>
    <xf numFmtId="164" fontId="2" fillId="0" borderId="52" xfId="42" applyNumberFormat="1" applyFont="1" applyBorder="1" applyAlignment="1">
      <alignment horizontal="right" wrapText="1"/>
    </xf>
    <xf numFmtId="164" fontId="2" fillId="0" borderId="20" xfId="42" applyNumberFormat="1" applyFont="1" applyBorder="1" applyAlignment="1">
      <alignment horizontal="right" wrapText="1"/>
    </xf>
    <xf numFmtId="41" fontId="2" fillId="0" borderId="20" xfId="42" applyNumberFormat="1" applyFont="1" applyBorder="1" applyAlignment="1">
      <alignment horizontal="right" wrapText="1"/>
    </xf>
    <xf numFmtId="41" fontId="2" fillId="0" borderId="53" xfId="42" applyNumberFormat="1" applyFont="1" applyBorder="1" applyAlignment="1">
      <alignment horizontal="right" wrapText="1"/>
    </xf>
    <xf numFmtId="0" fontId="1" fillId="0" borderId="49" xfId="53" applyFont="1" applyBorder="1" applyAlignment="1">
      <alignment horizontal="center" vertical="top"/>
      <protection/>
    </xf>
    <xf numFmtId="0" fontId="1" fillId="0" borderId="12" xfId="53" applyFont="1" applyBorder="1" applyAlignment="1">
      <alignment horizontal="center"/>
      <protection/>
    </xf>
    <xf numFmtId="0" fontId="1" fillId="0" borderId="54" xfId="53" applyFont="1" applyBorder="1" applyAlignment="1">
      <alignment wrapText="1"/>
      <protection/>
    </xf>
    <xf numFmtId="164" fontId="1" fillId="0" borderId="55" xfId="42" applyNumberFormat="1" applyFont="1" applyBorder="1" applyAlignment="1">
      <alignment horizontal="right" wrapText="1"/>
    </xf>
    <xf numFmtId="164" fontId="1" fillId="0" borderId="12" xfId="42" applyNumberFormat="1" applyFont="1" applyBorder="1" applyAlignment="1">
      <alignment horizontal="right" wrapText="1"/>
    </xf>
    <xf numFmtId="164" fontId="1" fillId="0" borderId="56" xfId="42" applyNumberFormat="1" applyFont="1" applyBorder="1" applyAlignment="1">
      <alignment horizontal="right" wrapText="1"/>
    </xf>
    <xf numFmtId="0" fontId="2" fillId="0" borderId="49" xfId="53" applyFont="1" applyBorder="1" applyAlignment="1">
      <alignment vertical="top"/>
      <protection/>
    </xf>
    <xf numFmtId="0" fontId="2" fillId="0" borderId="27" xfId="53" applyFont="1" applyBorder="1" applyAlignment="1">
      <alignment horizontal="center"/>
      <protection/>
    </xf>
    <xf numFmtId="0" fontId="2" fillId="0" borderId="0" xfId="53" applyFont="1" applyBorder="1">
      <alignment/>
      <protection/>
    </xf>
    <xf numFmtId="164" fontId="2" fillId="0" borderId="14" xfId="42" applyNumberFormat="1" applyFont="1" applyBorder="1" applyAlignment="1">
      <alignment horizontal="right" wrapText="1"/>
    </xf>
    <xf numFmtId="164" fontId="2" fillId="0" borderId="27" xfId="42" applyNumberFormat="1" applyFont="1" applyBorder="1" applyAlignment="1">
      <alignment horizontal="right" wrapText="1"/>
    </xf>
    <xf numFmtId="41" fontId="2" fillId="0" borderId="49" xfId="42" applyNumberFormat="1" applyFont="1" applyBorder="1" applyAlignment="1">
      <alignment horizontal="right" wrapText="1"/>
    </xf>
    <xf numFmtId="41" fontId="2" fillId="0" borderId="27" xfId="42" applyNumberFormat="1" applyFont="1" applyBorder="1" applyAlignment="1">
      <alignment horizontal="right" wrapText="1"/>
    </xf>
    <xf numFmtId="41" fontId="2" fillId="0" borderId="26" xfId="42" applyNumberFormat="1" applyFont="1" applyBorder="1" applyAlignment="1">
      <alignment horizontal="right" wrapText="1"/>
    </xf>
    <xf numFmtId="164" fontId="1" fillId="0" borderId="57" xfId="53" applyNumberFormat="1" applyFont="1" applyBorder="1" applyAlignment="1">
      <alignment horizontal="right" vertical="center" wrapText="1"/>
      <protection/>
    </xf>
    <xf numFmtId="0" fontId="15" fillId="0" borderId="0" xfId="0" applyFont="1" applyAlignment="1">
      <alignment/>
    </xf>
    <xf numFmtId="164" fontId="15" fillId="0" borderId="0" xfId="42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14" fillId="0" borderId="0" xfId="0" applyFont="1" applyAlignment="1" applyProtection="1">
      <alignment wrapText="1"/>
      <protection/>
    </xf>
    <xf numFmtId="9" fontId="11" fillId="0" borderId="26" xfId="0" applyNumberFormat="1" applyFont="1" applyBorder="1" applyAlignment="1">
      <alignment horizontal="center"/>
    </xf>
    <xf numFmtId="9" fontId="11" fillId="0" borderId="33" xfId="0" applyNumberFormat="1" applyFont="1" applyBorder="1" applyAlignment="1">
      <alignment horizontal="center"/>
    </xf>
    <xf numFmtId="3" fontId="11" fillId="34" borderId="28" xfId="0" applyNumberFormat="1" applyFont="1" applyFill="1" applyBorder="1" applyAlignment="1">
      <alignment horizontal="right" vertical="center" wrapText="1"/>
    </xf>
    <xf numFmtId="3" fontId="11" fillId="34" borderId="27" xfId="0" applyNumberFormat="1" applyFont="1" applyFill="1" applyBorder="1" applyAlignment="1">
      <alignment horizontal="right" vertical="center"/>
    </xf>
    <xf numFmtId="3" fontId="11" fillId="34" borderId="0" xfId="0" applyNumberFormat="1" applyFont="1" applyFill="1" applyBorder="1" applyAlignment="1">
      <alignment horizontal="right" vertical="center"/>
    </xf>
    <xf numFmtId="0" fontId="11" fillId="0" borderId="26" xfId="0" applyFont="1" applyBorder="1" applyAlignment="1">
      <alignment/>
    </xf>
    <xf numFmtId="0" fontId="11" fillId="0" borderId="45" xfId="0" applyFont="1" applyFill="1" applyBorder="1" applyAlignment="1">
      <alignment horizontal="lef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0" fillId="0" borderId="58" xfId="0" applyNumberFormat="1" applyFont="1" applyFill="1" applyBorder="1" applyAlignment="1">
      <alignment horizontal="right" vertical="center" wrapText="1"/>
    </xf>
    <xf numFmtId="0" fontId="11" fillId="0" borderId="59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9" fontId="11" fillId="0" borderId="59" xfId="0" applyNumberFormat="1" applyFont="1" applyBorder="1" applyAlignment="1">
      <alignment horizontal="center"/>
    </xf>
    <xf numFmtId="0" fontId="10" fillId="35" borderId="49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vertical="center" wrapText="1"/>
    </xf>
    <xf numFmtId="3" fontId="24" fillId="33" borderId="27" xfId="0" applyNumberFormat="1" applyFont="1" applyFill="1" applyBorder="1" applyAlignment="1">
      <alignment vertical="center" wrapText="1"/>
    </xf>
    <xf numFmtId="3" fontId="21" fillId="33" borderId="27" xfId="0" applyNumberFormat="1" applyFont="1" applyFill="1" applyBorder="1" applyAlignment="1">
      <alignment vertical="center" wrapText="1"/>
    </xf>
    <xf numFmtId="3" fontId="2" fillId="0" borderId="0" xfId="54" applyNumberFormat="1" applyFont="1" applyAlignment="1">
      <alignment horizontal="center" vertic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Font="1" applyAlignment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16" fillId="0" borderId="0" xfId="54" applyFont="1" applyAlignment="1">
      <alignment horizontal="center" vertical="center"/>
      <protection/>
    </xf>
    <xf numFmtId="3" fontId="11" fillId="34" borderId="11" xfId="0" applyNumberFormat="1" applyFont="1" applyFill="1" applyBorder="1" applyAlignment="1">
      <alignment vertical="center" wrapText="1"/>
    </xf>
    <xf numFmtId="3" fontId="11" fillId="34" borderId="31" xfId="0" applyNumberFormat="1" applyFont="1" applyFill="1" applyBorder="1" applyAlignment="1">
      <alignment vertical="center" wrapText="1"/>
    </xf>
    <xf numFmtId="3" fontId="11" fillId="34" borderId="31" xfId="0" applyNumberFormat="1" applyFont="1" applyFill="1" applyBorder="1" applyAlignment="1">
      <alignment vertical="center"/>
    </xf>
    <xf numFmtId="0" fontId="10" fillId="34" borderId="27" xfId="0" applyFont="1" applyFill="1" applyBorder="1" applyAlignment="1">
      <alignment vertical="center" wrapText="1"/>
    </xf>
    <xf numFmtId="3" fontId="11" fillId="34" borderId="0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Border="1" applyAlignment="1">
      <alignment vertical="center" wrapText="1"/>
    </xf>
    <xf numFmtId="3" fontId="11" fillId="0" borderId="31" xfId="0" applyNumberFormat="1" applyFont="1" applyBorder="1" applyAlignment="1">
      <alignment vertical="center" wrapText="1"/>
    </xf>
    <xf numFmtId="3" fontId="11" fillId="34" borderId="32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164" fontId="2" fillId="0" borderId="13" xfId="42" applyNumberFormat="1" applyFont="1" applyBorder="1" applyAlignment="1">
      <alignment horizontal="right" wrapText="1"/>
    </xf>
    <xf numFmtId="164" fontId="2" fillId="0" borderId="12" xfId="42" applyNumberFormat="1" applyFont="1" applyBorder="1" applyAlignment="1">
      <alignment horizontal="right" wrapText="1"/>
    </xf>
    <xf numFmtId="41" fontId="2" fillId="0" borderId="55" xfId="42" applyNumberFormat="1" applyFont="1" applyBorder="1" applyAlignment="1">
      <alignment horizontal="right" wrapText="1"/>
    </xf>
    <xf numFmtId="41" fontId="2" fillId="0" borderId="12" xfId="42" applyNumberFormat="1" applyFont="1" applyBorder="1" applyAlignment="1">
      <alignment horizontal="right" wrapText="1"/>
    </xf>
    <xf numFmtId="41" fontId="2" fillId="0" borderId="48" xfId="42" applyNumberFormat="1" applyFont="1" applyBorder="1" applyAlignment="1">
      <alignment horizontal="right" wrapText="1"/>
    </xf>
    <xf numFmtId="164" fontId="1" fillId="0" borderId="60" xfId="53" applyNumberFormat="1" applyFont="1" applyBorder="1" applyAlignment="1">
      <alignment horizontal="right" vertical="center" wrapText="1"/>
      <protection/>
    </xf>
    <xf numFmtId="0" fontId="1" fillId="33" borderId="61" xfId="53" applyFont="1" applyFill="1" applyBorder="1" applyAlignment="1">
      <alignment horizontal="center" vertical="center" wrapText="1"/>
      <protection/>
    </xf>
    <xf numFmtId="164" fontId="2" fillId="0" borderId="53" xfId="42" applyNumberFormat="1" applyFont="1" applyBorder="1" applyAlignment="1">
      <alignment horizontal="right" wrapText="1"/>
    </xf>
    <xf numFmtId="164" fontId="2" fillId="0" borderId="26" xfId="42" applyNumberFormat="1" applyFont="1" applyBorder="1" applyAlignment="1">
      <alignment horizontal="right" wrapText="1"/>
    </xf>
    <xf numFmtId="164" fontId="2" fillId="0" borderId="48" xfId="42" applyNumberFormat="1" applyFont="1" applyBorder="1" applyAlignment="1">
      <alignment horizontal="right" wrapText="1"/>
    </xf>
    <xf numFmtId="164" fontId="1" fillId="0" borderId="62" xfId="53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 wrapText="1"/>
    </xf>
    <xf numFmtId="164" fontId="2" fillId="0" borderId="49" xfId="42" applyNumberFormat="1" applyFont="1" applyBorder="1" applyAlignment="1">
      <alignment horizontal="right" wrapText="1"/>
    </xf>
    <xf numFmtId="41" fontId="2" fillId="0" borderId="63" xfId="42" applyNumberFormat="1" applyFont="1" applyBorder="1" applyAlignment="1">
      <alignment horizontal="right" wrapText="1"/>
    </xf>
    <xf numFmtId="0" fontId="4" fillId="0" borderId="64" xfId="0" applyFont="1" applyBorder="1" applyAlignment="1">
      <alignment/>
    </xf>
    <xf numFmtId="0" fontId="1" fillId="0" borderId="64" xfId="0" applyFont="1" applyBorder="1" applyAlignment="1">
      <alignment/>
    </xf>
    <xf numFmtId="0" fontId="4" fillId="0" borderId="28" xfId="0" applyFont="1" applyBorder="1" applyAlignment="1">
      <alignment/>
    </xf>
    <xf numFmtId="0" fontId="2" fillId="0" borderId="48" xfId="0" applyFont="1" applyBorder="1" applyAlignment="1">
      <alignment/>
    </xf>
    <xf numFmtId="164" fontId="1" fillId="0" borderId="54" xfId="42" applyNumberFormat="1" applyFont="1" applyBorder="1" applyAlignment="1">
      <alignment horizontal="right" wrapText="1"/>
    </xf>
    <xf numFmtId="164" fontId="1" fillId="0" borderId="48" xfId="42" applyNumberFormat="1" applyFont="1" applyBorder="1" applyAlignment="1">
      <alignment horizontal="right" wrapText="1"/>
    </xf>
    <xf numFmtId="0" fontId="2" fillId="0" borderId="12" xfId="53" applyFont="1" applyBorder="1" applyAlignment="1">
      <alignment horizontal="center" vertical="top"/>
      <protection/>
    </xf>
    <xf numFmtId="0" fontId="2" fillId="0" borderId="27" xfId="53" applyFont="1" applyBorder="1" applyAlignment="1">
      <alignment horizontal="center" vertical="top"/>
      <protection/>
    </xf>
    <xf numFmtId="0" fontId="2" fillId="0" borderId="0" xfId="53" applyFont="1" applyBorder="1" applyAlignment="1">
      <alignment vertical="center" wrapText="1"/>
      <protection/>
    </xf>
    <xf numFmtId="164" fontId="2" fillId="0" borderId="0" xfId="42" applyNumberFormat="1" applyFont="1" applyBorder="1" applyAlignment="1">
      <alignment horizontal="right" wrapText="1"/>
    </xf>
    <xf numFmtId="41" fontId="2" fillId="0" borderId="52" xfId="42" applyNumberFormat="1" applyFont="1" applyBorder="1" applyAlignment="1">
      <alignment horizontal="right" wrapText="1"/>
    </xf>
    <xf numFmtId="0" fontId="15" fillId="0" borderId="0" xfId="0" applyFont="1" applyAlignment="1">
      <alignment/>
    </xf>
    <xf numFmtId="164" fontId="15" fillId="0" borderId="0" xfId="0" applyNumberFormat="1" applyFont="1" applyBorder="1" applyAlignment="1">
      <alignment/>
    </xf>
    <xf numFmtId="164" fontId="15" fillId="0" borderId="0" xfId="42" applyNumberFormat="1" applyFont="1" applyBorder="1" applyAlignment="1">
      <alignment/>
    </xf>
    <xf numFmtId="164" fontId="27" fillId="0" borderId="48" xfId="42" applyNumberFormat="1" applyFont="1" applyBorder="1" applyAlignment="1">
      <alignment horizontal="right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51" xfId="0" applyFont="1" applyFill="1" applyBorder="1" applyAlignment="1">
      <alignment horizontal="center" vertical="center" wrapText="1"/>
    </xf>
    <xf numFmtId="0" fontId="27" fillId="33" borderId="61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2" xfId="0" applyFont="1" applyFill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27" fillId="0" borderId="64" xfId="0" applyFont="1" applyBorder="1" applyAlignment="1">
      <alignment/>
    </xf>
    <xf numFmtId="164" fontId="27" fillId="0" borderId="55" xfId="42" applyNumberFormat="1" applyFont="1" applyBorder="1" applyAlignment="1">
      <alignment horizontal="right" wrapText="1"/>
    </xf>
    <xf numFmtId="164" fontId="27" fillId="0" borderId="64" xfId="42" applyNumberFormat="1" applyFont="1" applyBorder="1" applyAlignment="1">
      <alignment horizontal="right" wrapText="1"/>
    </xf>
    <xf numFmtId="164" fontId="4" fillId="0" borderId="49" xfId="42" applyNumberFormat="1" applyFont="1" applyBorder="1" applyAlignment="1">
      <alignment horizontal="right" wrapText="1"/>
    </xf>
    <xf numFmtId="164" fontId="4" fillId="0" borderId="28" xfId="42" applyNumberFormat="1" applyFont="1" applyBorder="1" applyAlignment="1">
      <alignment horizontal="right" wrapText="1"/>
    </xf>
    <xf numFmtId="164" fontId="4" fillId="0" borderId="26" xfId="42" applyNumberFormat="1" applyFont="1" applyBorder="1" applyAlignment="1">
      <alignment horizontal="right" wrapText="1"/>
    </xf>
    <xf numFmtId="164" fontId="4" fillId="0" borderId="14" xfId="42" applyNumberFormat="1" applyFont="1" applyBorder="1" applyAlignment="1">
      <alignment horizontal="right" wrapText="1"/>
    </xf>
    <xf numFmtId="164" fontId="4" fillId="0" borderId="55" xfId="42" applyNumberFormat="1" applyFont="1" applyBorder="1" applyAlignment="1">
      <alignment horizontal="right" wrapText="1"/>
    </xf>
    <xf numFmtId="164" fontId="4" fillId="0" borderId="64" xfId="42" applyNumberFormat="1" applyFont="1" applyBorder="1" applyAlignment="1">
      <alignment horizontal="right" wrapText="1"/>
    </xf>
    <xf numFmtId="164" fontId="4" fillId="0" borderId="48" xfId="42" applyNumberFormat="1" applyFont="1" applyBorder="1" applyAlignment="1">
      <alignment horizontal="right" wrapText="1"/>
    </xf>
    <xf numFmtId="0" fontId="4" fillId="0" borderId="50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50" xfId="42" applyNumberFormat="1" applyFont="1" applyBorder="1" applyAlignment="1">
      <alignment horizontal="right" wrapText="1"/>
    </xf>
    <xf numFmtId="164" fontId="4" fillId="0" borderId="11" xfId="42" applyNumberFormat="1" applyFont="1" applyBorder="1" applyAlignment="1">
      <alignment horizontal="right" wrapText="1"/>
    </xf>
    <xf numFmtId="164" fontId="4" fillId="0" borderId="33" xfId="42" applyNumberFormat="1" applyFont="1" applyBorder="1" applyAlignment="1">
      <alignment horizontal="right" wrapText="1"/>
    </xf>
    <xf numFmtId="164" fontId="27" fillId="0" borderId="54" xfId="42" applyNumberFormat="1" applyFont="1" applyBorder="1" applyAlignment="1">
      <alignment horizontal="right" wrapText="1"/>
    </xf>
    <xf numFmtId="164" fontId="27" fillId="0" borderId="48" xfId="42" applyNumberFormat="1" applyFont="1" applyFill="1" applyBorder="1" applyAlignment="1">
      <alignment horizontal="right" wrapText="1"/>
    </xf>
    <xf numFmtId="164" fontId="4" fillId="0" borderId="0" xfId="42" applyNumberFormat="1" applyFont="1" applyBorder="1" applyAlignment="1">
      <alignment horizontal="right" wrapText="1"/>
    </xf>
    <xf numFmtId="164" fontId="4" fillId="0" borderId="26" xfId="42" applyNumberFormat="1" applyFont="1" applyFill="1" applyBorder="1" applyAlignment="1">
      <alignment horizontal="right" wrapText="1"/>
    </xf>
    <xf numFmtId="164" fontId="4" fillId="0" borderId="54" xfId="42" applyNumberFormat="1" applyFont="1" applyBorder="1" applyAlignment="1">
      <alignment horizontal="right" wrapText="1"/>
    </xf>
    <xf numFmtId="164" fontId="4" fillId="0" borderId="48" xfId="42" applyNumberFormat="1" applyFont="1" applyFill="1" applyBorder="1" applyAlignment="1">
      <alignment horizontal="right" wrapText="1"/>
    </xf>
    <xf numFmtId="164" fontId="4" fillId="0" borderId="32" xfId="42" applyNumberFormat="1" applyFont="1" applyBorder="1" applyAlignment="1">
      <alignment horizontal="right" wrapText="1"/>
    </xf>
    <xf numFmtId="164" fontId="4" fillId="0" borderId="33" xfId="42" applyNumberFormat="1" applyFont="1" applyFill="1" applyBorder="1" applyAlignment="1">
      <alignment horizontal="right" wrapText="1"/>
    </xf>
    <xf numFmtId="0" fontId="11" fillId="34" borderId="20" xfId="0" applyFont="1" applyFill="1" applyBorder="1" applyAlignment="1">
      <alignment horizontal="right" vertical="center" wrapText="1"/>
    </xf>
    <xf numFmtId="0" fontId="10" fillId="34" borderId="20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1" fillId="0" borderId="23" xfId="0" applyFont="1" applyFill="1" applyBorder="1" applyAlignment="1">
      <alignment/>
    </xf>
    <xf numFmtId="0" fontId="2" fillId="0" borderId="54" xfId="53" applyFont="1" applyBorder="1" applyAlignment="1">
      <alignment wrapText="1"/>
      <protection/>
    </xf>
    <xf numFmtId="3" fontId="11" fillId="0" borderId="20" xfId="0" applyNumberFormat="1" applyFont="1" applyBorder="1" applyAlignment="1">
      <alignment vertical="center" wrapText="1"/>
    </xf>
    <xf numFmtId="3" fontId="11" fillId="34" borderId="21" xfId="0" applyNumberFormat="1" applyFont="1" applyFill="1" applyBorder="1" applyAlignment="1">
      <alignment horizontal="right" vertical="center" wrapText="1"/>
    </xf>
    <xf numFmtId="164" fontId="2" fillId="0" borderId="63" xfId="42" applyNumberFormat="1" applyFont="1" applyBorder="1" applyAlignment="1">
      <alignment horizontal="right" wrapText="1"/>
    </xf>
    <xf numFmtId="0" fontId="14" fillId="0" borderId="0" xfId="0" applyFont="1" applyAlignment="1">
      <alignment/>
    </xf>
    <xf numFmtId="0" fontId="28" fillId="0" borderId="0" xfId="0" applyFont="1" applyAlignment="1">
      <alignment horizontal="right" vertical="center"/>
    </xf>
    <xf numFmtId="0" fontId="1" fillId="33" borderId="64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1" fillId="0" borderId="5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2" fillId="0" borderId="0" xfId="53" applyFont="1" applyBorder="1" applyAlignment="1">
      <alignment wrapText="1"/>
      <protection/>
    </xf>
    <xf numFmtId="0" fontId="2" fillId="0" borderId="55" xfId="53" applyFont="1" applyBorder="1" applyAlignment="1">
      <alignment vertical="top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33" borderId="61" xfId="0" applyFont="1" applyFill="1" applyBorder="1" applyAlignment="1">
      <alignment horizontal="center" vertical="center" wrapText="1"/>
    </xf>
    <xf numFmtId="0" fontId="2" fillId="0" borderId="49" xfId="0" applyFont="1" applyBorder="1" applyAlignment="1">
      <alignment horizontal="center"/>
    </xf>
    <xf numFmtId="164" fontId="2" fillId="0" borderId="27" xfId="42" applyNumberFormat="1" applyFont="1" applyBorder="1" applyAlignment="1">
      <alignment horizontal="right" vertical="center" wrapText="1"/>
    </xf>
    <xf numFmtId="164" fontId="2" fillId="0" borderId="0" xfId="42" applyNumberFormat="1" applyFont="1" applyBorder="1" applyAlignment="1">
      <alignment horizontal="right" vertical="center" wrapText="1"/>
    </xf>
    <xf numFmtId="164" fontId="2" fillId="0" borderId="26" xfId="42" applyNumberFormat="1" applyFont="1" applyBorder="1" applyAlignment="1">
      <alignment horizontal="right" vertical="center" wrapText="1"/>
    </xf>
    <xf numFmtId="0" fontId="2" fillId="0" borderId="28" xfId="0" applyFont="1" applyFill="1" applyBorder="1" applyAlignment="1">
      <alignment/>
    </xf>
    <xf numFmtId="0" fontId="2" fillId="0" borderId="49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164" fontId="2" fillId="0" borderId="27" xfId="42" applyNumberFormat="1" applyFont="1" applyFill="1" applyBorder="1" applyAlignment="1">
      <alignment horizontal="right" vertical="center" wrapText="1"/>
    </xf>
    <xf numFmtId="164" fontId="2" fillId="0" borderId="0" xfId="42" applyNumberFormat="1" applyFont="1" applyFill="1" applyBorder="1" applyAlignment="1">
      <alignment horizontal="right" vertical="center" wrapText="1"/>
    </xf>
    <xf numFmtId="164" fontId="2" fillId="0" borderId="26" xfId="42" applyNumberFormat="1" applyFont="1" applyFill="1" applyBorder="1" applyAlignment="1">
      <alignment horizontal="right" vertical="center" wrapText="1"/>
    </xf>
    <xf numFmtId="164" fontId="2" fillId="0" borderId="28" xfId="42" applyNumberFormat="1" applyFont="1" applyFill="1" applyBorder="1" applyAlignment="1">
      <alignment horizontal="right" vertical="center" wrapText="1"/>
    </xf>
    <xf numFmtId="164" fontId="2" fillId="0" borderId="21" xfId="42" applyNumberFormat="1" applyFont="1" applyBorder="1" applyAlignment="1">
      <alignment horizontal="right" vertical="center" wrapText="1"/>
    </xf>
    <xf numFmtId="164" fontId="2" fillId="0" borderId="23" xfId="42" applyNumberFormat="1" applyFont="1" applyBorder="1" applyAlignment="1">
      <alignment horizontal="right" vertical="center" wrapText="1"/>
    </xf>
    <xf numFmtId="164" fontId="1" fillId="0" borderId="11" xfId="42" applyNumberFormat="1" applyFont="1" applyBorder="1" applyAlignment="1">
      <alignment horizontal="right" vertical="center" wrapText="1"/>
    </xf>
    <xf numFmtId="164" fontId="1" fillId="0" borderId="33" xfId="42" applyNumberFormat="1" applyFont="1" applyBorder="1" applyAlignment="1">
      <alignment horizontal="right" vertical="center" wrapText="1"/>
    </xf>
    <xf numFmtId="0" fontId="2" fillId="0" borderId="0" xfId="53" applyFont="1" applyAlignment="1">
      <alignment wrapText="1"/>
      <protection/>
    </xf>
    <xf numFmtId="0" fontId="5" fillId="33" borderId="66" xfId="53" applyFont="1" applyFill="1" applyBorder="1" applyAlignment="1">
      <alignment horizontal="center"/>
      <protection/>
    </xf>
    <xf numFmtId="0" fontId="2" fillId="0" borderId="67" xfId="53" applyFont="1" applyBorder="1" applyAlignment="1">
      <alignment horizontal="center"/>
      <protection/>
    </xf>
    <xf numFmtId="164" fontId="1" fillId="0" borderId="26" xfId="53" applyNumberFormat="1" applyFont="1" applyBorder="1" applyAlignment="1">
      <alignment horizontal="right" wrapText="1"/>
      <protection/>
    </xf>
    <xf numFmtId="164" fontId="1" fillId="0" borderId="48" xfId="53" applyNumberFormat="1" applyFont="1" applyBorder="1" applyAlignment="1">
      <alignment horizontal="right" wrapText="1"/>
      <protection/>
    </xf>
    <xf numFmtId="164" fontId="2" fillId="0" borderId="68" xfId="53" applyNumberFormat="1" applyFont="1" applyBorder="1" applyAlignment="1">
      <alignment horizontal="right" wrapText="1"/>
      <protection/>
    </xf>
    <xf numFmtId="164" fontId="2" fillId="0" borderId="48" xfId="53" applyNumberFormat="1" applyFont="1" applyBorder="1" applyAlignment="1">
      <alignment horizontal="right" wrapText="1"/>
      <protection/>
    </xf>
    <xf numFmtId="164" fontId="1" fillId="0" borderId="14" xfId="53" applyNumberFormat="1" applyFont="1" applyBorder="1" applyAlignment="1">
      <alignment horizontal="right" wrapText="1"/>
      <protection/>
    </xf>
    <xf numFmtId="164" fontId="1" fillId="0" borderId="13" xfId="53" applyNumberFormat="1" applyFont="1" applyBorder="1" applyAlignment="1">
      <alignment horizontal="right" wrapText="1"/>
      <protection/>
    </xf>
    <xf numFmtId="164" fontId="1" fillId="0" borderId="69" xfId="53" applyNumberFormat="1" applyFont="1" applyBorder="1" applyAlignment="1">
      <alignment horizontal="right" vertical="center" wrapText="1"/>
      <protection/>
    </xf>
    <xf numFmtId="164" fontId="1" fillId="0" borderId="70" xfId="53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5" fillId="33" borderId="71" xfId="53" applyFont="1" applyFill="1" applyBorder="1" applyAlignment="1">
      <alignment horizontal="center"/>
      <protection/>
    </xf>
    <xf numFmtId="164" fontId="2" fillId="0" borderId="72" xfId="53" applyNumberFormat="1" applyFont="1" applyBorder="1" applyAlignment="1">
      <alignment horizontal="right" wrapText="1"/>
      <protection/>
    </xf>
    <xf numFmtId="164" fontId="2" fillId="0" borderId="55" xfId="53" applyNumberFormat="1" applyFont="1" applyBorder="1" applyAlignment="1">
      <alignment horizontal="right" wrapText="1"/>
      <protection/>
    </xf>
    <xf numFmtId="0" fontId="1" fillId="33" borderId="73" xfId="53" applyFont="1" applyFill="1" applyBorder="1" applyAlignment="1">
      <alignment horizontal="center"/>
      <protection/>
    </xf>
    <xf numFmtId="0" fontId="1" fillId="33" borderId="74" xfId="53" applyFont="1" applyFill="1" applyBorder="1" applyAlignment="1">
      <alignment horizontal="center"/>
      <protection/>
    </xf>
    <xf numFmtId="0" fontId="1" fillId="33" borderId="75" xfId="53" applyFont="1" applyFill="1" applyBorder="1" applyAlignment="1">
      <alignment horizontal="center"/>
      <protection/>
    </xf>
    <xf numFmtId="0" fontId="1" fillId="33" borderId="76" xfId="53" applyFont="1" applyFill="1" applyBorder="1" applyAlignment="1">
      <alignment horizontal="center" vertical="center" wrapText="1"/>
      <protection/>
    </xf>
    <xf numFmtId="0" fontId="1" fillId="33" borderId="77" xfId="53" applyFont="1" applyFill="1" applyBorder="1" applyAlignment="1">
      <alignment horizontal="center" vertical="center" wrapText="1"/>
      <protection/>
    </xf>
    <xf numFmtId="0" fontId="1" fillId="33" borderId="78" xfId="53" applyFont="1" applyFill="1" applyBorder="1" applyAlignment="1">
      <alignment horizontal="center" vertical="center" wrapText="1"/>
      <protection/>
    </xf>
    <xf numFmtId="0" fontId="1" fillId="33" borderId="79" xfId="53" applyFont="1" applyFill="1" applyBorder="1" applyAlignment="1">
      <alignment horizontal="center" vertical="center" wrapText="1"/>
      <protection/>
    </xf>
    <xf numFmtId="0" fontId="1" fillId="0" borderId="69" xfId="53" applyFont="1" applyBorder="1" applyAlignment="1">
      <alignment horizontal="center" vertical="center" wrapText="1"/>
      <protection/>
    </xf>
    <xf numFmtId="0" fontId="1" fillId="0" borderId="57" xfId="53" applyFont="1" applyBorder="1" applyAlignment="1">
      <alignment horizontal="center" vertical="center" wrapText="1"/>
      <protection/>
    </xf>
    <xf numFmtId="0" fontId="1" fillId="0" borderId="8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left" wrapText="1"/>
      <protection/>
    </xf>
    <xf numFmtId="0" fontId="7" fillId="0" borderId="0" xfId="0" applyFont="1" applyBorder="1" applyAlignment="1">
      <alignment horizontal="center" vertical="center" wrapText="1"/>
    </xf>
    <xf numFmtId="0" fontId="1" fillId="33" borderId="19" xfId="53" applyFont="1" applyFill="1" applyBorder="1" applyAlignment="1">
      <alignment horizontal="center" vertical="center" wrapText="1"/>
      <protection/>
    </xf>
    <xf numFmtId="0" fontId="1" fillId="33" borderId="14" xfId="53" applyFont="1" applyFill="1" applyBorder="1" applyAlignment="1">
      <alignment horizontal="center" vertical="center" wrapText="1"/>
      <protection/>
    </xf>
    <xf numFmtId="0" fontId="1" fillId="33" borderId="13" xfId="53" applyFont="1" applyFill="1" applyBorder="1" applyAlignment="1">
      <alignment horizontal="center" vertical="center" wrapText="1"/>
      <protection/>
    </xf>
    <xf numFmtId="0" fontId="1" fillId="33" borderId="21" xfId="53" applyFont="1" applyFill="1" applyBorder="1" applyAlignment="1">
      <alignment horizontal="center" vertical="center" wrapText="1"/>
      <protection/>
    </xf>
    <xf numFmtId="0" fontId="1" fillId="33" borderId="28" xfId="53" applyFont="1" applyFill="1" applyBorder="1" applyAlignment="1">
      <alignment horizontal="center" vertical="center" wrapText="1"/>
      <protection/>
    </xf>
    <xf numFmtId="0" fontId="1" fillId="33" borderId="64" xfId="53" applyFont="1" applyFill="1" applyBorder="1" applyAlignment="1">
      <alignment horizontal="center" vertical="center" wrapText="1"/>
      <protection/>
    </xf>
    <xf numFmtId="0" fontId="1" fillId="33" borderId="81" xfId="53" applyFont="1" applyFill="1" applyBorder="1" applyAlignment="1">
      <alignment horizontal="center"/>
      <protection/>
    </xf>
    <xf numFmtId="0" fontId="1" fillId="33" borderId="82" xfId="53" applyFont="1" applyFill="1" applyBorder="1" applyAlignment="1">
      <alignment horizontal="center"/>
      <protection/>
    </xf>
    <xf numFmtId="0" fontId="1" fillId="33" borderId="83" xfId="53" applyFont="1" applyFill="1" applyBorder="1" applyAlignment="1">
      <alignment horizontal="center"/>
      <protection/>
    </xf>
    <xf numFmtId="0" fontId="1" fillId="33" borderId="19" xfId="53" applyFont="1" applyFill="1" applyBorder="1" applyAlignment="1">
      <alignment horizontal="center" vertical="center"/>
      <protection/>
    </xf>
    <xf numFmtId="0" fontId="1" fillId="33" borderId="14" xfId="53" applyFont="1" applyFill="1" applyBorder="1" applyAlignment="1">
      <alignment horizontal="center" vertical="center"/>
      <protection/>
    </xf>
    <xf numFmtId="0" fontId="1" fillId="33" borderId="13" xfId="53" applyFont="1" applyFill="1" applyBorder="1" applyAlignment="1">
      <alignment horizontal="center" vertical="center"/>
      <protection/>
    </xf>
    <xf numFmtId="0" fontId="1" fillId="33" borderId="23" xfId="53" applyFont="1" applyFill="1" applyBorder="1" applyAlignment="1">
      <alignment horizontal="center" vertical="center"/>
      <protection/>
    </xf>
    <xf numFmtId="0" fontId="1" fillId="33" borderId="26" xfId="53" applyFont="1" applyFill="1" applyBorder="1" applyAlignment="1">
      <alignment horizontal="center" vertical="center"/>
      <protection/>
    </xf>
    <xf numFmtId="0" fontId="1" fillId="33" borderId="48" xfId="53" applyFont="1" applyFill="1" applyBorder="1" applyAlignment="1">
      <alignment horizontal="center" vertical="center"/>
      <protection/>
    </xf>
    <xf numFmtId="0" fontId="27" fillId="33" borderId="73" xfId="0" applyFont="1" applyFill="1" applyBorder="1" applyAlignment="1">
      <alignment horizontal="center" vertical="center" wrapText="1"/>
    </xf>
    <xf numFmtId="0" fontId="27" fillId="33" borderId="75" xfId="0" applyFont="1" applyFill="1" applyBorder="1" applyAlignment="1">
      <alignment horizontal="center" vertical="center" wrapText="1"/>
    </xf>
    <xf numFmtId="0" fontId="27" fillId="33" borderId="65" xfId="0" applyFont="1" applyFill="1" applyBorder="1" applyAlignment="1">
      <alignment horizontal="center" vertical="center" wrapText="1"/>
    </xf>
    <xf numFmtId="0" fontId="27" fillId="33" borderId="51" xfId="0" applyFont="1" applyFill="1" applyBorder="1" applyAlignment="1">
      <alignment horizontal="center" vertical="center" wrapText="1"/>
    </xf>
    <xf numFmtId="0" fontId="27" fillId="33" borderId="61" xfId="0" applyFont="1" applyFill="1" applyBorder="1" applyAlignment="1">
      <alignment horizontal="center" vertical="center" wrapText="1"/>
    </xf>
    <xf numFmtId="0" fontId="27" fillId="33" borderId="72" xfId="0" applyFont="1" applyFill="1" applyBorder="1" applyAlignment="1">
      <alignment horizontal="center" vertical="center" wrapText="1"/>
    </xf>
    <xf numFmtId="0" fontId="27" fillId="33" borderId="55" xfId="0" applyFont="1" applyFill="1" applyBorder="1" applyAlignment="1">
      <alignment horizontal="center" vertical="center" wrapText="1"/>
    </xf>
    <xf numFmtId="0" fontId="27" fillId="33" borderId="68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8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27" fillId="33" borderId="81" xfId="0" applyFont="1" applyFill="1" applyBorder="1" applyAlignment="1">
      <alignment horizontal="center" vertical="center" wrapText="1"/>
    </xf>
    <xf numFmtId="0" fontId="27" fillId="33" borderId="84" xfId="0" applyFont="1" applyFill="1" applyBorder="1" applyAlignment="1">
      <alignment horizontal="center" vertical="center" wrapText="1"/>
    </xf>
    <xf numFmtId="0" fontId="27" fillId="33" borderId="77" xfId="0" applyFont="1" applyFill="1" applyBorder="1" applyAlignment="1">
      <alignment horizontal="center" vertical="center" wrapText="1"/>
    </xf>
    <xf numFmtId="0" fontId="27" fillId="33" borderId="82" xfId="0" applyFont="1" applyFill="1" applyBorder="1" applyAlignment="1">
      <alignment horizontal="center" vertical="center" wrapText="1"/>
    </xf>
    <xf numFmtId="0" fontId="27" fillId="33" borderId="83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 wrapText="1"/>
    </xf>
    <xf numFmtId="0" fontId="1" fillId="33" borderId="74" xfId="0" applyFont="1" applyFill="1" applyBorder="1" applyAlignment="1">
      <alignment horizontal="center" vertical="center" wrapText="1"/>
    </xf>
    <xf numFmtId="0" fontId="1" fillId="33" borderId="75" xfId="0" applyFont="1" applyFill="1" applyBorder="1" applyAlignment="1">
      <alignment horizontal="center" vertical="center" wrapText="1"/>
    </xf>
    <xf numFmtId="0" fontId="11" fillId="34" borderId="28" xfId="0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4" borderId="27" xfId="0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 wrapText="1"/>
    </xf>
    <xf numFmtId="0" fontId="11" fillId="34" borderId="21" xfId="0" applyFont="1" applyFill="1" applyBorder="1" applyAlignment="1">
      <alignment horizontal="center" vertical="center" wrapText="1"/>
    </xf>
    <xf numFmtId="0" fontId="11" fillId="34" borderId="20" xfId="0" applyFont="1" applyFill="1" applyBorder="1" applyAlignment="1">
      <alignment horizontal="center" vertical="center" wrapText="1"/>
    </xf>
    <xf numFmtId="0" fontId="11" fillId="34" borderId="45" xfId="0" applyFont="1" applyFill="1" applyBorder="1" applyAlignment="1">
      <alignment horizontal="center" vertical="center" wrapText="1"/>
    </xf>
    <xf numFmtId="0" fontId="10" fillId="33" borderId="85" xfId="0" applyFont="1" applyFill="1" applyBorder="1" applyAlignment="1">
      <alignment horizontal="left" vertical="center" wrapText="1"/>
    </xf>
    <xf numFmtId="0" fontId="11" fillId="0" borderId="86" xfId="0" applyFont="1" applyBorder="1" applyAlignment="1">
      <alignment horizontal="left" vertical="center" wrapText="1"/>
    </xf>
    <xf numFmtId="0" fontId="11" fillId="34" borderId="19" xfId="0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0" fillId="35" borderId="20" xfId="0" applyFont="1" applyFill="1" applyBorder="1" applyAlignment="1">
      <alignment horizontal="center" vertical="center" wrapText="1"/>
    </xf>
    <xf numFmtId="0" fontId="10" fillId="35" borderId="27" xfId="0" applyFont="1" applyFill="1" applyBorder="1" applyAlignment="1">
      <alignment horizontal="center" vertical="center" wrapText="1"/>
    </xf>
    <xf numFmtId="0" fontId="10" fillId="35" borderId="31" xfId="0" applyFont="1" applyFill="1" applyBorder="1" applyAlignment="1">
      <alignment horizontal="center" vertical="center" wrapText="1"/>
    </xf>
    <xf numFmtId="0" fontId="10" fillId="35" borderId="84" xfId="0" applyFont="1" applyFill="1" applyBorder="1" applyAlignment="1">
      <alignment horizontal="center" vertical="center" wrapText="1"/>
    </xf>
    <xf numFmtId="0" fontId="10" fillId="35" borderId="74" xfId="0" applyFont="1" applyFill="1" applyBorder="1" applyAlignment="1">
      <alignment horizontal="center" vertical="center" wrapText="1"/>
    </xf>
    <xf numFmtId="0" fontId="10" fillId="35" borderId="87" xfId="0" applyFont="1" applyFill="1" applyBorder="1" applyAlignment="1">
      <alignment horizontal="center" vertical="center" wrapText="1"/>
    </xf>
    <xf numFmtId="0" fontId="26" fillId="34" borderId="0" xfId="54" applyFont="1" applyFill="1" applyBorder="1" applyAlignment="1">
      <alignment horizontal="left" wrapText="1"/>
      <protection/>
    </xf>
    <xf numFmtId="0" fontId="11" fillId="34" borderId="19" xfId="0" applyFont="1" applyFill="1" applyBorder="1" applyAlignment="1">
      <alignment horizontal="center" vertical="center" wrapText="1"/>
    </xf>
    <xf numFmtId="0" fontId="11" fillId="0" borderId="88" xfId="0" applyFont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/>
    </xf>
    <xf numFmtId="0" fontId="10" fillId="33" borderId="33" xfId="0" applyFont="1" applyFill="1" applyBorder="1" applyAlignment="1">
      <alignment horizontal="center" vertical="center" wrapText="1"/>
    </xf>
    <xf numFmtId="0" fontId="10" fillId="35" borderId="17" xfId="0" applyFont="1" applyFill="1" applyBorder="1" applyAlignment="1">
      <alignment horizontal="center" vertical="center" wrapText="1"/>
    </xf>
    <xf numFmtId="0" fontId="10" fillId="33" borderId="77" xfId="0" applyFont="1" applyFill="1" applyBorder="1" applyAlignment="1">
      <alignment horizontal="center" vertical="center" wrapText="1"/>
    </xf>
    <xf numFmtId="0" fontId="10" fillId="33" borderId="78" xfId="0" applyFont="1" applyFill="1" applyBorder="1" applyAlignment="1">
      <alignment horizontal="center" vertical="center" wrapText="1"/>
    </xf>
    <xf numFmtId="0" fontId="10" fillId="33" borderId="89" xfId="0" applyFont="1" applyFill="1" applyBorder="1" applyAlignment="1">
      <alignment horizontal="center" vertical="center" wrapText="1"/>
    </xf>
    <xf numFmtId="0" fontId="10" fillId="35" borderId="19" xfId="0" applyFont="1" applyFill="1" applyBorder="1" applyAlignment="1">
      <alignment horizontal="center" vertical="center" wrapText="1"/>
    </xf>
    <xf numFmtId="0" fontId="10" fillId="35" borderId="14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88" xfId="0" applyFont="1" applyBorder="1" applyAlignment="1">
      <alignment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0" fillId="33" borderId="90" xfId="0" applyFont="1" applyFill="1" applyBorder="1" applyAlignment="1">
      <alignment horizontal="left" vertical="center" wrapText="1"/>
    </xf>
    <xf numFmtId="0" fontId="11" fillId="0" borderId="91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10" fillId="33" borderId="74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0" fontId="10" fillId="35" borderId="30" xfId="0" applyFont="1" applyFill="1" applyBorder="1" applyAlignment="1">
      <alignment horizontal="center" vertical="center" wrapText="1"/>
    </xf>
    <xf numFmtId="0" fontId="10" fillId="33" borderId="64" xfId="0" applyFont="1" applyFill="1" applyBorder="1" applyAlignment="1">
      <alignment horizontal="center" vertical="center" wrapText="1"/>
    </xf>
    <xf numFmtId="0" fontId="10" fillId="33" borderId="92" xfId="0" applyFont="1" applyFill="1" applyBorder="1" applyAlignment="1">
      <alignment horizontal="center" vertical="center" wrapText="1"/>
    </xf>
    <xf numFmtId="0" fontId="10" fillId="33" borderId="33" xfId="0" applyFont="1" applyFill="1" applyBorder="1" applyAlignment="1">
      <alignment/>
    </xf>
    <xf numFmtId="0" fontId="10" fillId="33" borderId="31" xfId="0" applyFont="1" applyFill="1" applyBorder="1" applyAlignment="1">
      <alignment horizontal="center" vertical="center" wrapText="1"/>
    </xf>
    <xf numFmtId="0" fontId="10" fillId="33" borderId="54" xfId="0" applyFont="1" applyFill="1" applyBorder="1" applyAlignment="1">
      <alignment horizontal="center" vertical="center" wrapText="1"/>
    </xf>
    <xf numFmtId="0" fontId="11" fillId="34" borderId="14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horizontal="center" vertical="center" wrapText="1"/>
    </xf>
    <xf numFmtId="0" fontId="11" fillId="0" borderId="50" xfId="0" applyFont="1" applyFill="1" applyBorder="1" applyAlignment="1">
      <alignment horizontal="center" vertical="center" wrapText="1"/>
    </xf>
    <xf numFmtId="0" fontId="10" fillId="33" borderId="86" xfId="0" applyFont="1" applyFill="1" applyBorder="1" applyAlignment="1">
      <alignment horizontal="left" vertical="center" wrapText="1"/>
    </xf>
    <xf numFmtId="0" fontId="10" fillId="33" borderId="9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8" fillId="34" borderId="32" xfId="0" applyFont="1" applyFill="1" applyBorder="1" applyAlignment="1">
      <alignment horizontal="center" vertical="center"/>
    </xf>
    <xf numFmtId="0" fontId="19" fillId="0" borderId="32" xfId="0" applyFont="1" applyBorder="1" applyAlignment="1">
      <alignment/>
    </xf>
    <xf numFmtId="0" fontId="16" fillId="34" borderId="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0" fillId="35" borderId="85" xfId="0" applyFont="1" applyFill="1" applyBorder="1" applyAlignment="1">
      <alignment horizontal="left" vertical="center" wrapText="1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05.11.08(plan-2006)" xfId="52"/>
    <cellStyle name="Normalny_Sprawozdanie I półrocze 2004" xfId="53"/>
    <cellStyle name="Normalny_Wieloletni 19-12-01 (1)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M35"/>
  <sheetViews>
    <sheetView showGridLines="0" tabSelected="1" view="pageBreakPreview" zoomScaleSheetLayoutView="100" zoomScalePageLayoutView="0" workbookViewId="0" topLeftCell="D1">
      <selection activeCell="O13" sqref="O13"/>
    </sheetView>
  </sheetViews>
  <sheetFormatPr defaultColWidth="9.140625" defaultRowHeight="12.75"/>
  <cols>
    <col min="1" max="2" width="9.28125" style="10" bestFit="1" customWidth="1"/>
    <col min="3" max="3" width="49.57421875" style="10" bestFit="1" customWidth="1"/>
    <col min="4" max="4" width="15.00390625" style="10" bestFit="1" customWidth="1"/>
    <col min="5" max="5" width="10.7109375" style="10" bestFit="1" customWidth="1"/>
    <col min="6" max="6" width="16.7109375" style="10" bestFit="1" customWidth="1"/>
    <col min="7" max="7" width="11.421875" style="10" customWidth="1"/>
    <col min="8" max="8" width="13.00390625" style="10" customWidth="1"/>
    <col min="9" max="9" width="12.28125" style="10" customWidth="1"/>
    <col min="10" max="10" width="12.57421875" style="14" customWidth="1"/>
    <col min="11" max="11" width="17.140625" style="10" customWidth="1"/>
    <col min="12" max="12" width="11.00390625" style="10" bestFit="1" customWidth="1"/>
    <col min="13" max="13" width="15.140625" style="10" customWidth="1"/>
    <col min="14" max="16384" width="9.140625" style="10" customWidth="1"/>
  </cols>
  <sheetData>
    <row r="1" spans="1:13" s="1" customFormat="1" ht="60" customHeight="1">
      <c r="A1" s="2"/>
      <c r="B1" s="2"/>
      <c r="C1" s="2"/>
      <c r="D1" s="2"/>
      <c r="E1" s="2"/>
      <c r="F1" s="2"/>
      <c r="G1" s="2"/>
      <c r="H1" s="2"/>
      <c r="I1" s="2"/>
      <c r="J1" s="2"/>
      <c r="K1" s="167"/>
      <c r="L1" s="363" t="s">
        <v>149</v>
      </c>
      <c r="M1" s="363"/>
    </row>
    <row r="2" spans="1:13" s="1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s="1" customFormat="1" ht="32.25" customHeight="1">
      <c r="A3" s="364" t="s">
        <v>62</v>
      </c>
      <c r="B3" s="364"/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</row>
    <row r="4" spans="1:13" s="1" customFormat="1" ht="15.7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 t="s">
        <v>6</v>
      </c>
    </row>
    <row r="5" spans="1:13" s="1" customFormat="1" ht="12.75">
      <c r="A5" s="365" t="s">
        <v>0</v>
      </c>
      <c r="B5" s="368" t="s">
        <v>1</v>
      </c>
      <c r="C5" s="368" t="s">
        <v>2</v>
      </c>
      <c r="D5" s="371" t="s">
        <v>3</v>
      </c>
      <c r="E5" s="372"/>
      <c r="F5" s="372"/>
      <c r="G5" s="372"/>
      <c r="H5" s="373"/>
      <c r="I5" s="353" t="s">
        <v>4</v>
      </c>
      <c r="J5" s="354"/>
      <c r="K5" s="354"/>
      <c r="L5" s="354"/>
      <c r="M5" s="355"/>
    </row>
    <row r="6" spans="1:13" s="1" customFormat="1" ht="12.75">
      <c r="A6" s="366"/>
      <c r="B6" s="369"/>
      <c r="C6" s="369"/>
      <c r="D6" s="356" t="s">
        <v>8</v>
      </c>
      <c r="E6" s="357" t="s">
        <v>63</v>
      </c>
      <c r="F6" s="358"/>
      <c r="G6" s="358"/>
      <c r="H6" s="359"/>
      <c r="I6" s="356" t="s">
        <v>8</v>
      </c>
      <c r="J6" s="357" t="s">
        <v>63</v>
      </c>
      <c r="K6" s="358"/>
      <c r="L6" s="358"/>
      <c r="M6" s="359"/>
    </row>
    <row r="7" spans="1:13" s="1" customFormat="1" ht="59.25" customHeight="1">
      <c r="A7" s="367"/>
      <c r="B7" s="370"/>
      <c r="C7" s="370"/>
      <c r="D7" s="356"/>
      <c r="E7" s="168" t="s">
        <v>64</v>
      </c>
      <c r="F7" s="168" t="s">
        <v>65</v>
      </c>
      <c r="G7" s="168" t="s">
        <v>66</v>
      </c>
      <c r="H7" s="238" t="s">
        <v>67</v>
      </c>
      <c r="I7" s="356"/>
      <c r="J7" s="169" t="s">
        <v>64</v>
      </c>
      <c r="K7" s="169" t="s">
        <v>65</v>
      </c>
      <c r="L7" s="169" t="s">
        <v>66</v>
      </c>
      <c r="M7" s="157" t="s">
        <v>67</v>
      </c>
    </row>
    <row r="8" spans="1:13" s="3" customFormat="1" ht="12" thickBot="1">
      <c r="A8" s="8">
        <v>1</v>
      </c>
      <c r="B8" s="9">
        <v>2</v>
      </c>
      <c r="C8" s="170">
        <v>3</v>
      </c>
      <c r="D8" s="171">
        <v>4</v>
      </c>
      <c r="E8" s="172">
        <v>5</v>
      </c>
      <c r="F8" s="172">
        <v>6</v>
      </c>
      <c r="G8" s="172">
        <v>7</v>
      </c>
      <c r="H8" s="173">
        <v>8</v>
      </c>
      <c r="I8" s="171">
        <v>9</v>
      </c>
      <c r="J8" s="172">
        <v>10</v>
      </c>
      <c r="K8" s="172">
        <v>11</v>
      </c>
      <c r="L8" s="172">
        <v>12</v>
      </c>
      <c r="M8" s="173">
        <v>13</v>
      </c>
    </row>
    <row r="9" spans="1:13" s="1" customFormat="1" ht="12.75">
      <c r="A9" s="174"/>
      <c r="B9" s="175"/>
      <c r="C9" s="176"/>
      <c r="D9" s="177"/>
      <c r="E9" s="178"/>
      <c r="F9" s="178"/>
      <c r="G9" s="178"/>
      <c r="H9" s="239"/>
      <c r="I9" s="256"/>
      <c r="J9" s="179"/>
      <c r="K9" s="179"/>
      <c r="L9" s="179"/>
      <c r="M9" s="180"/>
    </row>
    <row r="10" spans="1:13" s="7" customFormat="1" ht="25.5">
      <c r="A10" s="181">
        <v>754</v>
      </c>
      <c r="B10" s="182"/>
      <c r="C10" s="183" t="s">
        <v>130</v>
      </c>
      <c r="D10" s="184">
        <f>SUM(D12:D14)</f>
        <v>0</v>
      </c>
      <c r="E10" s="185">
        <f aca="true" t="shared" si="0" ref="E10:M10">SUM(E12:E14)</f>
        <v>0</v>
      </c>
      <c r="F10" s="185">
        <f t="shared" si="0"/>
        <v>0</v>
      </c>
      <c r="G10" s="185">
        <f t="shared" si="0"/>
        <v>0</v>
      </c>
      <c r="H10" s="250">
        <f t="shared" si="0"/>
        <v>0</v>
      </c>
      <c r="I10" s="184">
        <f t="shared" si="0"/>
        <v>19500</v>
      </c>
      <c r="J10" s="185">
        <f t="shared" si="0"/>
        <v>9500</v>
      </c>
      <c r="K10" s="185">
        <f t="shared" si="0"/>
        <v>0</v>
      </c>
      <c r="L10" s="185">
        <f t="shared" si="0"/>
        <v>0</v>
      </c>
      <c r="M10" s="186">
        <f t="shared" si="0"/>
        <v>0</v>
      </c>
    </row>
    <row r="11" spans="1:13" s="1" customFormat="1" ht="12.75">
      <c r="A11" s="187"/>
      <c r="B11" s="188"/>
      <c r="C11" s="189"/>
      <c r="D11" s="190"/>
      <c r="E11" s="191"/>
      <c r="F11" s="191"/>
      <c r="G11" s="191"/>
      <c r="H11" s="240"/>
      <c r="I11" s="192"/>
      <c r="J11" s="193"/>
      <c r="K11" s="193"/>
      <c r="L11" s="193"/>
      <c r="M11" s="194"/>
    </row>
    <row r="12" spans="1:13" s="1" customFormat="1" ht="12.75">
      <c r="A12" s="18"/>
      <c r="B12" s="252">
        <v>75405</v>
      </c>
      <c r="C12" s="304" t="s">
        <v>131</v>
      </c>
      <c r="D12" s="232">
        <v>0</v>
      </c>
      <c r="E12" s="233">
        <v>0</v>
      </c>
      <c r="F12" s="233">
        <v>0</v>
      </c>
      <c r="G12" s="233">
        <v>0</v>
      </c>
      <c r="H12" s="241">
        <v>0</v>
      </c>
      <c r="I12" s="234">
        <v>10000</v>
      </c>
      <c r="J12" s="235">
        <v>0</v>
      </c>
      <c r="K12" s="235">
        <v>0</v>
      </c>
      <c r="L12" s="235">
        <v>0</v>
      </c>
      <c r="M12" s="236">
        <v>0</v>
      </c>
    </row>
    <row r="13" spans="1:13" s="1" customFormat="1" ht="12.75">
      <c r="A13" s="187"/>
      <c r="B13" s="253"/>
      <c r="C13" s="316"/>
      <c r="D13" s="244"/>
      <c r="E13" s="191"/>
      <c r="F13" s="191"/>
      <c r="G13" s="191"/>
      <c r="H13" s="307"/>
      <c r="I13" s="192"/>
      <c r="J13" s="193"/>
      <c r="K13" s="193"/>
      <c r="L13" s="193"/>
      <c r="M13" s="245"/>
    </row>
    <row r="14" spans="1:13" s="1" customFormat="1" ht="12.75">
      <c r="A14" s="317"/>
      <c r="B14" s="252">
        <v>75411</v>
      </c>
      <c r="C14" s="304" t="s">
        <v>134</v>
      </c>
      <c r="D14" s="232">
        <v>0</v>
      </c>
      <c r="E14" s="233">
        <v>0</v>
      </c>
      <c r="F14" s="233">
        <v>0</v>
      </c>
      <c r="G14" s="233">
        <v>0</v>
      </c>
      <c r="H14" s="241">
        <v>0</v>
      </c>
      <c r="I14" s="234">
        <v>9500</v>
      </c>
      <c r="J14" s="235">
        <v>9500</v>
      </c>
      <c r="K14" s="235">
        <v>0</v>
      </c>
      <c r="L14" s="235">
        <v>0</v>
      </c>
      <c r="M14" s="236">
        <v>0</v>
      </c>
    </row>
    <row r="15" spans="1:13" s="1" customFormat="1" ht="12.75">
      <c r="A15" s="187"/>
      <c r="B15" s="188"/>
      <c r="C15" s="189"/>
      <c r="D15" s="244"/>
      <c r="E15" s="191"/>
      <c r="F15" s="191"/>
      <c r="G15" s="191"/>
      <c r="H15" s="307"/>
      <c r="I15" s="192"/>
      <c r="J15" s="193"/>
      <c r="K15" s="193"/>
      <c r="L15" s="193"/>
      <c r="M15" s="245"/>
    </row>
    <row r="16" spans="1:13" s="7" customFormat="1" ht="12.75">
      <c r="A16" s="181">
        <v>854</v>
      </c>
      <c r="B16" s="182"/>
      <c r="C16" s="183" t="s">
        <v>94</v>
      </c>
      <c r="D16" s="184">
        <f aca="true" t="shared" si="1" ref="D16:M16">SUM(D18:D18)</f>
        <v>0</v>
      </c>
      <c r="E16" s="185">
        <f t="shared" si="1"/>
        <v>0</v>
      </c>
      <c r="F16" s="185">
        <f t="shared" si="1"/>
        <v>0</v>
      </c>
      <c r="G16" s="185">
        <f t="shared" si="1"/>
        <v>0</v>
      </c>
      <c r="H16" s="186">
        <f t="shared" si="1"/>
        <v>0</v>
      </c>
      <c r="I16" s="184">
        <f t="shared" si="1"/>
        <v>15982</v>
      </c>
      <c r="J16" s="185">
        <f t="shared" si="1"/>
        <v>0</v>
      </c>
      <c r="K16" s="185">
        <f t="shared" si="1"/>
        <v>4300</v>
      </c>
      <c r="L16" s="185">
        <f t="shared" si="1"/>
        <v>0</v>
      </c>
      <c r="M16" s="186">
        <f t="shared" si="1"/>
        <v>0</v>
      </c>
    </row>
    <row r="17" spans="1:13" s="1" customFormat="1" ht="12.75">
      <c r="A17" s="187"/>
      <c r="B17" s="188"/>
      <c r="C17" s="189"/>
      <c r="D17" s="190"/>
      <c r="E17" s="191"/>
      <c r="F17" s="191"/>
      <c r="G17" s="191"/>
      <c r="H17" s="240"/>
      <c r="I17" s="192"/>
      <c r="J17" s="193"/>
      <c r="K17" s="193"/>
      <c r="L17" s="193"/>
      <c r="M17" s="194"/>
    </row>
    <row r="18" spans="1:13" s="1" customFormat="1" ht="25.5">
      <c r="A18" s="17"/>
      <c r="B18" s="252">
        <v>85412</v>
      </c>
      <c r="C18" s="304" t="s">
        <v>129</v>
      </c>
      <c r="D18" s="232">
        <v>0</v>
      </c>
      <c r="E18" s="233">
        <v>0</v>
      </c>
      <c r="F18" s="233">
        <v>0</v>
      </c>
      <c r="G18" s="233">
        <v>0</v>
      </c>
      <c r="H18" s="241">
        <v>0</v>
      </c>
      <c r="I18" s="234">
        <v>15982</v>
      </c>
      <c r="J18" s="235">
        <v>0</v>
      </c>
      <c r="K18" s="235">
        <v>4300</v>
      </c>
      <c r="L18" s="235">
        <v>0</v>
      </c>
      <c r="M18" s="236">
        <v>0</v>
      </c>
    </row>
    <row r="19" spans="1:13" s="1" customFormat="1" ht="12.75">
      <c r="A19" s="18"/>
      <c r="B19" s="253"/>
      <c r="C19" s="254"/>
      <c r="D19" s="244"/>
      <c r="E19" s="191"/>
      <c r="F19" s="191"/>
      <c r="G19" s="191"/>
      <c r="H19" s="255"/>
      <c r="I19" s="192"/>
      <c r="J19" s="193"/>
      <c r="K19" s="193"/>
      <c r="L19" s="193"/>
      <c r="M19" s="245"/>
    </row>
    <row r="20" spans="1:13" s="7" customFormat="1" ht="12.75">
      <c r="A20" s="181">
        <v>921</v>
      </c>
      <c r="B20" s="182"/>
      <c r="C20" s="247" t="s">
        <v>51</v>
      </c>
      <c r="D20" s="184">
        <f aca="true" t="shared" si="2" ref="D20:M20">SUM(D22)</f>
        <v>15982</v>
      </c>
      <c r="E20" s="185">
        <f t="shared" si="2"/>
        <v>0</v>
      </c>
      <c r="F20" s="185">
        <f t="shared" si="2"/>
        <v>0</v>
      </c>
      <c r="G20" s="185">
        <f t="shared" si="2"/>
        <v>0</v>
      </c>
      <c r="H20" s="250">
        <f t="shared" si="2"/>
        <v>0</v>
      </c>
      <c r="I20" s="184">
        <f t="shared" si="2"/>
        <v>0</v>
      </c>
      <c r="J20" s="185">
        <f t="shared" si="2"/>
        <v>0</v>
      </c>
      <c r="K20" s="185">
        <f t="shared" si="2"/>
        <v>0</v>
      </c>
      <c r="L20" s="185">
        <f t="shared" si="2"/>
        <v>0</v>
      </c>
      <c r="M20" s="251">
        <f t="shared" si="2"/>
        <v>0</v>
      </c>
    </row>
    <row r="21" spans="1:13" s="1" customFormat="1" ht="12.75">
      <c r="A21" s="187"/>
      <c r="B21" s="188"/>
      <c r="C21" s="189"/>
      <c r="D21" s="190"/>
      <c r="E21" s="191"/>
      <c r="F21" s="191"/>
      <c r="G21" s="191"/>
      <c r="H21" s="240"/>
      <c r="I21" s="192"/>
      <c r="J21" s="193"/>
      <c r="K21" s="193"/>
      <c r="L21" s="193"/>
      <c r="M21" s="194"/>
    </row>
    <row r="22" spans="1:13" s="1" customFormat="1" ht="13.5" thickBot="1">
      <c r="A22" s="187"/>
      <c r="B22" s="11">
        <v>92109</v>
      </c>
      <c r="C22" s="249" t="s">
        <v>93</v>
      </c>
      <c r="D22" s="232">
        <v>15982</v>
      </c>
      <c r="E22" s="233">
        <v>0</v>
      </c>
      <c r="F22" s="233">
        <v>0</v>
      </c>
      <c r="G22" s="233">
        <v>0</v>
      </c>
      <c r="H22" s="241">
        <v>0</v>
      </c>
      <c r="I22" s="234">
        <v>0</v>
      </c>
      <c r="J22" s="235">
        <v>0</v>
      </c>
      <c r="K22" s="235">
        <v>0</v>
      </c>
      <c r="L22" s="235">
        <v>0</v>
      </c>
      <c r="M22" s="236">
        <v>0</v>
      </c>
    </row>
    <row r="23" spans="1:13" s="6" customFormat="1" ht="30" customHeight="1" thickBot="1">
      <c r="A23" s="360" t="s">
        <v>5</v>
      </c>
      <c r="B23" s="361"/>
      <c r="C23" s="362"/>
      <c r="D23" s="237">
        <f>SUM(D10+D16+D20)</f>
        <v>15982</v>
      </c>
      <c r="E23" s="195">
        <f aca="true" t="shared" si="3" ref="E23:M23">SUM(E10+E16+E20)</f>
        <v>0</v>
      </c>
      <c r="F23" s="195">
        <f t="shared" si="3"/>
        <v>0</v>
      </c>
      <c r="G23" s="195">
        <f t="shared" si="3"/>
        <v>0</v>
      </c>
      <c r="H23" s="242">
        <f t="shared" si="3"/>
        <v>0</v>
      </c>
      <c r="I23" s="237">
        <f t="shared" si="3"/>
        <v>35482</v>
      </c>
      <c r="J23" s="195">
        <f t="shared" si="3"/>
        <v>9500</v>
      </c>
      <c r="K23" s="195">
        <f t="shared" si="3"/>
        <v>4300</v>
      </c>
      <c r="L23" s="195">
        <f t="shared" si="3"/>
        <v>0</v>
      </c>
      <c r="M23" s="346">
        <f t="shared" si="3"/>
        <v>0</v>
      </c>
    </row>
    <row r="25" ht="12.75">
      <c r="I25" s="15"/>
    </row>
    <row r="26" spans="6:8" ht="12.75">
      <c r="F26" s="12"/>
      <c r="G26" s="19"/>
      <c r="H26" s="12"/>
    </row>
    <row r="27" spans="4:10" ht="12.75">
      <c r="D27" s="12"/>
      <c r="G27" s="257"/>
      <c r="H27" s="257"/>
      <c r="I27" s="257"/>
      <c r="J27" s="258"/>
    </row>
    <row r="28" spans="4:10" ht="12.75">
      <c r="D28" s="12"/>
      <c r="G28" s="257"/>
      <c r="H28" s="257"/>
      <c r="I28" s="257"/>
      <c r="J28" s="259"/>
    </row>
    <row r="29" spans="3:10" ht="12.75">
      <c r="C29" s="196"/>
      <c r="D29" s="197"/>
      <c r="E29" s="12"/>
      <c r="G29" s="257"/>
      <c r="H29" s="257"/>
      <c r="I29" s="257"/>
      <c r="J29" s="259"/>
    </row>
    <row r="30" spans="3:10" ht="12.75">
      <c r="C30" s="196"/>
      <c r="D30" s="197"/>
      <c r="E30" s="12"/>
      <c r="G30" s="257"/>
      <c r="H30" s="257"/>
      <c r="I30" s="257"/>
      <c r="J30" s="259"/>
    </row>
    <row r="31" spans="3:11" ht="12.75">
      <c r="C31" s="196"/>
      <c r="D31" s="197"/>
      <c r="G31" s="257"/>
      <c r="H31" s="257"/>
      <c r="I31" s="257"/>
      <c r="J31" s="259"/>
      <c r="K31" s="12"/>
    </row>
    <row r="32" spans="3:10" ht="12.75">
      <c r="C32" s="196"/>
      <c r="D32" s="197"/>
      <c r="G32" s="257"/>
      <c r="H32" s="257"/>
      <c r="I32" s="257"/>
      <c r="J32" s="258"/>
    </row>
    <row r="33" spans="3:4" ht="12.75">
      <c r="C33" s="196"/>
      <c r="D33" s="196"/>
    </row>
    <row r="34" spans="3:4" ht="12.75">
      <c r="C34" s="196"/>
      <c r="D34" s="19"/>
    </row>
    <row r="35" ht="12.75">
      <c r="F35" s="12"/>
    </row>
  </sheetData>
  <sheetProtection/>
  <mergeCells count="12">
    <mergeCell ref="L1:M1"/>
    <mergeCell ref="A3:M3"/>
    <mergeCell ref="A5:A7"/>
    <mergeCell ref="B5:B7"/>
    <mergeCell ref="C5:C7"/>
    <mergeCell ref="D5:H5"/>
    <mergeCell ref="I5:M5"/>
    <mergeCell ref="D6:D7"/>
    <mergeCell ref="E6:H6"/>
    <mergeCell ref="I6:I7"/>
    <mergeCell ref="A23:C23"/>
    <mergeCell ref="J6:M6"/>
  </mergeCells>
  <printOptions horizontalCentered="1"/>
  <pageMargins left="0.1968503937007874" right="0.1968503937007874" top="0.5905511811023623" bottom="0.1968503937007874" header="0.5118110236220472" footer="0.5118110236220472"/>
  <pageSetup horizontalDpi="1200" verticalDpi="12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CC"/>
  </sheetPr>
  <dimension ref="A1:E19"/>
  <sheetViews>
    <sheetView showGridLines="0"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2" width="9.28125" style="347" bestFit="1" customWidth="1"/>
    <col min="3" max="3" width="49.57421875" style="347" bestFit="1" customWidth="1"/>
    <col min="4" max="5" width="24.28125" style="347" customWidth="1"/>
    <col min="6" max="16384" width="9.140625" style="347" customWidth="1"/>
  </cols>
  <sheetData>
    <row r="1" spans="1:5" s="1" customFormat="1" ht="60" customHeight="1">
      <c r="A1" s="2"/>
      <c r="B1" s="2"/>
      <c r="C1" s="2"/>
      <c r="E1" s="336" t="s">
        <v>150</v>
      </c>
    </row>
    <row r="2" spans="1:3" s="1" customFormat="1" ht="12.75">
      <c r="A2" s="2"/>
      <c r="B2" s="2"/>
      <c r="C2" s="2"/>
    </row>
    <row r="3" spans="1:3" s="1" customFormat="1" ht="12.75">
      <c r="A3" s="2"/>
      <c r="B3" s="2"/>
      <c r="C3" s="2"/>
    </row>
    <row r="4" spans="1:5" s="1" customFormat="1" ht="32.25" customHeight="1">
      <c r="A4" s="364" t="s">
        <v>144</v>
      </c>
      <c r="B4" s="364"/>
      <c r="C4" s="364"/>
      <c r="D4" s="364"/>
      <c r="E4" s="364"/>
    </row>
    <row r="5" spans="1:5" s="1" customFormat="1" ht="15.75" thickBot="1">
      <c r="A5" s="4"/>
      <c r="B5" s="4"/>
      <c r="C5" s="4"/>
      <c r="E5" s="5" t="s">
        <v>6</v>
      </c>
    </row>
    <row r="6" spans="1:5" s="1" customFormat="1" ht="12.75">
      <c r="A6" s="365" t="s">
        <v>0</v>
      </c>
      <c r="B6" s="368" t="s">
        <v>1</v>
      </c>
      <c r="C6" s="368" t="s">
        <v>2</v>
      </c>
      <c r="D6" s="374" t="s">
        <v>3</v>
      </c>
      <c r="E6" s="377" t="s">
        <v>4</v>
      </c>
    </row>
    <row r="7" spans="1:5" s="1" customFormat="1" ht="12.75">
      <c r="A7" s="366"/>
      <c r="B7" s="369"/>
      <c r="C7" s="369"/>
      <c r="D7" s="375"/>
      <c r="E7" s="378"/>
    </row>
    <row r="8" spans="1:5" s="1" customFormat="1" ht="59.25" customHeight="1">
      <c r="A8" s="367"/>
      <c r="B8" s="370"/>
      <c r="C8" s="370"/>
      <c r="D8" s="376"/>
      <c r="E8" s="379"/>
    </row>
    <row r="9" spans="1:5" s="3" customFormat="1" ht="12" thickBot="1">
      <c r="A9" s="8">
        <v>1</v>
      </c>
      <c r="B9" s="9">
        <v>2</v>
      </c>
      <c r="C9" s="170">
        <v>3</v>
      </c>
      <c r="D9" s="350">
        <v>4</v>
      </c>
      <c r="E9" s="337">
        <v>5</v>
      </c>
    </row>
    <row r="10" spans="1:5" s="1" customFormat="1" ht="16.5" customHeight="1">
      <c r="A10" s="18"/>
      <c r="B10" s="338"/>
      <c r="C10" s="189"/>
      <c r="D10" s="343"/>
      <c r="E10" s="339"/>
    </row>
    <row r="11" spans="1:5" s="7" customFormat="1" ht="16.5" customHeight="1">
      <c r="A11" s="181">
        <v>758</v>
      </c>
      <c r="B11" s="182"/>
      <c r="C11" s="183" t="s">
        <v>132</v>
      </c>
      <c r="D11" s="344">
        <f>SUM(D13)</f>
        <v>19500</v>
      </c>
      <c r="E11" s="340">
        <f>SUM(E13)</f>
        <v>0</v>
      </c>
    </row>
    <row r="12" spans="1:5" s="1" customFormat="1" ht="16.5" customHeight="1">
      <c r="A12" s="18"/>
      <c r="B12" s="338"/>
      <c r="C12" s="189"/>
      <c r="D12" s="351"/>
      <c r="E12" s="341"/>
    </row>
    <row r="13" spans="1:5" s="1" customFormat="1" ht="16.5" customHeight="1" thickBot="1">
      <c r="A13" s="17"/>
      <c r="B13" s="252">
        <v>75818</v>
      </c>
      <c r="C13" s="304" t="s">
        <v>133</v>
      </c>
      <c r="D13" s="352">
        <v>19500</v>
      </c>
      <c r="E13" s="342">
        <v>0</v>
      </c>
    </row>
    <row r="14" spans="1:5" s="6" customFormat="1" ht="30" customHeight="1" thickBot="1">
      <c r="A14" s="360" t="s">
        <v>5</v>
      </c>
      <c r="B14" s="361"/>
      <c r="C14" s="362"/>
      <c r="D14" s="345">
        <f>SUM(D11)</f>
        <v>19500</v>
      </c>
      <c r="E14" s="346">
        <f>SUM(E11)</f>
        <v>0</v>
      </c>
    </row>
    <row r="16" ht="12.75">
      <c r="D16" s="348"/>
    </row>
    <row r="17" spans="3:4" ht="12.75">
      <c r="C17" s="349"/>
      <c r="D17" s="348"/>
    </row>
    <row r="19" ht="12.75">
      <c r="C19" s="348"/>
    </row>
  </sheetData>
  <sheetProtection/>
  <mergeCells count="7">
    <mergeCell ref="A14:C14"/>
    <mergeCell ref="A4:E4"/>
    <mergeCell ref="A6:A8"/>
    <mergeCell ref="B6:B8"/>
    <mergeCell ref="C6:C8"/>
    <mergeCell ref="D6:D8"/>
    <mergeCell ref="E6:E8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H38"/>
  <sheetViews>
    <sheetView showGridLines="0"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4.421875" style="0" bestFit="1" customWidth="1"/>
    <col min="2" max="2" width="25.57421875" style="0" bestFit="1" customWidth="1"/>
    <col min="3" max="3" width="18.421875" style="0" customWidth="1"/>
    <col min="4" max="4" width="19.8515625" style="0" customWidth="1"/>
    <col min="5" max="5" width="17.140625" style="0" customWidth="1"/>
    <col min="6" max="6" width="19.57421875" style="0" customWidth="1"/>
    <col min="7" max="7" width="19.00390625" style="0" customWidth="1"/>
    <col min="8" max="8" width="21.57421875" style="0" bestFit="1" customWidth="1"/>
  </cols>
  <sheetData>
    <row r="1" spans="1:8" ht="48">
      <c r="A1" s="13"/>
      <c r="B1" s="13"/>
      <c r="C1" s="13"/>
      <c r="D1" s="13"/>
      <c r="E1" s="13"/>
      <c r="F1" s="13"/>
      <c r="G1" s="13"/>
      <c r="H1" s="243" t="s">
        <v>151</v>
      </c>
    </row>
    <row r="2" spans="1:8" ht="12.75">
      <c r="A2" s="13"/>
      <c r="B2" s="13"/>
      <c r="C2" s="13"/>
      <c r="D2" s="13"/>
      <c r="E2" s="13"/>
      <c r="F2" s="13"/>
      <c r="G2" s="13"/>
      <c r="H2" s="13"/>
    </row>
    <row r="3" spans="1:8" ht="15.75">
      <c r="A3" s="389" t="s">
        <v>126</v>
      </c>
      <c r="B3" s="389"/>
      <c r="C3" s="389"/>
      <c r="D3" s="389"/>
      <c r="E3" s="389"/>
      <c r="F3" s="389"/>
      <c r="G3" s="389"/>
      <c r="H3" s="389"/>
    </row>
    <row r="4" spans="1:8" ht="12.75">
      <c r="A4" s="390" t="s">
        <v>97</v>
      </c>
      <c r="B4" s="390"/>
      <c r="C4" s="390"/>
      <c r="D4" s="390"/>
      <c r="E4" s="390"/>
      <c r="F4" s="390"/>
      <c r="G4" s="390"/>
      <c r="H4" s="390"/>
    </row>
    <row r="5" spans="1:8" ht="12.75">
      <c r="A5" s="13"/>
      <c r="B5" s="13"/>
      <c r="C5" s="13"/>
      <c r="D5" s="13"/>
      <c r="E5" s="13"/>
      <c r="F5" s="13"/>
      <c r="G5" s="13"/>
      <c r="H5" s="391" t="s">
        <v>6</v>
      </c>
    </row>
    <row r="6" spans="1:8" ht="13.5" thickBot="1">
      <c r="A6" s="13"/>
      <c r="B6" s="13"/>
      <c r="C6" s="13"/>
      <c r="D6" s="13"/>
      <c r="E6" s="13"/>
      <c r="F6" s="13"/>
      <c r="G6" s="13"/>
      <c r="H6" s="392"/>
    </row>
    <row r="7" spans="1:8" ht="12.75">
      <c r="A7" s="393" t="s">
        <v>98</v>
      </c>
      <c r="B7" s="394" t="s">
        <v>99</v>
      </c>
      <c r="C7" s="393" t="s">
        <v>100</v>
      </c>
      <c r="D7" s="396"/>
      <c r="E7" s="396"/>
      <c r="F7" s="397"/>
      <c r="G7" s="380" t="s">
        <v>95</v>
      </c>
      <c r="H7" s="381"/>
    </row>
    <row r="8" spans="1:8" ht="12.75">
      <c r="A8" s="382"/>
      <c r="B8" s="395"/>
      <c r="C8" s="382" t="s">
        <v>3</v>
      </c>
      <c r="D8" s="383"/>
      <c r="E8" s="383" t="s">
        <v>4</v>
      </c>
      <c r="F8" s="384"/>
      <c r="G8" s="385" t="s">
        <v>101</v>
      </c>
      <c r="H8" s="387" t="s">
        <v>102</v>
      </c>
    </row>
    <row r="9" spans="1:8" ht="24">
      <c r="A9" s="382"/>
      <c r="B9" s="395"/>
      <c r="C9" s="261" t="s">
        <v>96</v>
      </c>
      <c r="D9" s="262" t="s">
        <v>102</v>
      </c>
      <c r="E9" s="262" t="s">
        <v>96</v>
      </c>
      <c r="F9" s="263" t="s">
        <v>102</v>
      </c>
      <c r="G9" s="386"/>
      <c r="H9" s="388"/>
    </row>
    <row r="10" spans="1:8" ht="13.5" thickBot="1">
      <c r="A10" s="264">
        <v>1</v>
      </c>
      <c r="B10" s="265">
        <v>2</v>
      </c>
      <c r="C10" s="266">
        <v>3</v>
      </c>
      <c r="D10" s="265">
        <v>4</v>
      </c>
      <c r="E10" s="265">
        <v>5</v>
      </c>
      <c r="F10" s="267">
        <v>6</v>
      </c>
      <c r="G10" s="268">
        <v>7</v>
      </c>
      <c r="H10" s="267">
        <v>8</v>
      </c>
    </row>
    <row r="11" spans="1:8" ht="12.75">
      <c r="A11" s="269"/>
      <c r="B11" s="270"/>
      <c r="C11" s="271"/>
      <c r="D11" s="272"/>
      <c r="E11" s="272"/>
      <c r="F11" s="273"/>
      <c r="G11" s="274"/>
      <c r="H11" s="275" t="s">
        <v>103</v>
      </c>
    </row>
    <row r="12" spans="1:8" ht="12.75">
      <c r="A12" s="269">
        <v>1</v>
      </c>
      <c r="B12" s="276" t="s">
        <v>104</v>
      </c>
      <c r="C12" s="277">
        <f aca="true" t="shared" si="0" ref="C12:H12">SUM(C14+C24)</f>
        <v>15982</v>
      </c>
      <c r="D12" s="278">
        <f t="shared" si="0"/>
        <v>0</v>
      </c>
      <c r="E12" s="278">
        <f t="shared" si="0"/>
        <v>0</v>
      </c>
      <c r="F12" s="260">
        <f t="shared" si="0"/>
        <v>0</v>
      </c>
      <c r="G12" s="291">
        <f t="shared" si="0"/>
        <v>684648</v>
      </c>
      <c r="H12" s="292">
        <f t="shared" si="0"/>
        <v>75409</v>
      </c>
    </row>
    <row r="13" spans="1:8" ht="12.75">
      <c r="A13" s="269"/>
      <c r="B13" s="248"/>
      <c r="C13" s="279" t="s">
        <v>103</v>
      </c>
      <c r="D13" s="280"/>
      <c r="E13" s="280"/>
      <c r="F13" s="281"/>
      <c r="G13" s="293"/>
      <c r="H13" s="294" t="s">
        <v>103</v>
      </c>
    </row>
    <row r="14" spans="1:8" ht="12.75">
      <c r="A14" s="269">
        <v>2</v>
      </c>
      <c r="B14" s="276" t="s">
        <v>105</v>
      </c>
      <c r="C14" s="277">
        <f aca="true" t="shared" si="1" ref="C14:H14">SUM(C15:C22)</f>
        <v>15982</v>
      </c>
      <c r="D14" s="278">
        <f t="shared" si="1"/>
        <v>0</v>
      </c>
      <c r="E14" s="278">
        <f t="shared" si="1"/>
        <v>0</v>
      </c>
      <c r="F14" s="260">
        <f t="shared" si="1"/>
        <v>0</v>
      </c>
      <c r="G14" s="291">
        <f t="shared" si="1"/>
        <v>402738</v>
      </c>
      <c r="H14" s="292">
        <f t="shared" si="1"/>
        <v>46050</v>
      </c>
    </row>
    <row r="15" spans="1:8" ht="12.75">
      <c r="A15" s="269"/>
      <c r="B15" s="248"/>
      <c r="C15" s="282"/>
      <c r="D15" s="280"/>
      <c r="E15" s="280"/>
      <c r="F15" s="281"/>
      <c r="G15" s="293"/>
      <c r="H15" s="294"/>
    </row>
    <row r="16" spans="1:8" ht="12.75">
      <c r="A16" s="269">
        <v>3</v>
      </c>
      <c r="B16" s="246" t="s">
        <v>106</v>
      </c>
      <c r="C16" s="283">
        <v>0</v>
      </c>
      <c r="D16" s="284">
        <v>0</v>
      </c>
      <c r="E16" s="284">
        <v>0</v>
      </c>
      <c r="F16" s="285">
        <v>0</v>
      </c>
      <c r="G16" s="295">
        <v>27330</v>
      </c>
      <c r="H16" s="296">
        <v>0</v>
      </c>
    </row>
    <row r="17" spans="1:8" ht="12.75">
      <c r="A17" s="269">
        <v>4</v>
      </c>
      <c r="B17" s="246" t="s">
        <v>107</v>
      </c>
      <c r="C17" s="283">
        <v>0</v>
      </c>
      <c r="D17" s="284">
        <v>0</v>
      </c>
      <c r="E17" s="284">
        <v>0</v>
      </c>
      <c r="F17" s="285">
        <v>0</v>
      </c>
      <c r="G17" s="295">
        <v>55800</v>
      </c>
      <c r="H17" s="296">
        <v>11000</v>
      </c>
    </row>
    <row r="18" spans="1:8" ht="12.75">
      <c r="A18" s="269">
        <v>5</v>
      </c>
      <c r="B18" s="246" t="s">
        <v>108</v>
      </c>
      <c r="C18" s="283">
        <v>0</v>
      </c>
      <c r="D18" s="284">
        <v>0</v>
      </c>
      <c r="E18" s="284">
        <v>0</v>
      </c>
      <c r="F18" s="285">
        <v>0</v>
      </c>
      <c r="G18" s="295">
        <v>89440</v>
      </c>
      <c r="H18" s="296">
        <v>30550</v>
      </c>
    </row>
    <row r="19" spans="1:8" s="231" customFormat="1" ht="12.75">
      <c r="A19" s="269">
        <v>6</v>
      </c>
      <c r="B19" s="246" t="s">
        <v>109</v>
      </c>
      <c r="C19" s="283">
        <v>15982</v>
      </c>
      <c r="D19" s="284">
        <v>0</v>
      </c>
      <c r="E19" s="284">
        <v>0</v>
      </c>
      <c r="F19" s="285">
        <v>0</v>
      </c>
      <c r="G19" s="295">
        <f>87950-15982</f>
        <v>71968</v>
      </c>
      <c r="H19" s="296">
        <v>0</v>
      </c>
    </row>
    <row r="20" spans="1:8" ht="12.75">
      <c r="A20" s="269">
        <v>7</v>
      </c>
      <c r="B20" s="246" t="s">
        <v>110</v>
      </c>
      <c r="C20" s="283">
        <v>0</v>
      </c>
      <c r="D20" s="284">
        <v>0</v>
      </c>
      <c r="E20" s="284">
        <v>0</v>
      </c>
      <c r="F20" s="285">
        <v>0</v>
      </c>
      <c r="G20" s="295">
        <v>41900</v>
      </c>
      <c r="H20" s="296">
        <v>0</v>
      </c>
    </row>
    <row r="21" spans="1:8" ht="12.75">
      <c r="A21" s="269">
        <v>8</v>
      </c>
      <c r="B21" s="246" t="s">
        <v>111</v>
      </c>
      <c r="C21" s="283">
        <v>0</v>
      </c>
      <c r="D21" s="284">
        <v>0</v>
      </c>
      <c r="E21" s="284">
        <v>0</v>
      </c>
      <c r="F21" s="285">
        <v>0</v>
      </c>
      <c r="G21" s="295">
        <v>46700</v>
      </c>
      <c r="H21" s="296">
        <v>0</v>
      </c>
    </row>
    <row r="22" spans="1:8" ht="12.75">
      <c r="A22" s="269">
        <v>9</v>
      </c>
      <c r="B22" s="246" t="s">
        <v>112</v>
      </c>
      <c r="C22" s="283">
        <v>0</v>
      </c>
      <c r="D22" s="284">
        <v>0</v>
      </c>
      <c r="E22" s="284">
        <v>0</v>
      </c>
      <c r="F22" s="285">
        <v>0</v>
      </c>
      <c r="G22" s="295">
        <v>69600</v>
      </c>
      <c r="H22" s="296">
        <v>4500</v>
      </c>
    </row>
    <row r="23" spans="1:8" ht="12.75">
      <c r="A23" s="269"/>
      <c r="B23" s="248"/>
      <c r="C23" s="282"/>
      <c r="D23" s="280"/>
      <c r="E23" s="280"/>
      <c r="F23" s="281"/>
      <c r="G23" s="293"/>
      <c r="H23" s="294"/>
    </row>
    <row r="24" spans="1:8" ht="12.75">
      <c r="A24" s="269">
        <v>10</v>
      </c>
      <c r="B24" s="276" t="s">
        <v>113</v>
      </c>
      <c r="C24" s="277">
        <f aca="true" t="shared" si="2" ref="C24:H24">SUM(C26:C37)</f>
        <v>0</v>
      </c>
      <c r="D24" s="278">
        <f t="shared" si="2"/>
        <v>0</v>
      </c>
      <c r="E24" s="278">
        <f t="shared" si="2"/>
        <v>0</v>
      </c>
      <c r="F24" s="260">
        <f t="shared" si="2"/>
        <v>0</v>
      </c>
      <c r="G24" s="291">
        <f t="shared" si="2"/>
        <v>281910</v>
      </c>
      <c r="H24" s="292">
        <f t="shared" si="2"/>
        <v>29359</v>
      </c>
    </row>
    <row r="25" spans="1:8" ht="12.75">
      <c r="A25" s="269"/>
      <c r="B25" s="248"/>
      <c r="C25" s="282"/>
      <c r="D25" s="280"/>
      <c r="E25" s="280"/>
      <c r="F25" s="281"/>
      <c r="G25" s="293"/>
      <c r="H25" s="294"/>
    </row>
    <row r="26" spans="1:8" ht="12.75">
      <c r="A26" s="269">
        <v>11</v>
      </c>
      <c r="B26" s="246" t="s">
        <v>114</v>
      </c>
      <c r="C26" s="283">
        <v>0</v>
      </c>
      <c r="D26" s="284">
        <v>0</v>
      </c>
      <c r="E26" s="284">
        <v>0</v>
      </c>
      <c r="F26" s="285">
        <v>0</v>
      </c>
      <c r="G26" s="295">
        <f>20560+1430</f>
        <v>21990</v>
      </c>
      <c r="H26" s="296">
        <v>0</v>
      </c>
    </row>
    <row r="27" spans="1:8" ht="12.75">
      <c r="A27" s="269">
        <v>12</v>
      </c>
      <c r="B27" s="246" t="s">
        <v>115</v>
      </c>
      <c r="C27" s="283">
        <v>0</v>
      </c>
      <c r="D27" s="284">
        <v>0</v>
      </c>
      <c r="E27" s="284">
        <v>0</v>
      </c>
      <c r="F27" s="285">
        <v>0</v>
      </c>
      <c r="G27" s="295">
        <v>21700</v>
      </c>
      <c r="H27" s="296">
        <v>0</v>
      </c>
    </row>
    <row r="28" spans="1:8" ht="12.75">
      <c r="A28" s="269">
        <v>13</v>
      </c>
      <c r="B28" s="246" t="s">
        <v>116</v>
      </c>
      <c r="C28" s="283">
        <v>0</v>
      </c>
      <c r="D28" s="284">
        <v>0</v>
      </c>
      <c r="E28" s="284">
        <v>0</v>
      </c>
      <c r="F28" s="285">
        <v>0</v>
      </c>
      <c r="G28" s="295">
        <v>9800</v>
      </c>
      <c r="H28" s="296">
        <v>0</v>
      </c>
    </row>
    <row r="29" spans="1:8" ht="12.75">
      <c r="A29" s="269">
        <v>14</v>
      </c>
      <c r="B29" s="246" t="s">
        <v>117</v>
      </c>
      <c r="C29" s="283">
        <v>0</v>
      </c>
      <c r="D29" s="284">
        <v>0</v>
      </c>
      <c r="E29" s="284">
        <v>0</v>
      </c>
      <c r="F29" s="285">
        <v>0</v>
      </c>
      <c r="G29" s="295">
        <v>51320</v>
      </c>
      <c r="H29" s="296">
        <v>19439</v>
      </c>
    </row>
    <row r="30" spans="1:8" ht="12.75">
      <c r="A30" s="269">
        <v>15</v>
      </c>
      <c r="B30" s="246" t="s">
        <v>118</v>
      </c>
      <c r="C30" s="283">
        <v>0</v>
      </c>
      <c r="D30" s="284">
        <v>0</v>
      </c>
      <c r="E30" s="284">
        <v>0</v>
      </c>
      <c r="F30" s="285">
        <v>0</v>
      </c>
      <c r="G30" s="295">
        <v>13000</v>
      </c>
      <c r="H30" s="296">
        <v>0</v>
      </c>
    </row>
    <row r="31" spans="1:8" ht="12.75">
      <c r="A31" s="269">
        <v>16</v>
      </c>
      <c r="B31" s="246" t="s">
        <v>119</v>
      </c>
      <c r="C31" s="283">
        <v>0</v>
      </c>
      <c r="D31" s="284">
        <v>0</v>
      </c>
      <c r="E31" s="284">
        <v>0</v>
      </c>
      <c r="F31" s="285">
        <v>0</v>
      </c>
      <c r="G31" s="295">
        <v>5000</v>
      </c>
      <c r="H31" s="296">
        <v>0</v>
      </c>
    </row>
    <row r="32" spans="1:8" ht="12.75">
      <c r="A32" s="269">
        <v>17</v>
      </c>
      <c r="B32" s="246" t="s">
        <v>120</v>
      </c>
      <c r="C32" s="283">
        <v>0</v>
      </c>
      <c r="D32" s="284">
        <v>0</v>
      </c>
      <c r="E32" s="284">
        <v>0</v>
      </c>
      <c r="F32" s="285">
        <v>0</v>
      </c>
      <c r="G32" s="295">
        <v>46550</v>
      </c>
      <c r="H32" s="296">
        <v>5000</v>
      </c>
    </row>
    <row r="33" spans="1:8" ht="12.75">
      <c r="A33" s="269">
        <v>18</v>
      </c>
      <c r="B33" s="246" t="s">
        <v>121</v>
      </c>
      <c r="C33" s="283">
        <v>0</v>
      </c>
      <c r="D33" s="284">
        <v>0</v>
      </c>
      <c r="E33" s="284">
        <v>0</v>
      </c>
      <c r="F33" s="285">
        <v>0</v>
      </c>
      <c r="G33" s="295">
        <v>20150</v>
      </c>
      <c r="H33" s="296">
        <v>4920</v>
      </c>
    </row>
    <row r="34" spans="1:8" ht="12.75">
      <c r="A34" s="269">
        <v>19</v>
      </c>
      <c r="B34" s="246" t="s">
        <v>122</v>
      </c>
      <c r="C34" s="283">
        <v>0</v>
      </c>
      <c r="D34" s="284">
        <v>0</v>
      </c>
      <c r="E34" s="284">
        <v>0</v>
      </c>
      <c r="F34" s="285">
        <v>0</v>
      </c>
      <c r="G34" s="295">
        <f>54550-7500</f>
        <v>47050</v>
      </c>
      <c r="H34" s="296">
        <v>0</v>
      </c>
    </row>
    <row r="35" spans="1:8" ht="12.75">
      <c r="A35" s="269">
        <v>20</v>
      </c>
      <c r="B35" s="246" t="s">
        <v>123</v>
      </c>
      <c r="C35" s="283">
        <v>0</v>
      </c>
      <c r="D35" s="284">
        <v>0</v>
      </c>
      <c r="E35" s="284">
        <v>0</v>
      </c>
      <c r="F35" s="285">
        <v>0</v>
      </c>
      <c r="G35" s="295">
        <v>9750</v>
      </c>
      <c r="H35" s="296">
        <v>0</v>
      </c>
    </row>
    <row r="36" spans="1:8" ht="12.75">
      <c r="A36" s="269">
        <v>21</v>
      </c>
      <c r="B36" s="246" t="s">
        <v>124</v>
      </c>
      <c r="C36" s="283">
        <v>0</v>
      </c>
      <c r="D36" s="284">
        <v>0</v>
      </c>
      <c r="E36" s="284">
        <v>0</v>
      </c>
      <c r="F36" s="285">
        <v>0</v>
      </c>
      <c r="G36" s="295">
        <v>24800</v>
      </c>
      <c r="H36" s="296">
        <v>0</v>
      </c>
    </row>
    <row r="37" spans="1:8" ht="13.5" thickBot="1">
      <c r="A37" s="286">
        <v>22</v>
      </c>
      <c r="B37" s="287" t="s">
        <v>125</v>
      </c>
      <c r="C37" s="288">
        <v>0</v>
      </c>
      <c r="D37" s="289">
        <v>0</v>
      </c>
      <c r="E37" s="289">
        <v>0</v>
      </c>
      <c r="F37" s="290">
        <v>0</v>
      </c>
      <c r="G37" s="297">
        <v>10800</v>
      </c>
      <c r="H37" s="298">
        <v>0</v>
      </c>
    </row>
    <row r="38" spans="7:8" ht="12.75">
      <c r="G38" s="231"/>
      <c r="H38" s="231"/>
    </row>
  </sheetData>
  <sheetProtection/>
  <mergeCells count="11">
    <mergeCell ref="C7:F7"/>
    <mergeCell ref="G7:H7"/>
    <mergeCell ref="C8:D8"/>
    <mergeCell ref="E8:F8"/>
    <mergeCell ref="G8:G9"/>
    <mergeCell ref="H8:H9"/>
    <mergeCell ref="A3:H3"/>
    <mergeCell ref="A4:H4"/>
    <mergeCell ref="H5:H6"/>
    <mergeCell ref="A7:A9"/>
    <mergeCell ref="B7:B9"/>
  </mergeCells>
  <printOptions horizontalCentered="1"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CC"/>
  </sheetPr>
  <dimension ref="A1:G16"/>
  <sheetViews>
    <sheetView showGridLines="0" view="pageBreakPreview" zoomScaleSheetLayoutView="100" zoomScalePageLayoutView="0" workbookViewId="0" topLeftCell="A1">
      <selection activeCell="O13" sqref="O13"/>
    </sheetView>
  </sheetViews>
  <sheetFormatPr defaultColWidth="9.140625" defaultRowHeight="12.75"/>
  <cols>
    <col min="1" max="1" width="5.28125" style="13" customWidth="1"/>
    <col min="2" max="2" width="37.28125" style="13" customWidth="1"/>
    <col min="3" max="3" width="9.421875" style="13" customWidth="1"/>
    <col min="4" max="4" width="9.7109375" style="13" bestFit="1" customWidth="1"/>
    <col min="5" max="5" width="15.421875" style="13" customWidth="1"/>
    <col min="6" max="6" width="18.00390625" style="13" customWidth="1"/>
    <col min="7" max="7" width="19.421875" style="13" bestFit="1" customWidth="1"/>
    <col min="8" max="16384" width="9.140625" style="13" customWidth="1"/>
  </cols>
  <sheetData>
    <row r="1" spans="5:7" ht="48.75" customHeight="1">
      <c r="E1" s="318"/>
      <c r="F1" s="318"/>
      <c r="G1" s="318" t="s">
        <v>152</v>
      </c>
    </row>
    <row r="2" spans="5:7" ht="12">
      <c r="E2" s="319"/>
      <c r="F2" s="319"/>
      <c r="G2" s="319"/>
    </row>
    <row r="3" spans="1:7" ht="63.75" customHeight="1">
      <c r="A3" s="389" t="s">
        <v>138</v>
      </c>
      <c r="B3" s="389"/>
      <c r="C3" s="389"/>
      <c r="D3" s="389"/>
      <c r="E3" s="389"/>
      <c r="F3" s="389"/>
      <c r="G3" s="389"/>
    </row>
    <row r="4" spans="1:7" ht="15" thickBot="1">
      <c r="A4" s="308"/>
      <c r="B4" s="308"/>
      <c r="C4" s="308"/>
      <c r="D4" s="308"/>
      <c r="E4" s="308"/>
      <c r="F4" s="308"/>
      <c r="G4" s="309" t="s">
        <v>6</v>
      </c>
    </row>
    <row r="5" spans="1:7" ht="38.25" customHeight="1">
      <c r="A5" s="398" t="s">
        <v>7</v>
      </c>
      <c r="B5" s="400" t="s">
        <v>139</v>
      </c>
      <c r="C5" s="400" t="s">
        <v>0</v>
      </c>
      <c r="D5" s="400" t="s">
        <v>1</v>
      </c>
      <c r="E5" s="402" t="s">
        <v>142</v>
      </c>
      <c r="F5" s="403"/>
      <c r="G5" s="404"/>
    </row>
    <row r="6" spans="1:7" ht="38.25" customHeight="1">
      <c r="A6" s="399"/>
      <c r="B6" s="401"/>
      <c r="C6" s="401"/>
      <c r="D6" s="401"/>
      <c r="E6" s="310" t="s">
        <v>135</v>
      </c>
      <c r="F6" s="310" t="s">
        <v>140</v>
      </c>
      <c r="G6" s="320" t="s">
        <v>141</v>
      </c>
    </row>
    <row r="7" spans="1:7" ht="12.75" thickBot="1">
      <c r="A7" s="264">
        <v>1</v>
      </c>
      <c r="B7" s="265">
        <v>2</v>
      </c>
      <c r="C7" s="265">
        <v>3</v>
      </c>
      <c r="D7" s="265">
        <v>4</v>
      </c>
      <c r="E7" s="265">
        <v>5</v>
      </c>
      <c r="F7" s="265">
        <v>6</v>
      </c>
      <c r="G7" s="267">
        <v>7</v>
      </c>
    </row>
    <row r="8" spans="1:7" ht="12.75">
      <c r="A8" s="321"/>
      <c r="B8" s="311"/>
      <c r="C8" s="311"/>
      <c r="D8" s="311"/>
      <c r="E8" s="322"/>
      <c r="F8" s="323"/>
      <c r="G8" s="324"/>
    </row>
    <row r="9" spans="1:7" ht="12.75">
      <c r="A9" s="321" t="s">
        <v>136</v>
      </c>
      <c r="B9" s="325" t="s">
        <v>143</v>
      </c>
      <c r="C9" s="311"/>
      <c r="D9" s="311"/>
      <c r="E9" s="322"/>
      <c r="F9" s="323"/>
      <c r="G9" s="324"/>
    </row>
    <row r="10" spans="1:7" ht="12.75">
      <c r="A10" s="321"/>
      <c r="B10" s="325" t="s">
        <v>145</v>
      </c>
      <c r="C10" s="311"/>
      <c r="D10" s="311"/>
      <c r="E10" s="322"/>
      <c r="F10" s="323"/>
      <c r="G10" s="324"/>
    </row>
    <row r="11" spans="1:7" ht="12.75">
      <c r="A11" s="321"/>
      <c r="B11" s="325" t="s">
        <v>146</v>
      </c>
      <c r="C11" s="311"/>
      <c r="D11" s="311"/>
      <c r="E11" s="322"/>
      <c r="F11" s="323"/>
      <c r="G11" s="324"/>
    </row>
    <row r="12" spans="1:7" ht="12.75">
      <c r="A12" s="321"/>
      <c r="B12" s="325" t="s">
        <v>147</v>
      </c>
      <c r="C12" s="311"/>
      <c r="D12" s="311"/>
      <c r="E12" s="322"/>
      <c r="F12" s="323"/>
      <c r="G12" s="324"/>
    </row>
    <row r="13" spans="1:7" ht="12.75">
      <c r="A13" s="326"/>
      <c r="B13" s="325" t="s">
        <v>148</v>
      </c>
      <c r="C13" s="327">
        <v>754</v>
      </c>
      <c r="D13" s="327">
        <v>75411</v>
      </c>
      <c r="E13" s="328">
        <v>0</v>
      </c>
      <c r="F13" s="329">
        <v>9500</v>
      </c>
      <c r="G13" s="330">
        <f>SUM(E13:F13)</f>
        <v>9500</v>
      </c>
    </row>
    <row r="14" spans="1:7" ht="13.5" thickBot="1">
      <c r="A14" s="326"/>
      <c r="B14" s="325"/>
      <c r="C14" s="327"/>
      <c r="D14" s="327"/>
      <c r="E14" s="331"/>
      <c r="F14" s="331"/>
      <c r="G14" s="330"/>
    </row>
    <row r="15" spans="1:7" ht="12.75">
      <c r="A15" s="312"/>
      <c r="B15" s="313"/>
      <c r="C15" s="313"/>
      <c r="D15" s="313"/>
      <c r="E15" s="332"/>
      <c r="F15" s="332"/>
      <c r="G15" s="333"/>
    </row>
    <row r="16" spans="1:7" ht="13.5" thickBot="1">
      <c r="A16" s="314"/>
      <c r="B16" s="315" t="s">
        <v>96</v>
      </c>
      <c r="C16" s="315" t="s">
        <v>137</v>
      </c>
      <c r="D16" s="315" t="s">
        <v>137</v>
      </c>
      <c r="E16" s="334">
        <f>SUM(E8:E13)</f>
        <v>0</v>
      </c>
      <c r="F16" s="334">
        <f>SUM(F8:F13)</f>
        <v>9500</v>
      </c>
      <c r="G16" s="335">
        <f>SUM(G8:G13)</f>
        <v>9500</v>
      </c>
    </row>
  </sheetData>
  <sheetProtection/>
  <mergeCells count="6">
    <mergeCell ref="A3:G3"/>
    <mergeCell ref="A5:A6"/>
    <mergeCell ref="B5:B6"/>
    <mergeCell ref="C5:C6"/>
    <mergeCell ref="D5:D6"/>
    <mergeCell ref="E5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Q244"/>
  <sheetViews>
    <sheetView showGridLines="0" view="pageBreakPreview" zoomScaleSheetLayoutView="100" zoomScalePageLayoutView="0" workbookViewId="0" topLeftCell="A10">
      <selection activeCell="C20" sqref="C20:C23"/>
    </sheetView>
  </sheetViews>
  <sheetFormatPr defaultColWidth="9.00390625" defaultRowHeight="12.75"/>
  <cols>
    <col min="1" max="1" width="5.8515625" style="219" customWidth="1"/>
    <col min="2" max="3" width="7.7109375" style="219" customWidth="1"/>
    <col min="4" max="4" width="70.7109375" style="220" customWidth="1"/>
    <col min="5" max="6" width="7.7109375" style="221" customWidth="1"/>
    <col min="7" max="7" width="14.8515625" style="221" customWidth="1"/>
    <col min="8" max="8" width="17.8515625" style="221" customWidth="1"/>
    <col min="9" max="9" width="13.7109375" style="218" customWidth="1"/>
    <col min="10" max="11" width="13.7109375" style="221" customWidth="1"/>
    <col min="12" max="13" width="13.7109375" style="219" customWidth="1"/>
    <col min="14" max="15" width="13.7109375" style="22" customWidth="1"/>
    <col min="16" max="16" width="14.140625" style="222" customWidth="1"/>
    <col min="17" max="17" width="10.8515625" style="22" bestFit="1" customWidth="1"/>
    <col min="18" max="16384" width="9.00390625" style="22" customWidth="1"/>
  </cols>
  <sheetData>
    <row r="1" spans="1:16" s="13" customFormat="1" ht="55.5" customHeight="1">
      <c r="A1" s="199"/>
      <c r="B1" s="200"/>
      <c r="C1" s="201"/>
      <c r="D1" s="201"/>
      <c r="O1" s="474" t="s">
        <v>153</v>
      </c>
      <c r="P1" s="474"/>
    </row>
    <row r="2" spans="1:16" s="13" customFormat="1" ht="26.25">
      <c r="A2" s="477" t="s">
        <v>68</v>
      </c>
      <c r="B2" s="477"/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8"/>
    </row>
    <row r="3" spans="1:16" s="13" customFormat="1" ht="15.75" customHeight="1" thickBot="1">
      <c r="A3" s="475"/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  <c r="O3" s="475"/>
      <c r="P3" s="476"/>
    </row>
    <row r="4" spans="1:16" s="13" customFormat="1" ht="15.75" customHeight="1">
      <c r="A4" s="437" t="s">
        <v>7</v>
      </c>
      <c r="B4" s="421" t="s">
        <v>0</v>
      </c>
      <c r="C4" s="421" t="s">
        <v>9</v>
      </c>
      <c r="D4" s="421" t="s">
        <v>10</v>
      </c>
      <c r="E4" s="458" t="s">
        <v>11</v>
      </c>
      <c r="F4" s="459"/>
      <c r="G4" s="421" t="s">
        <v>12</v>
      </c>
      <c r="H4" s="458" t="s">
        <v>13</v>
      </c>
      <c r="I4" s="424" t="s">
        <v>14</v>
      </c>
      <c r="J4" s="455"/>
      <c r="K4" s="455"/>
      <c r="L4" s="455"/>
      <c r="M4" s="455"/>
      <c r="N4" s="455"/>
      <c r="O4" s="455"/>
      <c r="P4" s="430" t="s">
        <v>15</v>
      </c>
    </row>
    <row r="5" spans="1:16" s="13" customFormat="1" ht="31.5" customHeight="1">
      <c r="A5" s="438"/>
      <c r="B5" s="422"/>
      <c r="C5" s="422"/>
      <c r="D5" s="422"/>
      <c r="E5" s="460"/>
      <c r="F5" s="461"/>
      <c r="G5" s="422"/>
      <c r="H5" s="422"/>
      <c r="I5" s="422" t="s">
        <v>69</v>
      </c>
      <c r="J5" s="422" t="s">
        <v>70</v>
      </c>
      <c r="K5" s="460" t="s">
        <v>16</v>
      </c>
      <c r="L5" s="464"/>
      <c r="M5" s="464"/>
      <c r="N5" s="464"/>
      <c r="O5" s="464"/>
      <c r="P5" s="431"/>
    </row>
    <row r="6" spans="1:16" s="13" customFormat="1" ht="16.5" thickBot="1">
      <c r="A6" s="439"/>
      <c r="B6" s="423"/>
      <c r="C6" s="423"/>
      <c r="D6" s="423"/>
      <c r="E6" s="23" t="s">
        <v>17</v>
      </c>
      <c r="F6" s="23" t="s">
        <v>18</v>
      </c>
      <c r="G6" s="423"/>
      <c r="H6" s="463"/>
      <c r="I6" s="463"/>
      <c r="J6" s="463"/>
      <c r="K6" s="24">
        <v>2010</v>
      </c>
      <c r="L6" s="25">
        <v>2011</v>
      </c>
      <c r="M6" s="25">
        <v>2012</v>
      </c>
      <c r="N6" s="25">
        <v>2013</v>
      </c>
      <c r="O6" s="26" t="s">
        <v>71</v>
      </c>
      <c r="P6" s="462"/>
    </row>
    <row r="7" spans="1:16" s="13" customFormat="1" ht="15.75" thickBot="1">
      <c r="A7" s="27">
        <v>1</v>
      </c>
      <c r="B7" s="28">
        <v>2</v>
      </c>
      <c r="C7" s="28">
        <v>3</v>
      </c>
      <c r="D7" s="28">
        <v>4</v>
      </c>
      <c r="E7" s="29">
        <v>5</v>
      </c>
      <c r="F7" s="29">
        <v>6</v>
      </c>
      <c r="G7" s="29">
        <v>7</v>
      </c>
      <c r="H7" s="30">
        <v>8</v>
      </c>
      <c r="I7" s="29">
        <v>9</v>
      </c>
      <c r="J7" s="28">
        <v>10</v>
      </c>
      <c r="K7" s="28">
        <v>11</v>
      </c>
      <c r="L7" s="28">
        <v>12</v>
      </c>
      <c r="M7" s="28">
        <v>13</v>
      </c>
      <c r="N7" s="28">
        <v>14</v>
      </c>
      <c r="O7" s="31">
        <v>15</v>
      </c>
      <c r="P7" s="32">
        <v>16</v>
      </c>
    </row>
    <row r="8" spans="1:16" s="13" customFormat="1" ht="17.25" customHeight="1" thickBot="1" thickTop="1">
      <c r="A8" s="479" t="s">
        <v>19</v>
      </c>
      <c r="B8" s="418"/>
      <c r="C8" s="418"/>
      <c r="D8" s="418"/>
      <c r="E8" s="418"/>
      <c r="F8" s="418"/>
      <c r="G8" s="418"/>
      <c r="H8" s="33">
        <f>SUM(I8:O8)</f>
        <v>521350</v>
      </c>
      <c r="I8" s="34">
        <f>SUM(I10)</f>
        <v>21350</v>
      </c>
      <c r="J8" s="34">
        <f aca="true" t="shared" si="0" ref="J8:O8">SUM(J10)</f>
        <v>500000</v>
      </c>
      <c r="K8" s="34">
        <f t="shared" si="0"/>
        <v>0</v>
      </c>
      <c r="L8" s="34">
        <f t="shared" si="0"/>
        <v>0</v>
      </c>
      <c r="M8" s="34">
        <f t="shared" si="0"/>
        <v>0</v>
      </c>
      <c r="N8" s="34">
        <f t="shared" si="0"/>
        <v>0</v>
      </c>
      <c r="O8" s="34">
        <f t="shared" si="0"/>
        <v>0</v>
      </c>
      <c r="P8" s="35"/>
    </row>
    <row r="9" spans="1:16" s="13" customFormat="1" ht="15.75">
      <c r="A9" s="428">
        <v>1</v>
      </c>
      <c r="B9" s="415">
        <v>400</v>
      </c>
      <c r="C9" s="415">
        <v>40002</v>
      </c>
      <c r="D9" s="300" t="s">
        <v>20</v>
      </c>
      <c r="E9" s="415">
        <v>2008</v>
      </c>
      <c r="F9" s="415">
        <v>2009</v>
      </c>
      <c r="G9" s="414" t="s">
        <v>21</v>
      </c>
      <c r="H9" s="299"/>
      <c r="I9" s="40"/>
      <c r="J9" s="40"/>
      <c r="K9" s="40"/>
      <c r="L9" s="40"/>
      <c r="M9" s="41"/>
      <c r="N9" s="41"/>
      <c r="O9" s="42"/>
      <c r="P9" s="43"/>
    </row>
    <row r="10" spans="1:16" s="13" customFormat="1" ht="15.75">
      <c r="A10" s="408"/>
      <c r="B10" s="411"/>
      <c r="C10" s="411"/>
      <c r="D10" s="44" t="s">
        <v>22</v>
      </c>
      <c r="E10" s="411"/>
      <c r="F10" s="411"/>
      <c r="G10" s="448"/>
      <c r="H10" s="45">
        <f>SUM(I10:O10)</f>
        <v>521350</v>
      </c>
      <c r="I10" s="46">
        <f>SUM(I11:I11)</f>
        <v>21350</v>
      </c>
      <c r="J10" s="46">
        <f>SUM(J11:J11)</f>
        <v>500000</v>
      </c>
      <c r="K10" s="46"/>
      <c r="L10" s="46"/>
      <c r="M10" s="46"/>
      <c r="N10" s="47"/>
      <c r="O10" s="48"/>
      <c r="P10" s="43"/>
    </row>
    <row r="11" spans="1:16" s="13" customFormat="1" ht="15.75" thickBot="1">
      <c r="A11" s="408"/>
      <c r="B11" s="411"/>
      <c r="C11" s="411"/>
      <c r="D11" s="49" t="s">
        <v>23</v>
      </c>
      <c r="E11" s="411"/>
      <c r="F11" s="411"/>
      <c r="G11" s="448"/>
      <c r="H11" s="50">
        <f>SUM(I11:O11)</f>
        <v>521350</v>
      </c>
      <c r="I11" s="52">
        <v>21350</v>
      </c>
      <c r="J11" s="52">
        <v>500000</v>
      </c>
      <c r="K11" s="52"/>
      <c r="L11" s="53"/>
      <c r="M11" s="53"/>
      <c r="N11" s="47"/>
      <c r="O11" s="48"/>
      <c r="P11" s="43"/>
    </row>
    <row r="12" spans="1:16" s="13" customFormat="1" ht="17.25" thickBot="1" thickTop="1">
      <c r="A12" s="417" t="s">
        <v>24</v>
      </c>
      <c r="B12" s="418"/>
      <c r="C12" s="418"/>
      <c r="D12" s="418"/>
      <c r="E12" s="418"/>
      <c r="F12" s="418"/>
      <c r="G12" s="418"/>
      <c r="H12" s="33">
        <f>SUM(I12:O12)</f>
        <v>10261822</v>
      </c>
      <c r="I12" s="55">
        <f aca="true" t="shared" si="1" ref="I12:O12">SUM(I14,I17,I21)</f>
        <v>146822</v>
      </c>
      <c r="J12" s="55">
        <f t="shared" si="1"/>
        <v>7220000</v>
      </c>
      <c r="K12" s="55">
        <f t="shared" si="1"/>
        <v>1320000</v>
      </c>
      <c r="L12" s="55">
        <f t="shared" si="1"/>
        <v>787500</v>
      </c>
      <c r="M12" s="55">
        <f t="shared" si="1"/>
        <v>787500</v>
      </c>
      <c r="N12" s="55">
        <f t="shared" si="1"/>
        <v>0</v>
      </c>
      <c r="O12" s="55">
        <f t="shared" si="1"/>
        <v>0</v>
      </c>
      <c r="P12" s="56"/>
    </row>
    <row r="13" spans="1:16" s="57" customFormat="1" ht="31.5">
      <c r="A13" s="467">
        <v>2</v>
      </c>
      <c r="B13" s="453">
        <v>600</v>
      </c>
      <c r="C13" s="472">
        <v>60004</v>
      </c>
      <c r="D13" s="58" t="s">
        <v>72</v>
      </c>
      <c r="E13" s="453">
        <v>2009</v>
      </c>
      <c r="F13" s="453">
        <v>2012</v>
      </c>
      <c r="G13" s="453" t="s">
        <v>25</v>
      </c>
      <c r="H13" s="59"/>
      <c r="I13" s="60"/>
      <c r="J13" s="60"/>
      <c r="K13" s="60"/>
      <c r="L13" s="60"/>
      <c r="M13" s="60"/>
      <c r="N13" s="61"/>
      <c r="O13" s="62"/>
      <c r="P13" s="63"/>
    </row>
    <row r="14" spans="1:16" s="57" customFormat="1" ht="15.75">
      <c r="A14" s="468"/>
      <c r="B14" s="411"/>
      <c r="C14" s="473"/>
      <c r="D14" s="64" t="s">
        <v>22</v>
      </c>
      <c r="E14" s="456"/>
      <c r="F14" s="456"/>
      <c r="G14" s="411"/>
      <c r="H14" s="45">
        <f>SUM(I14:O14)</f>
        <v>1875000</v>
      </c>
      <c r="I14" s="65"/>
      <c r="J14" s="66">
        <f>SUM(J15)</f>
        <v>300000</v>
      </c>
      <c r="K14" s="66"/>
      <c r="L14" s="66">
        <f>SUM(L15)</f>
        <v>787500</v>
      </c>
      <c r="M14" s="66">
        <f>SUM(M15)</f>
        <v>787500</v>
      </c>
      <c r="N14" s="67"/>
      <c r="O14" s="68"/>
      <c r="P14" s="63"/>
    </row>
    <row r="15" spans="1:16" s="57" customFormat="1" ht="16.5" thickBot="1">
      <c r="A15" s="469"/>
      <c r="B15" s="412"/>
      <c r="C15" s="473"/>
      <c r="D15" s="69" t="s">
        <v>23</v>
      </c>
      <c r="E15" s="457"/>
      <c r="F15" s="457"/>
      <c r="G15" s="412"/>
      <c r="H15" s="70">
        <f>SUM(I15:O15)</f>
        <v>1875000</v>
      </c>
      <c r="I15" s="65"/>
      <c r="J15" s="71">
        <v>300000</v>
      </c>
      <c r="K15" s="71"/>
      <c r="L15" s="71">
        <f>625000+162500</f>
        <v>787500</v>
      </c>
      <c r="M15" s="71">
        <f>625000+162500</f>
        <v>787500</v>
      </c>
      <c r="N15" s="72"/>
      <c r="O15" s="68"/>
      <c r="P15" s="63"/>
    </row>
    <row r="16" spans="1:16" s="57" customFormat="1" ht="15.75">
      <c r="A16" s="428">
        <v>3</v>
      </c>
      <c r="B16" s="415">
        <v>600</v>
      </c>
      <c r="C16" s="415">
        <v>60013</v>
      </c>
      <c r="D16" s="37" t="s">
        <v>26</v>
      </c>
      <c r="E16" s="415">
        <v>2006</v>
      </c>
      <c r="F16" s="415">
        <v>2010</v>
      </c>
      <c r="G16" s="414" t="s">
        <v>27</v>
      </c>
      <c r="H16" s="73"/>
      <c r="I16" s="74"/>
      <c r="J16" s="40"/>
      <c r="K16" s="40"/>
      <c r="L16" s="41"/>
      <c r="M16" s="41"/>
      <c r="N16" s="41"/>
      <c r="O16" s="42"/>
      <c r="P16" s="75"/>
    </row>
    <row r="17" spans="1:16" s="57" customFormat="1" ht="15.75">
      <c r="A17" s="408"/>
      <c r="B17" s="411"/>
      <c r="C17" s="411"/>
      <c r="D17" s="44" t="s">
        <v>22</v>
      </c>
      <c r="E17" s="411"/>
      <c r="F17" s="411"/>
      <c r="G17" s="448"/>
      <c r="H17" s="76">
        <f>SUM(I17:O17)</f>
        <v>2909962</v>
      </c>
      <c r="I17" s="76">
        <f>SUM(I18:I19)</f>
        <v>69962</v>
      </c>
      <c r="J17" s="76">
        <f>SUM(J18:J19)</f>
        <v>1520000</v>
      </c>
      <c r="K17" s="76">
        <f>SUM(K18:K19)</f>
        <v>1320000</v>
      </c>
      <c r="L17" s="76"/>
      <c r="M17" s="53"/>
      <c r="N17" s="53"/>
      <c r="O17" s="77"/>
      <c r="P17" s="43"/>
    </row>
    <row r="18" spans="1:16" s="13" customFormat="1" ht="15">
      <c r="A18" s="408"/>
      <c r="B18" s="411"/>
      <c r="C18" s="411"/>
      <c r="D18" s="49" t="s">
        <v>23</v>
      </c>
      <c r="E18" s="411"/>
      <c r="F18" s="411"/>
      <c r="G18" s="448"/>
      <c r="H18" s="78">
        <f>SUM(I18:O18)</f>
        <v>665962</v>
      </c>
      <c r="I18" s="51">
        <v>69962</v>
      </c>
      <c r="J18" s="52">
        <v>398000</v>
      </c>
      <c r="K18" s="53">
        <v>198000</v>
      </c>
      <c r="L18" s="53"/>
      <c r="M18" s="53"/>
      <c r="N18" s="53"/>
      <c r="O18" s="77"/>
      <c r="P18" s="202"/>
    </row>
    <row r="19" spans="1:16" s="13" customFormat="1" ht="15.75" thickBot="1">
      <c r="A19" s="409"/>
      <c r="B19" s="412"/>
      <c r="C19" s="412"/>
      <c r="D19" s="79" t="s">
        <v>28</v>
      </c>
      <c r="E19" s="412"/>
      <c r="F19" s="412"/>
      <c r="G19" s="449"/>
      <c r="H19" s="78">
        <f>SUM(I19:O19)</f>
        <v>2244000</v>
      </c>
      <c r="I19" s="80"/>
      <c r="J19" s="81">
        <v>1122000</v>
      </c>
      <c r="K19" s="82">
        <v>1122000</v>
      </c>
      <c r="L19" s="82"/>
      <c r="M19" s="82"/>
      <c r="N19" s="82"/>
      <c r="O19" s="83"/>
      <c r="P19" s="203"/>
    </row>
    <row r="20" spans="1:16" s="13" customFormat="1" ht="15.75">
      <c r="A20" s="428">
        <v>4</v>
      </c>
      <c r="B20" s="415">
        <v>600</v>
      </c>
      <c r="C20" s="415">
        <v>60014</v>
      </c>
      <c r="D20" s="37" t="s">
        <v>29</v>
      </c>
      <c r="E20" s="415">
        <v>2003</v>
      </c>
      <c r="F20" s="415">
        <v>2009</v>
      </c>
      <c r="G20" s="414" t="s">
        <v>34</v>
      </c>
      <c r="H20" s="85"/>
      <c r="I20" s="74"/>
      <c r="J20" s="40"/>
      <c r="K20" s="40"/>
      <c r="L20" s="41"/>
      <c r="M20" s="41"/>
      <c r="N20" s="41"/>
      <c r="O20" s="42"/>
      <c r="P20" s="43"/>
    </row>
    <row r="21" spans="1:16" s="13" customFormat="1" ht="15.75">
      <c r="A21" s="408"/>
      <c r="B21" s="411"/>
      <c r="C21" s="411"/>
      <c r="D21" s="44" t="s">
        <v>22</v>
      </c>
      <c r="E21" s="411"/>
      <c r="F21" s="411"/>
      <c r="G21" s="448"/>
      <c r="H21" s="45">
        <f>SUM(I21:O21)</f>
        <v>5476860</v>
      </c>
      <c r="I21" s="46">
        <f>SUM(I22:I23)</f>
        <v>76860</v>
      </c>
      <c r="J21" s="46">
        <f>SUM(J22:J23)</f>
        <v>5400000</v>
      </c>
      <c r="K21" s="46"/>
      <c r="L21" s="46"/>
      <c r="M21" s="53"/>
      <c r="N21" s="53"/>
      <c r="O21" s="77"/>
      <c r="P21" s="43"/>
    </row>
    <row r="22" spans="1:16" s="13" customFormat="1" ht="15">
      <c r="A22" s="408"/>
      <c r="B22" s="411"/>
      <c r="C22" s="411"/>
      <c r="D22" s="86" t="s">
        <v>23</v>
      </c>
      <c r="E22" s="411"/>
      <c r="F22" s="411"/>
      <c r="G22" s="448"/>
      <c r="H22" s="78">
        <f>SUM(I22:O22)</f>
        <v>1426860</v>
      </c>
      <c r="I22" s="51">
        <v>76860</v>
      </c>
      <c r="J22" s="52">
        <v>1350000</v>
      </c>
      <c r="K22" s="53"/>
      <c r="L22" s="53"/>
      <c r="M22" s="53"/>
      <c r="N22" s="53"/>
      <c r="O22" s="77"/>
      <c r="P22" s="43"/>
    </row>
    <row r="23" spans="1:16" s="13" customFormat="1" ht="15.75" thickBot="1">
      <c r="A23" s="409"/>
      <c r="B23" s="412"/>
      <c r="C23" s="420"/>
      <c r="D23" s="87" t="s">
        <v>30</v>
      </c>
      <c r="E23" s="412"/>
      <c r="F23" s="412"/>
      <c r="G23" s="449"/>
      <c r="H23" s="78">
        <f>SUM(I23:O23)</f>
        <v>4050000</v>
      </c>
      <c r="I23" s="80"/>
      <c r="J23" s="81">
        <v>4050000</v>
      </c>
      <c r="K23" s="82"/>
      <c r="L23" s="82"/>
      <c r="M23" s="82"/>
      <c r="N23" s="82"/>
      <c r="O23" s="83"/>
      <c r="P23" s="43"/>
    </row>
    <row r="24" spans="1:16" s="13" customFormat="1" ht="17.25" thickBot="1" thickTop="1">
      <c r="A24" s="417" t="s">
        <v>31</v>
      </c>
      <c r="B24" s="418"/>
      <c r="C24" s="418"/>
      <c r="D24" s="418"/>
      <c r="E24" s="418"/>
      <c r="F24" s="418"/>
      <c r="G24" s="418"/>
      <c r="H24" s="33">
        <f>SUM(I24:O24)</f>
        <v>10425000</v>
      </c>
      <c r="I24" s="99">
        <f>SUM(I26,I30)</f>
        <v>0</v>
      </c>
      <c r="J24" s="99">
        <f aca="true" t="shared" si="2" ref="J24:O24">SUM(J26,J30)</f>
        <v>225000</v>
      </c>
      <c r="K24" s="99">
        <f t="shared" si="2"/>
        <v>5200000</v>
      </c>
      <c r="L24" s="99">
        <f t="shared" si="2"/>
        <v>5000000</v>
      </c>
      <c r="M24" s="99">
        <f t="shared" si="2"/>
        <v>0</v>
      </c>
      <c r="N24" s="99">
        <f t="shared" si="2"/>
        <v>0</v>
      </c>
      <c r="O24" s="99">
        <f t="shared" si="2"/>
        <v>0</v>
      </c>
      <c r="P24" s="35"/>
    </row>
    <row r="25" spans="1:16" s="13" customFormat="1" ht="34.5" customHeight="1">
      <c r="A25" s="428">
        <v>5</v>
      </c>
      <c r="B25" s="415">
        <v>630</v>
      </c>
      <c r="C25" s="415">
        <v>63003</v>
      </c>
      <c r="D25" s="100" t="s">
        <v>32</v>
      </c>
      <c r="E25" s="415">
        <v>2008</v>
      </c>
      <c r="F25" s="415">
        <v>2011</v>
      </c>
      <c r="G25" s="414" t="s">
        <v>21</v>
      </c>
      <c r="H25" s="39"/>
      <c r="I25" s="74"/>
      <c r="J25" s="40"/>
      <c r="K25" s="40"/>
      <c r="L25" s="40"/>
      <c r="M25" s="41"/>
      <c r="N25" s="41"/>
      <c r="O25" s="42"/>
      <c r="P25" s="75"/>
    </row>
    <row r="26" spans="1:16" s="13" customFormat="1" ht="15.75">
      <c r="A26" s="408"/>
      <c r="B26" s="411"/>
      <c r="C26" s="411"/>
      <c r="D26" s="44" t="s">
        <v>22</v>
      </c>
      <c r="E26" s="410"/>
      <c r="F26" s="410"/>
      <c r="G26" s="405"/>
      <c r="H26" s="76">
        <f>SUM(I26:O26)</f>
        <v>9150000</v>
      </c>
      <c r="I26" s="101"/>
      <c r="J26" s="101">
        <f>SUM(J27:J28)</f>
        <v>150000</v>
      </c>
      <c r="K26" s="101">
        <f>SUM(K27:K28)</f>
        <v>4000000</v>
      </c>
      <c r="L26" s="101">
        <f>SUM(L27:L28)</f>
        <v>5000000</v>
      </c>
      <c r="M26" s="101"/>
      <c r="N26" s="101"/>
      <c r="O26" s="48"/>
      <c r="P26" s="43"/>
    </row>
    <row r="27" spans="1:16" s="13" customFormat="1" ht="15">
      <c r="A27" s="408"/>
      <c r="B27" s="411"/>
      <c r="C27" s="411"/>
      <c r="D27" s="49" t="s">
        <v>23</v>
      </c>
      <c r="E27" s="411"/>
      <c r="F27" s="411"/>
      <c r="G27" s="448"/>
      <c r="H27" s="78">
        <f>SUM(I27:O27)</f>
        <v>1500000</v>
      </c>
      <c r="I27" s="102"/>
      <c r="J27" s="102">
        <v>150000</v>
      </c>
      <c r="K27" s="102">
        <v>600000</v>
      </c>
      <c r="L27" s="102">
        <v>750000</v>
      </c>
      <c r="M27" s="103"/>
      <c r="N27" s="53"/>
      <c r="O27" s="90"/>
      <c r="P27" s="43"/>
    </row>
    <row r="28" spans="1:16" s="13" customFormat="1" ht="15.75" thickBot="1">
      <c r="A28" s="409"/>
      <c r="B28" s="412"/>
      <c r="C28" s="412"/>
      <c r="D28" s="79" t="s">
        <v>28</v>
      </c>
      <c r="E28" s="412"/>
      <c r="F28" s="412"/>
      <c r="G28" s="449"/>
      <c r="H28" s="97">
        <f>SUM(I28:O28)</f>
        <v>7650000</v>
      </c>
      <c r="I28" s="223"/>
      <c r="J28" s="224"/>
      <c r="K28" s="224">
        <v>3400000</v>
      </c>
      <c r="L28" s="224">
        <v>4250000</v>
      </c>
      <c r="M28" s="225"/>
      <c r="N28" s="82"/>
      <c r="O28" s="112"/>
      <c r="P28" s="203"/>
    </row>
    <row r="29" spans="1:16" s="13" customFormat="1" ht="31.5">
      <c r="A29" s="407">
        <v>6</v>
      </c>
      <c r="B29" s="410">
        <v>630</v>
      </c>
      <c r="C29" s="410">
        <v>63003</v>
      </c>
      <c r="D29" s="226" t="s">
        <v>91</v>
      </c>
      <c r="E29" s="410">
        <v>2009</v>
      </c>
      <c r="F29" s="410">
        <v>2010</v>
      </c>
      <c r="G29" s="405" t="s">
        <v>92</v>
      </c>
      <c r="H29" s="93"/>
      <c r="I29" s="95"/>
      <c r="J29" s="96"/>
      <c r="K29" s="96"/>
      <c r="L29" s="96"/>
      <c r="M29" s="96"/>
      <c r="N29" s="96"/>
      <c r="O29" s="227"/>
      <c r="P29" s="43"/>
    </row>
    <row r="30" spans="1:16" s="13" customFormat="1" ht="15.75" customHeight="1">
      <c r="A30" s="408"/>
      <c r="B30" s="411"/>
      <c r="C30" s="411"/>
      <c r="D30" s="44" t="s">
        <v>22</v>
      </c>
      <c r="E30" s="410"/>
      <c r="F30" s="410"/>
      <c r="G30" s="405"/>
      <c r="H30" s="115">
        <f>SUM(I30:O30)</f>
        <v>1275000</v>
      </c>
      <c r="I30" s="115"/>
      <c r="J30" s="115">
        <f>SUM(J31:J32)</f>
        <v>75000</v>
      </c>
      <c r="K30" s="115">
        <f>SUM(K31:K32)</f>
        <v>1200000</v>
      </c>
      <c r="L30" s="52"/>
      <c r="M30" s="52"/>
      <c r="N30" s="52"/>
      <c r="O30" s="139"/>
      <c r="P30" s="43"/>
    </row>
    <row r="31" spans="1:16" s="13" customFormat="1" ht="15.75" customHeight="1">
      <c r="A31" s="408"/>
      <c r="B31" s="411"/>
      <c r="C31" s="411"/>
      <c r="D31" s="86" t="s">
        <v>23</v>
      </c>
      <c r="E31" s="410"/>
      <c r="F31" s="410"/>
      <c r="G31" s="405"/>
      <c r="H31" s="228">
        <f>SUM(I31:O31)</f>
        <v>675000</v>
      </c>
      <c r="I31" s="51"/>
      <c r="J31" s="51">
        <v>75000</v>
      </c>
      <c r="K31" s="51">
        <v>600000</v>
      </c>
      <c r="L31" s="52"/>
      <c r="M31" s="52"/>
      <c r="N31" s="52"/>
      <c r="O31" s="139"/>
      <c r="P31" s="43"/>
    </row>
    <row r="32" spans="1:16" s="13" customFormat="1" ht="15.75" thickBot="1">
      <c r="A32" s="409"/>
      <c r="B32" s="412"/>
      <c r="C32" s="412"/>
      <c r="D32" s="79" t="s">
        <v>28</v>
      </c>
      <c r="E32" s="413"/>
      <c r="F32" s="413"/>
      <c r="G32" s="406"/>
      <c r="H32" s="229">
        <f>SUM(I32:O32)</f>
        <v>600000</v>
      </c>
      <c r="I32" s="80"/>
      <c r="J32" s="81"/>
      <c r="K32" s="81">
        <v>600000</v>
      </c>
      <c r="L32" s="81"/>
      <c r="M32" s="81"/>
      <c r="N32" s="81"/>
      <c r="O32" s="230"/>
      <c r="P32" s="203"/>
    </row>
    <row r="33" spans="1:16" s="13" customFormat="1" ht="17.25" thickBot="1" thickTop="1">
      <c r="A33" s="417" t="s">
        <v>33</v>
      </c>
      <c r="B33" s="418"/>
      <c r="C33" s="418"/>
      <c r="D33" s="418"/>
      <c r="E33" s="418"/>
      <c r="F33" s="418"/>
      <c r="G33" s="418"/>
      <c r="H33" s="33">
        <f>SUM(I33:O33)</f>
        <v>48021852</v>
      </c>
      <c r="I33" s="104">
        <f>SUM(I35,I38)</f>
        <v>3761852</v>
      </c>
      <c r="J33" s="104">
        <f aca="true" t="shared" si="3" ref="J33:O33">SUM(J35,J38)</f>
        <v>8000000</v>
      </c>
      <c r="K33" s="104">
        <f t="shared" si="3"/>
        <v>10760000</v>
      </c>
      <c r="L33" s="104">
        <f t="shared" si="3"/>
        <v>8000000</v>
      </c>
      <c r="M33" s="104">
        <f t="shared" si="3"/>
        <v>8500000</v>
      </c>
      <c r="N33" s="104">
        <f t="shared" si="3"/>
        <v>9000000</v>
      </c>
      <c r="O33" s="104">
        <f t="shared" si="3"/>
        <v>0</v>
      </c>
      <c r="P33" s="56"/>
    </row>
    <row r="34" spans="1:16" s="13" customFormat="1" ht="31.5">
      <c r="A34" s="428">
        <v>7</v>
      </c>
      <c r="B34" s="415">
        <v>700</v>
      </c>
      <c r="C34" s="415">
        <v>70095</v>
      </c>
      <c r="D34" s="37" t="s">
        <v>73</v>
      </c>
      <c r="E34" s="415">
        <v>2004</v>
      </c>
      <c r="F34" s="415">
        <v>2013</v>
      </c>
      <c r="G34" s="414" t="s">
        <v>34</v>
      </c>
      <c r="H34" s="85"/>
      <c r="I34" s="74"/>
      <c r="J34" s="40"/>
      <c r="K34" s="40"/>
      <c r="L34" s="40"/>
      <c r="M34" s="40"/>
      <c r="N34" s="40"/>
      <c r="O34" s="105"/>
      <c r="P34" s="106"/>
    </row>
    <row r="35" spans="1:16" s="13" customFormat="1" ht="15.75">
      <c r="A35" s="408"/>
      <c r="B35" s="411"/>
      <c r="C35" s="411"/>
      <c r="D35" s="44" t="s">
        <v>22</v>
      </c>
      <c r="E35" s="410"/>
      <c r="F35" s="410"/>
      <c r="G35" s="405"/>
      <c r="H35" s="76">
        <f>SUM(I35:O35)</f>
        <v>43208953</v>
      </c>
      <c r="I35" s="46">
        <f aca="true" t="shared" si="4" ref="I35:N35">SUM(I36)</f>
        <v>3708953</v>
      </c>
      <c r="J35" s="46">
        <f t="shared" si="4"/>
        <v>6000000</v>
      </c>
      <c r="K35" s="46">
        <f t="shared" si="4"/>
        <v>8000000</v>
      </c>
      <c r="L35" s="46">
        <f t="shared" si="4"/>
        <v>8000000</v>
      </c>
      <c r="M35" s="46">
        <f t="shared" si="4"/>
        <v>8500000</v>
      </c>
      <c r="N35" s="46">
        <f t="shared" si="4"/>
        <v>9000000</v>
      </c>
      <c r="O35" s="46"/>
      <c r="P35" s="106"/>
    </row>
    <row r="36" spans="1:16" s="13" customFormat="1" ht="16.5" thickBot="1">
      <c r="A36" s="409"/>
      <c r="B36" s="412"/>
      <c r="C36" s="412"/>
      <c r="D36" s="49" t="s">
        <v>23</v>
      </c>
      <c r="E36" s="411"/>
      <c r="F36" s="411"/>
      <c r="G36" s="448"/>
      <c r="H36" s="78">
        <f>SUM(I36:O36)</f>
        <v>43208953</v>
      </c>
      <c r="I36" s="52">
        <v>3708953</v>
      </c>
      <c r="J36" s="52">
        <v>6000000</v>
      </c>
      <c r="K36" s="52">
        <v>8000000</v>
      </c>
      <c r="L36" s="52">
        <v>8000000</v>
      </c>
      <c r="M36" s="52">
        <v>8500000</v>
      </c>
      <c r="N36" s="52">
        <v>9000000</v>
      </c>
      <c r="O36" s="51"/>
      <c r="P36" s="106"/>
    </row>
    <row r="37" spans="1:16" s="13" customFormat="1" ht="31.5">
      <c r="A37" s="428">
        <v>8</v>
      </c>
      <c r="B37" s="415">
        <v>700</v>
      </c>
      <c r="C37" s="415">
        <v>70095</v>
      </c>
      <c r="D37" s="37" t="s">
        <v>35</v>
      </c>
      <c r="E37" s="415">
        <v>2008</v>
      </c>
      <c r="F37" s="415">
        <v>2010</v>
      </c>
      <c r="G37" s="414" t="s">
        <v>34</v>
      </c>
      <c r="H37" s="85"/>
      <c r="I37" s="40"/>
      <c r="J37" s="40"/>
      <c r="K37" s="40"/>
      <c r="L37" s="40"/>
      <c r="M37" s="40"/>
      <c r="N37" s="40"/>
      <c r="O37" s="74"/>
      <c r="P37" s="107"/>
    </row>
    <row r="38" spans="1:16" s="13" customFormat="1" ht="15.75" customHeight="1">
      <c r="A38" s="408"/>
      <c r="B38" s="411"/>
      <c r="C38" s="411"/>
      <c r="D38" s="44" t="s">
        <v>22</v>
      </c>
      <c r="E38" s="410"/>
      <c r="F38" s="410"/>
      <c r="G38" s="405"/>
      <c r="H38" s="76">
        <f>SUM(I38:O38)</f>
        <v>4812899</v>
      </c>
      <c r="I38" s="76">
        <f>SUM(I39)</f>
        <v>52899</v>
      </c>
      <c r="J38" s="76">
        <f>SUM(J39)</f>
        <v>2000000</v>
      </c>
      <c r="K38" s="76">
        <f>SUM(K39)</f>
        <v>2760000</v>
      </c>
      <c r="L38" s="76"/>
      <c r="M38" s="96"/>
      <c r="N38" s="96"/>
      <c r="O38" s="95"/>
      <c r="P38" s="106"/>
    </row>
    <row r="39" spans="1:16" s="13" customFormat="1" ht="16.5" thickBot="1">
      <c r="A39" s="408"/>
      <c r="B39" s="411"/>
      <c r="C39" s="411"/>
      <c r="D39" s="49" t="s">
        <v>23</v>
      </c>
      <c r="E39" s="411"/>
      <c r="F39" s="411"/>
      <c r="G39" s="448"/>
      <c r="H39" s="78">
        <f>SUM(I39:O39)</f>
        <v>4812899</v>
      </c>
      <c r="I39" s="52">
        <v>52899</v>
      </c>
      <c r="J39" s="52">
        <v>2000000</v>
      </c>
      <c r="K39" s="52">
        <v>2760000</v>
      </c>
      <c r="L39" s="52"/>
      <c r="M39" s="96"/>
      <c r="N39" s="96"/>
      <c r="O39" s="95"/>
      <c r="P39" s="106"/>
    </row>
    <row r="40" spans="1:16" s="13" customFormat="1" ht="17.25" thickBot="1" thickTop="1">
      <c r="A40" s="417" t="s">
        <v>36</v>
      </c>
      <c r="B40" s="470"/>
      <c r="C40" s="470"/>
      <c r="D40" s="470"/>
      <c r="E40" s="470"/>
      <c r="F40" s="470"/>
      <c r="G40" s="471"/>
      <c r="H40" s="33">
        <f>SUM(I40:O40)</f>
        <v>1129450</v>
      </c>
      <c r="I40" s="34">
        <f>SUM(I42)</f>
        <v>6550</v>
      </c>
      <c r="J40" s="34">
        <f>SUM(J42)</f>
        <v>621900</v>
      </c>
      <c r="K40" s="34">
        <f>SUM(K42)</f>
        <v>501000</v>
      </c>
      <c r="L40" s="34">
        <f>SUM(L42,L46)</f>
        <v>0</v>
      </c>
      <c r="M40" s="34">
        <f>SUM(M42,M46)</f>
        <v>0</v>
      </c>
      <c r="N40" s="34">
        <f>SUM(N42,N46)</f>
        <v>0</v>
      </c>
      <c r="O40" s="34">
        <f>SUM(O42,O46)</f>
        <v>0</v>
      </c>
      <c r="P40" s="35"/>
    </row>
    <row r="41" spans="1:16" s="13" customFormat="1" ht="17.25" customHeight="1">
      <c r="A41" s="428">
        <v>9</v>
      </c>
      <c r="B41" s="415">
        <v>750</v>
      </c>
      <c r="C41" s="415">
        <v>75023</v>
      </c>
      <c r="D41" s="37" t="s">
        <v>37</v>
      </c>
      <c r="E41" s="415">
        <v>2008</v>
      </c>
      <c r="F41" s="415">
        <v>2010</v>
      </c>
      <c r="G41" s="414" t="s">
        <v>38</v>
      </c>
      <c r="H41" s="85"/>
      <c r="I41" s="74"/>
      <c r="J41" s="40"/>
      <c r="K41" s="40"/>
      <c r="L41" s="40"/>
      <c r="M41" s="41"/>
      <c r="N41" s="41"/>
      <c r="O41" s="42"/>
      <c r="P41" s="43"/>
    </row>
    <row r="42" spans="1:16" s="13" customFormat="1" ht="15.75">
      <c r="A42" s="408"/>
      <c r="B42" s="411"/>
      <c r="C42" s="411"/>
      <c r="D42" s="44" t="s">
        <v>22</v>
      </c>
      <c r="E42" s="410"/>
      <c r="F42" s="410"/>
      <c r="G42" s="405"/>
      <c r="H42" s="76">
        <f>SUM(I42:O42)</f>
        <v>1129450</v>
      </c>
      <c r="I42" s="46">
        <f>SUM(I43:I44)</f>
        <v>6550</v>
      </c>
      <c r="J42" s="46">
        <f>SUM(J43:J44)</f>
        <v>621900</v>
      </c>
      <c r="K42" s="46">
        <f>SUM(K43:K44)</f>
        <v>501000</v>
      </c>
      <c r="L42" s="46"/>
      <c r="M42" s="47"/>
      <c r="N42" s="47"/>
      <c r="O42" s="48"/>
      <c r="P42" s="43"/>
    </row>
    <row r="43" spans="1:16" s="13" customFormat="1" ht="15">
      <c r="A43" s="408"/>
      <c r="B43" s="411"/>
      <c r="C43" s="411"/>
      <c r="D43" s="49" t="s">
        <v>23</v>
      </c>
      <c r="E43" s="410"/>
      <c r="F43" s="410"/>
      <c r="G43" s="405"/>
      <c r="H43" s="78">
        <f>SUM(I43:O43)</f>
        <v>169418</v>
      </c>
      <c r="I43" s="52">
        <v>983</v>
      </c>
      <c r="J43" s="52">
        <v>93285</v>
      </c>
      <c r="K43" s="52">
        <v>75150</v>
      </c>
      <c r="L43" s="52"/>
      <c r="M43" s="47"/>
      <c r="N43" s="47"/>
      <c r="O43" s="48"/>
      <c r="P43" s="43"/>
    </row>
    <row r="44" spans="1:16" s="13" customFormat="1" ht="15.75" thickBot="1">
      <c r="A44" s="409"/>
      <c r="B44" s="412"/>
      <c r="C44" s="412"/>
      <c r="D44" s="79" t="s">
        <v>28</v>
      </c>
      <c r="E44" s="413"/>
      <c r="F44" s="413"/>
      <c r="G44" s="406"/>
      <c r="H44" s="78">
        <f>SUM(I44:O44)</f>
        <v>960032</v>
      </c>
      <c r="I44" s="81">
        <v>5567</v>
      </c>
      <c r="J44" s="81">
        <v>528615</v>
      </c>
      <c r="K44" s="81">
        <v>425850</v>
      </c>
      <c r="L44" s="81"/>
      <c r="M44" s="92"/>
      <c r="N44" s="92"/>
      <c r="O44" s="112"/>
      <c r="P44" s="202"/>
    </row>
    <row r="45" spans="1:16" s="13" customFormat="1" ht="17.25" thickBot="1" thickTop="1">
      <c r="A45" s="417" t="s">
        <v>39</v>
      </c>
      <c r="B45" s="470"/>
      <c r="C45" s="470"/>
      <c r="D45" s="470"/>
      <c r="E45" s="470"/>
      <c r="F45" s="470"/>
      <c r="G45" s="471"/>
      <c r="H45" s="33">
        <f>SUM(I45:O45)</f>
        <v>1237706</v>
      </c>
      <c r="I45" s="34">
        <f>SUM(I47)</f>
        <v>37706</v>
      </c>
      <c r="J45" s="34">
        <f aca="true" t="shared" si="5" ref="J45:O45">SUM(J47)</f>
        <v>0</v>
      </c>
      <c r="K45" s="34">
        <f t="shared" si="5"/>
        <v>1200000</v>
      </c>
      <c r="L45" s="34">
        <f t="shared" si="5"/>
        <v>0</v>
      </c>
      <c r="M45" s="34">
        <f t="shared" si="5"/>
        <v>0</v>
      </c>
      <c r="N45" s="34">
        <f t="shared" si="5"/>
        <v>0</v>
      </c>
      <c r="O45" s="34">
        <f t="shared" si="5"/>
        <v>0</v>
      </c>
      <c r="P45" s="35"/>
    </row>
    <row r="46" spans="1:16" s="57" customFormat="1" ht="17.25" customHeight="1">
      <c r="A46" s="428">
        <v>10</v>
      </c>
      <c r="B46" s="415">
        <v>754</v>
      </c>
      <c r="C46" s="415">
        <v>75412</v>
      </c>
      <c r="D46" s="37" t="s">
        <v>40</v>
      </c>
      <c r="E46" s="415">
        <v>2004</v>
      </c>
      <c r="F46" s="415">
        <v>2010</v>
      </c>
      <c r="G46" s="414" t="s">
        <v>21</v>
      </c>
      <c r="H46" s="85"/>
      <c r="I46" s="74"/>
      <c r="J46" s="40"/>
      <c r="K46" s="40"/>
      <c r="L46" s="40"/>
      <c r="M46" s="41"/>
      <c r="N46" s="41"/>
      <c r="O46" s="42"/>
      <c r="P46" s="75"/>
    </row>
    <row r="47" spans="1:16" s="57" customFormat="1" ht="15.75">
      <c r="A47" s="408"/>
      <c r="B47" s="411"/>
      <c r="C47" s="411"/>
      <c r="D47" s="44" t="s">
        <v>22</v>
      </c>
      <c r="E47" s="410"/>
      <c r="F47" s="410"/>
      <c r="G47" s="405"/>
      <c r="H47" s="76">
        <f>SUM(I47:O47)</f>
        <v>1237706</v>
      </c>
      <c r="I47" s="76">
        <f>SUM(I48:I49)</f>
        <v>37706</v>
      </c>
      <c r="J47" s="76"/>
      <c r="K47" s="76">
        <f>SUM(K48:K49)</f>
        <v>1200000</v>
      </c>
      <c r="L47" s="96"/>
      <c r="M47" s="47"/>
      <c r="N47" s="47"/>
      <c r="O47" s="48"/>
      <c r="P47" s="43"/>
    </row>
    <row r="48" spans="1:16" s="57" customFormat="1" ht="15.75">
      <c r="A48" s="408"/>
      <c r="B48" s="411"/>
      <c r="C48" s="411"/>
      <c r="D48" s="86" t="s">
        <v>23</v>
      </c>
      <c r="E48" s="410"/>
      <c r="F48" s="410"/>
      <c r="G48" s="405"/>
      <c r="H48" s="78">
        <f>SUM(I48:O48)</f>
        <v>718706</v>
      </c>
      <c r="I48" s="51">
        <v>37706</v>
      </c>
      <c r="J48" s="46"/>
      <c r="K48" s="51">
        <v>681000</v>
      </c>
      <c r="L48" s="96"/>
      <c r="M48" s="47"/>
      <c r="N48" s="47"/>
      <c r="O48" s="48"/>
      <c r="P48" s="43"/>
    </row>
    <row r="49" spans="1:16" s="57" customFormat="1" ht="15.75" thickBot="1">
      <c r="A49" s="409"/>
      <c r="B49" s="412"/>
      <c r="C49" s="412"/>
      <c r="D49" s="79" t="s">
        <v>28</v>
      </c>
      <c r="E49" s="413"/>
      <c r="F49" s="413"/>
      <c r="G49" s="406"/>
      <c r="H49" s="97">
        <f>SUM(I49:O49)</f>
        <v>519000</v>
      </c>
      <c r="I49" s="80"/>
      <c r="J49" s="81"/>
      <c r="K49" s="81">
        <v>519000</v>
      </c>
      <c r="L49" s="91"/>
      <c r="M49" s="92"/>
      <c r="N49" s="92"/>
      <c r="O49" s="112"/>
      <c r="P49" s="203"/>
    </row>
    <row r="50" spans="1:16" s="57" customFormat="1" ht="15.75">
      <c r="A50" s="437" t="s">
        <v>7</v>
      </c>
      <c r="B50" s="421" t="s">
        <v>0</v>
      </c>
      <c r="C50" s="421" t="s">
        <v>9</v>
      </c>
      <c r="D50" s="421" t="s">
        <v>10</v>
      </c>
      <c r="E50" s="458" t="s">
        <v>11</v>
      </c>
      <c r="F50" s="459"/>
      <c r="G50" s="421" t="s">
        <v>12</v>
      </c>
      <c r="H50" s="458" t="s">
        <v>13</v>
      </c>
      <c r="I50" s="424" t="s">
        <v>14</v>
      </c>
      <c r="J50" s="455"/>
      <c r="K50" s="455"/>
      <c r="L50" s="455"/>
      <c r="M50" s="455"/>
      <c r="N50" s="455"/>
      <c r="O50" s="455"/>
      <c r="P50" s="430" t="s">
        <v>15</v>
      </c>
    </row>
    <row r="51" spans="1:16" s="57" customFormat="1" ht="15.75">
      <c r="A51" s="438"/>
      <c r="B51" s="422"/>
      <c r="C51" s="422"/>
      <c r="D51" s="422"/>
      <c r="E51" s="460"/>
      <c r="F51" s="461"/>
      <c r="G51" s="422"/>
      <c r="H51" s="422"/>
      <c r="I51" s="422" t="s">
        <v>69</v>
      </c>
      <c r="J51" s="422" t="s">
        <v>70</v>
      </c>
      <c r="K51" s="460" t="s">
        <v>16</v>
      </c>
      <c r="L51" s="464"/>
      <c r="M51" s="464"/>
      <c r="N51" s="464"/>
      <c r="O51" s="464"/>
      <c r="P51" s="431"/>
    </row>
    <row r="52" spans="1:16" s="57" customFormat="1" ht="33" customHeight="1" thickBot="1">
      <c r="A52" s="439"/>
      <c r="B52" s="423"/>
      <c r="C52" s="423"/>
      <c r="D52" s="423"/>
      <c r="E52" s="108" t="s">
        <v>17</v>
      </c>
      <c r="F52" s="108" t="s">
        <v>18</v>
      </c>
      <c r="G52" s="423"/>
      <c r="H52" s="463"/>
      <c r="I52" s="463"/>
      <c r="J52" s="463"/>
      <c r="K52" s="109">
        <v>2010</v>
      </c>
      <c r="L52" s="110">
        <v>2011</v>
      </c>
      <c r="M52" s="110">
        <v>2012</v>
      </c>
      <c r="N52" s="110">
        <v>2013</v>
      </c>
      <c r="O52" s="111" t="s">
        <v>71</v>
      </c>
      <c r="P52" s="462"/>
    </row>
    <row r="53" spans="1:16" s="57" customFormat="1" ht="15.75" thickBot="1">
      <c r="A53" s="27">
        <v>1</v>
      </c>
      <c r="B53" s="28">
        <v>2</v>
      </c>
      <c r="C53" s="28">
        <v>3</v>
      </c>
      <c r="D53" s="28">
        <v>4</v>
      </c>
      <c r="E53" s="29">
        <v>5</v>
      </c>
      <c r="F53" s="29">
        <v>6</v>
      </c>
      <c r="G53" s="29">
        <v>7</v>
      </c>
      <c r="H53" s="30">
        <v>8</v>
      </c>
      <c r="I53" s="29">
        <v>9</v>
      </c>
      <c r="J53" s="28">
        <v>10</v>
      </c>
      <c r="K53" s="28">
        <v>11</v>
      </c>
      <c r="L53" s="28">
        <v>12</v>
      </c>
      <c r="M53" s="28">
        <v>13</v>
      </c>
      <c r="N53" s="28">
        <v>14</v>
      </c>
      <c r="O53" s="31">
        <v>15</v>
      </c>
      <c r="P53" s="32">
        <v>16</v>
      </c>
    </row>
    <row r="54" spans="1:16" s="57" customFormat="1" ht="17.25" thickBot="1" thickTop="1">
      <c r="A54" s="417" t="s">
        <v>41</v>
      </c>
      <c r="B54" s="418"/>
      <c r="C54" s="418"/>
      <c r="D54" s="418"/>
      <c r="E54" s="418"/>
      <c r="F54" s="418"/>
      <c r="G54" s="418"/>
      <c r="H54" s="33">
        <f>SUM(I54:O54)</f>
        <v>36447013</v>
      </c>
      <c r="I54" s="104">
        <f aca="true" t="shared" si="6" ref="I54:O54">SUM(I56,I60,I64,I68,I72,I76,I79,I83,I86)</f>
        <v>332013</v>
      </c>
      <c r="J54" s="104">
        <f t="shared" si="6"/>
        <v>2800000</v>
      </c>
      <c r="K54" s="104">
        <f t="shared" si="6"/>
        <v>6565000</v>
      </c>
      <c r="L54" s="104">
        <f t="shared" si="6"/>
        <v>1700000</v>
      </c>
      <c r="M54" s="104">
        <f t="shared" si="6"/>
        <v>5400000</v>
      </c>
      <c r="N54" s="104">
        <f t="shared" si="6"/>
        <v>6650000</v>
      </c>
      <c r="O54" s="104">
        <f t="shared" si="6"/>
        <v>13000000</v>
      </c>
      <c r="P54" s="56"/>
    </row>
    <row r="55" spans="1:16" s="57" customFormat="1" ht="31.5">
      <c r="A55" s="428">
        <v>11</v>
      </c>
      <c r="B55" s="415">
        <v>900</v>
      </c>
      <c r="C55" s="415">
        <v>90001</v>
      </c>
      <c r="D55" s="37" t="s">
        <v>74</v>
      </c>
      <c r="E55" s="415">
        <v>2008</v>
      </c>
      <c r="F55" s="415">
        <v>2010</v>
      </c>
      <c r="G55" s="414" t="s">
        <v>34</v>
      </c>
      <c r="H55" s="85"/>
      <c r="I55" s="113"/>
      <c r="J55" s="40"/>
      <c r="K55" s="40"/>
      <c r="L55" s="41"/>
      <c r="M55" s="41"/>
      <c r="N55" s="41"/>
      <c r="O55" s="42"/>
      <c r="P55" s="43"/>
    </row>
    <row r="56" spans="1:16" s="13" customFormat="1" ht="15.75" customHeight="1">
      <c r="A56" s="408"/>
      <c r="B56" s="411"/>
      <c r="C56" s="411"/>
      <c r="D56" s="44" t="s">
        <v>22</v>
      </c>
      <c r="E56" s="410"/>
      <c r="F56" s="410"/>
      <c r="G56" s="405"/>
      <c r="H56" s="76">
        <f>SUM(I56:O56)</f>
        <v>5525387</v>
      </c>
      <c r="I56" s="115">
        <f>SUM(I57:I58)</f>
        <v>10387</v>
      </c>
      <c r="J56" s="115">
        <f>SUM(J57:J58)</f>
        <v>1500000</v>
      </c>
      <c r="K56" s="115">
        <f>SUM(K57:K58)</f>
        <v>4015000</v>
      </c>
      <c r="L56" s="115"/>
      <c r="M56" s="116"/>
      <c r="N56" s="116"/>
      <c r="O56" s="117"/>
      <c r="P56" s="43"/>
    </row>
    <row r="57" spans="1:16" s="13" customFormat="1" ht="15.75" customHeight="1">
      <c r="A57" s="408"/>
      <c r="B57" s="411"/>
      <c r="C57" s="411"/>
      <c r="D57" s="49" t="s">
        <v>23</v>
      </c>
      <c r="E57" s="410"/>
      <c r="F57" s="410"/>
      <c r="G57" s="405"/>
      <c r="H57" s="118">
        <f>SUM(I57:O57)</f>
        <v>1389137</v>
      </c>
      <c r="I57" s="51">
        <v>10387</v>
      </c>
      <c r="J57" s="52">
        <v>375000</v>
      </c>
      <c r="K57" s="52">
        <v>1003750</v>
      </c>
      <c r="L57" s="53"/>
      <c r="M57" s="53"/>
      <c r="N57" s="53"/>
      <c r="O57" s="77"/>
      <c r="P57" s="43"/>
    </row>
    <row r="58" spans="1:16" s="13" customFormat="1" ht="15.75" thickBot="1">
      <c r="A58" s="409"/>
      <c r="B58" s="412"/>
      <c r="C58" s="412"/>
      <c r="D58" s="79" t="s">
        <v>28</v>
      </c>
      <c r="E58" s="413"/>
      <c r="F58" s="413"/>
      <c r="G58" s="406"/>
      <c r="H58" s="118">
        <f>SUM(I58:O58)</f>
        <v>4136250</v>
      </c>
      <c r="I58" s="120"/>
      <c r="J58" s="81">
        <v>1125000</v>
      </c>
      <c r="K58" s="81">
        <v>3011250</v>
      </c>
      <c r="L58" s="82"/>
      <c r="M58" s="82"/>
      <c r="N58" s="82"/>
      <c r="O58" s="83"/>
      <c r="P58" s="202"/>
    </row>
    <row r="59" spans="1:16" s="13" customFormat="1" ht="42" customHeight="1">
      <c r="A59" s="428">
        <v>12</v>
      </c>
      <c r="B59" s="415">
        <v>900</v>
      </c>
      <c r="C59" s="415">
        <v>90001</v>
      </c>
      <c r="D59" s="37" t="s">
        <v>75</v>
      </c>
      <c r="E59" s="415">
        <v>2010</v>
      </c>
      <c r="F59" s="415" t="s">
        <v>71</v>
      </c>
      <c r="G59" s="414" t="s">
        <v>21</v>
      </c>
      <c r="H59" s="85"/>
      <c r="I59" s="113"/>
      <c r="J59" s="40"/>
      <c r="K59" s="40"/>
      <c r="L59" s="41"/>
      <c r="M59" s="41"/>
      <c r="N59" s="41"/>
      <c r="O59" s="42"/>
      <c r="P59" s="75"/>
    </row>
    <row r="60" spans="1:16" s="13" customFormat="1" ht="15.75">
      <c r="A60" s="408"/>
      <c r="B60" s="411"/>
      <c r="C60" s="411"/>
      <c r="D60" s="44" t="s">
        <v>22</v>
      </c>
      <c r="E60" s="410"/>
      <c r="F60" s="410"/>
      <c r="G60" s="405"/>
      <c r="H60" s="76">
        <f>SUM(I60:O60)</f>
        <v>12400000</v>
      </c>
      <c r="I60" s="114"/>
      <c r="J60" s="115"/>
      <c r="K60" s="115">
        <f>SUM(K61:K62)</f>
        <v>50000</v>
      </c>
      <c r="L60" s="115">
        <f>SUM(L61:L62)</f>
        <v>150000</v>
      </c>
      <c r="M60" s="115">
        <f>SUM(M61:M62)</f>
        <v>4200000</v>
      </c>
      <c r="N60" s="115">
        <f>SUM(N61:N62)</f>
        <v>4000000</v>
      </c>
      <c r="O60" s="115">
        <f>SUM(O61:O62)</f>
        <v>4000000</v>
      </c>
      <c r="P60" s="43"/>
    </row>
    <row r="61" spans="1:16" s="13" customFormat="1" ht="17.25" customHeight="1">
      <c r="A61" s="408"/>
      <c r="B61" s="411"/>
      <c r="C61" s="411"/>
      <c r="D61" s="49" t="s">
        <v>23</v>
      </c>
      <c r="E61" s="410"/>
      <c r="F61" s="410"/>
      <c r="G61" s="405"/>
      <c r="H61" s="118">
        <f>SUM(I61:O61)</f>
        <v>3250000</v>
      </c>
      <c r="I61" s="119"/>
      <c r="J61" s="52"/>
      <c r="K61" s="52">
        <v>50000</v>
      </c>
      <c r="L61" s="53">
        <v>150000</v>
      </c>
      <c r="M61" s="53">
        <v>1050000</v>
      </c>
      <c r="N61" s="53">
        <v>1000000</v>
      </c>
      <c r="O61" s="77">
        <v>1000000</v>
      </c>
      <c r="P61" s="43"/>
    </row>
    <row r="62" spans="1:16" s="13" customFormat="1" ht="15.75" thickBot="1">
      <c r="A62" s="409"/>
      <c r="B62" s="412"/>
      <c r="C62" s="412"/>
      <c r="D62" s="79" t="s">
        <v>28</v>
      </c>
      <c r="E62" s="413"/>
      <c r="F62" s="413"/>
      <c r="G62" s="406"/>
      <c r="H62" s="118">
        <f>SUM(I62:O62)</f>
        <v>9150000</v>
      </c>
      <c r="I62" s="120"/>
      <c r="J62" s="81"/>
      <c r="K62" s="81"/>
      <c r="L62" s="82"/>
      <c r="M62" s="82">
        <v>3150000</v>
      </c>
      <c r="N62" s="82">
        <v>3000000</v>
      </c>
      <c r="O62" s="83">
        <v>3000000</v>
      </c>
      <c r="P62" s="203"/>
    </row>
    <row r="63" spans="1:16" s="13" customFormat="1" ht="41.25" customHeight="1">
      <c r="A63" s="428">
        <v>13</v>
      </c>
      <c r="B63" s="415">
        <v>900</v>
      </c>
      <c r="C63" s="415">
        <v>90001</v>
      </c>
      <c r="D63" s="37" t="s">
        <v>76</v>
      </c>
      <c r="E63" s="415">
        <v>2011</v>
      </c>
      <c r="F63" s="415" t="s">
        <v>71</v>
      </c>
      <c r="G63" s="414" t="s">
        <v>21</v>
      </c>
      <c r="H63" s="85"/>
      <c r="I63" s="113"/>
      <c r="J63" s="40"/>
      <c r="K63" s="40"/>
      <c r="L63" s="41"/>
      <c r="M63" s="41"/>
      <c r="N63" s="41"/>
      <c r="O63" s="42"/>
      <c r="P63" s="75"/>
    </row>
    <row r="64" spans="1:16" s="13" customFormat="1" ht="15.75">
      <c r="A64" s="408"/>
      <c r="B64" s="411"/>
      <c r="C64" s="411"/>
      <c r="D64" s="44" t="s">
        <v>22</v>
      </c>
      <c r="E64" s="410"/>
      <c r="F64" s="410"/>
      <c r="G64" s="405"/>
      <c r="H64" s="76">
        <f>SUM(I64:O64)</f>
        <v>5200000</v>
      </c>
      <c r="I64" s="114"/>
      <c r="J64" s="115"/>
      <c r="K64" s="115"/>
      <c r="L64" s="115">
        <f>SUM(L65:L66)</f>
        <v>50000</v>
      </c>
      <c r="M64" s="115">
        <f>SUM(M65:M66)</f>
        <v>150000</v>
      </c>
      <c r="N64" s="115">
        <f>SUM(N65:N66)</f>
        <v>2500000</v>
      </c>
      <c r="O64" s="115">
        <f>SUM(O65:O66)</f>
        <v>2500000</v>
      </c>
      <c r="P64" s="43"/>
    </row>
    <row r="65" spans="1:16" s="13" customFormat="1" ht="15">
      <c r="A65" s="408"/>
      <c r="B65" s="411"/>
      <c r="C65" s="411"/>
      <c r="D65" s="49" t="s">
        <v>23</v>
      </c>
      <c r="E65" s="410"/>
      <c r="F65" s="410"/>
      <c r="G65" s="405"/>
      <c r="H65" s="118">
        <f>SUM(I65:O65)</f>
        <v>1450000</v>
      </c>
      <c r="I65" s="119"/>
      <c r="J65" s="52"/>
      <c r="K65" s="52"/>
      <c r="L65" s="53">
        <v>50000</v>
      </c>
      <c r="M65" s="53">
        <v>150000</v>
      </c>
      <c r="N65" s="53">
        <v>625000</v>
      </c>
      <c r="O65" s="77">
        <v>625000</v>
      </c>
      <c r="P65" s="43"/>
    </row>
    <row r="66" spans="1:16" s="13" customFormat="1" ht="15.75" thickBot="1">
      <c r="A66" s="409"/>
      <c r="B66" s="412"/>
      <c r="C66" s="412"/>
      <c r="D66" s="79" t="s">
        <v>28</v>
      </c>
      <c r="E66" s="413"/>
      <c r="F66" s="413"/>
      <c r="G66" s="406"/>
      <c r="H66" s="118">
        <f>SUM(I66:O66)</f>
        <v>3750000</v>
      </c>
      <c r="I66" s="120"/>
      <c r="J66" s="81"/>
      <c r="K66" s="81"/>
      <c r="L66" s="82"/>
      <c r="M66" s="82"/>
      <c r="N66" s="82">
        <v>1875000</v>
      </c>
      <c r="O66" s="83">
        <v>1875000</v>
      </c>
      <c r="P66" s="203"/>
    </row>
    <row r="67" spans="1:16" s="13" customFormat="1" ht="36" customHeight="1">
      <c r="A67" s="428">
        <v>14</v>
      </c>
      <c r="B67" s="415">
        <v>900</v>
      </c>
      <c r="C67" s="415">
        <v>90001</v>
      </c>
      <c r="D67" s="37" t="s">
        <v>77</v>
      </c>
      <c r="E67" s="415">
        <v>2012</v>
      </c>
      <c r="F67" s="415" t="s">
        <v>71</v>
      </c>
      <c r="G67" s="414" t="s">
        <v>21</v>
      </c>
      <c r="H67" s="85"/>
      <c r="I67" s="113"/>
      <c r="J67" s="40"/>
      <c r="K67" s="40"/>
      <c r="L67" s="41"/>
      <c r="M67" s="41"/>
      <c r="N67" s="41"/>
      <c r="O67" s="42"/>
      <c r="P67" s="75"/>
    </row>
    <row r="68" spans="1:16" s="13" customFormat="1" ht="15.75">
      <c r="A68" s="408"/>
      <c r="B68" s="411"/>
      <c r="C68" s="411"/>
      <c r="D68" s="44" t="s">
        <v>22</v>
      </c>
      <c r="E68" s="410"/>
      <c r="F68" s="410"/>
      <c r="G68" s="405"/>
      <c r="H68" s="76">
        <f>SUM(I68:O68)</f>
        <v>6700000</v>
      </c>
      <c r="I68" s="114"/>
      <c r="J68" s="115"/>
      <c r="K68" s="115"/>
      <c r="L68" s="115"/>
      <c r="M68" s="115">
        <f>SUM(M69:M70)</f>
        <v>50000</v>
      </c>
      <c r="N68" s="115">
        <f>SUM(N69:N70)</f>
        <v>150000</v>
      </c>
      <c r="O68" s="115">
        <f>SUM(O69:O70)</f>
        <v>6500000</v>
      </c>
      <c r="P68" s="43"/>
    </row>
    <row r="69" spans="1:16" s="57" customFormat="1" ht="17.25" customHeight="1">
      <c r="A69" s="408"/>
      <c r="B69" s="411"/>
      <c r="C69" s="411"/>
      <c r="D69" s="49" t="s">
        <v>23</v>
      </c>
      <c r="E69" s="410"/>
      <c r="F69" s="410"/>
      <c r="G69" s="405"/>
      <c r="H69" s="118">
        <f>SUM(I69:O69)</f>
        <v>1825000</v>
      </c>
      <c r="I69" s="119"/>
      <c r="J69" s="52"/>
      <c r="K69" s="52"/>
      <c r="L69" s="53"/>
      <c r="M69" s="53">
        <v>50000</v>
      </c>
      <c r="N69" s="53">
        <v>150000</v>
      </c>
      <c r="O69" s="77">
        <v>1625000</v>
      </c>
      <c r="P69" s="43"/>
    </row>
    <row r="70" spans="1:16" s="57" customFormat="1" ht="15.75" thickBot="1">
      <c r="A70" s="409"/>
      <c r="B70" s="412"/>
      <c r="C70" s="412"/>
      <c r="D70" s="79" t="s">
        <v>28</v>
      </c>
      <c r="E70" s="413"/>
      <c r="F70" s="413"/>
      <c r="G70" s="406"/>
      <c r="H70" s="118">
        <f>SUM(I70:O70)</f>
        <v>4875000</v>
      </c>
      <c r="I70" s="120"/>
      <c r="J70" s="81"/>
      <c r="K70" s="81"/>
      <c r="L70" s="82"/>
      <c r="M70" s="82"/>
      <c r="N70" s="82"/>
      <c r="O70" s="83">
        <v>4875000</v>
      </c>
      <c r="P70" s="203"/>
    </row>
    <row r="71" spans="1:16" s="57" customFormat="1" ht="37.5" customHeight="1">
      <c r="A71" s="428">
        <v>15</v>
      </c>
      <c r="B71" s="415">
        <v>900</v>
      </c>
      <c r="C71" s="415">
        <v>90001</v>
      </c>
      <c r="D71" s="98" t="s">
        <v>78</v>
      </c>
      <c r="E71" s="410">
        <v>2010</v>
      </c>
      <c r="F71" s="410">
        <v>2012</v>
      </c>
      <c r="G71" s="405" t="s">
        <v>21</v>
      </c>
      <c r="H71" s="85"/>
      <c r="I71" s="121"/>
      <c r="J71" s="96"/>
      <c r="K71" s="96"/>
      <c r="L71" s="47"/>
      <c r="M71" s="47"/>
      <c r="N71" s="47"/>
      <c r="O71" s="48"/>
      <c r="P71" s="43"/>
    </row>
    <row r="72" spans="1:16" s="57" customFormat="1" ht="15.75">
      <c r="A72" s="407"/>
      <c r="B72" s="410"/>
      <c r="C72" s="410"/>
      <c r="D72" s="44" t="s">
        <v>22</v>
      </c>
      <c r="E72" s="410"/>
      <c r="F72" s="410"/>
      <c r="G72" s="405"/>
      <c r="H72" s="76">
        <f>SUM(I72:O72)</f>
        <v>1650000</v>
      </c>
      <c r="I72" s="122"/>
      <c r="J72" s="115"/>
      <c r="K72" s="115">
        <f>SUM(K73:K74)</f>
        <v>100000</v>
      </c>
      <c r="L72" s="115">
        <f>SUM(L73:L74)</f>
        <v>550000</v>
      </c>
      <c r="M72" s="115">
        <f>SUM(M73:M74)</f>
        <v>1000000</v>
      </c>
      <c r="N72" s="115"/>
      <c r="O72" s="77"/>
      <c r="P72" s="43"/>
    </row>
    <row r="73" spans="1:16" s="57" customFormat="1" ht="15">
      <c r="A73" s="407"/>
      <c r="B73" s="410"/>
      <c r="C73" s="410"/>
      <c r="D73" s="49" t="s">
        <v>23</v>
      </c>
      <c r="E73" s="410"/>
      <c r="F73" s="410"/>
      <c r="G73" s="405"/>
      <c r="H73" s="118">
        <f>SUM(I73:O73)</f>
        <v>487500</v>
      </c>
      <c r="I73" s="119"/>
      <c r="J73" s="52"/>
      <c r="K73" s="53">
        <v>100000</v>
      </c>
      <c r="L73" s="53">
        <v>137500</v>
      </c>
      <c r="M73" s="53">
        <v>250000</v>
      </c>
      <c r="N73" s="53"/>
      <c r="O73" s="77"/>
      <c r="P73" s="43"/>
    </row>
    <row r="74" spans="1:16" s="57" customFormat="1" ht="17.25" customHeight="1" thickBot="1">
      <c r="A74" s="466"/>
      <c r="B74" s="413"/>
      <c r="C74" s="413"/>
      <c r="D74" s="79" t="s">
        <v>28</v>
      </c>
      <c r="E74" s="410"/>
      <c r="F74" s="410"/>
      <c r="G74" s="405"/>
      <c r="H74" s="118">
        <f>SUM(I74:O74)</f>
        <v>1162500</v>
      </c>
      <c r="I74" s="119"/>
      <c r="J74" s="52"/>
      <c r="K74" s="53"/>
      <c r="L74" s="53">
        <v>412500</v>
      </c>
      <c r="M74" s="53">
        <v>750000</v>
      </c>
      <c r="N74" s="53"/>
      <c r="O74" s="77"/>
      <c r="P74" s="202"/>
    </row>
    <row r="75" spans="1:16" s="13" customFormat="1" ht="31.5">
      <c r="A75" s="428">
        <v>16</v>
      </c>
      <c r="B75" s="93"/>
      <c r="C75" s="93"/>
      <c r="D75" s="123" t="s">
        <v>42</v>
      </c>
      <c r="E75" s="36"/>
      <c r="F75" s="36"/>
      <c r="G75" s="38"/>
      <c r="H75" s="124"/>
      <c r="I75" s="125"/>
      <c r="J75" s="88"/>
      <c r="K75" s="88"/>
      <c r="L75" s="89"/>
      <c r="M75" s="89"/>
      <c r="N75" s="89"/>
      <c r="O75" s="126"/>
      <c r="P75" s="75"/>
    </row>
    <row r="76" spans="1:16" s="13" customFormat="1" ht="15.75">
      <c r="A76" s="408"/>
      <c r="B76" s="93">
        <v>900</v>
      </c>
      <c r="C76" s="93">
        <v>90001</v>
      </c>
      <c r="D76" s="127" t="s">
        <v>22</v>
      </c>
      <c r="E76" s="93">
        <v>2008</v>
      </c>
      <c r="F76" s="93">
        <v>2009</v>
      </c>
      <c r="G76" s="94" t="s">
        <v>21</v>
      </c>
      <c r="H76" s="76">
        <f>SUM(I76:O76)</f>
        <v>539734</v>
      </c>
      <c r="I76" s="115">
        <f>SUM(I77:I77)</f>
        <v>39734</v>
      </c>
      <c r="J76" s="115">
        <f>SUM(J77:J77)</f>
        <v>500000</v>
      </c>
      <c r="K76" s="115"/>
      <c r="L76" s="53"/>
      <c r="M76" s="53"/>
      <c r="N76" s="53"/>
      <c r="O76" s="77"/>
      <c r="P76" s="43"/>
    </row>
    <row r="77" spans="1:16" s="13" customFormat="1" ht="15.75" thickBot="1">
      <c r="A77" s="407"/>
      <c r="B77" s="93"/>
      <c r="C77" s="93"/>
      <c r="D77" s="49" t="s">
        <v>23</v>
      </c>
      <c r="E77" s="93"/>
      <c r="F77" s="93"/>
      <c r="G77" s="94"/>
      <c r="H77" s="78">
        <f>SUM(I77:O77)</f>
        <v>539734</v>
      </c>
      <c r="I77" s="52">
        <v>39734</v>
      </c>
      <c r="J77" s="52">
        <f>1000000-500000</f>
        <v>500000</v>
      </c>
      <c r="K77" s="52"/>
      <c r="L77" s="53"/>
      <c r="M77" s="53"/>
      <c r="N77" s="53"/>
      <c r="O77" s="77"/>
      <c r="P77" s="43"/>
    </row>
    <row r="78" spans="1:16" s="13" customFormat="1" ht="53.25" customHeight="1">
      <c r="A78" s="428">
        <v>17</v>
      </c>
      <c r="B78" s="415">
        <v>900</v>
      </c>
      <c r="C78" s="415">
        <v>90001</v>
      </c>
      <c r="D78" s="128" t="s">
        <v>79</v>
      </c>
      <c r="E78" s="415">
        <v>2008</v>
      </c>
      <c r="F78" s="415">
        <v>2010</v>
      </c>
      <c r="G78" s="415" t="s">
        <v>21</v>
      </c>
      <c r="H78" s="129"/>
      <c r="I78" s="125"/>
      <c r="J78" s="88"/>
      <c r="K78" s="88"/>
      <c r="L78" s="89"/>
      <c r="M78" s="89"/>
      <c r="N78" s="89"/>
      <c r="O78" s="126"/>
      <c r="P78" s="75"/>
    </row>
    <row r="79" spans="1:16" s="13" customFormat="1" ht="15.75">
      <c r="A79" s="408"/>
      <c r="B79" s="411"/>
      <c r="C79" s="411"/>
      <c r="D79" s="127" t="s">
        <v>22</v>
      </c>
      <c r="E79" s="411"/>
      <c r="F79" s="411"/>
      <c r="G79" s="411"/>
      <c r="H79" s="76">
        <f>SUM(I79:O79)</f>
        <v>1505246</v>
      </c>
      <c r="I79" s="115">
        <f>SUM(I80:I81)</f>
        <v>5246</v>
      </c>
      <c r="J79" s="115"/>
      <c r="K79" s="115">
        <f>SUM(K80:K81)</f>
        <v>1500000</v>
      </c>
      <c r="L79" s="53"/>
      <c r="M79" s="53"/>
      <c r="N79" s="53"/>
      <c r="O79" s="77"/>
      <c r="P79" s="43"/>
    </row>
    <row r="80" spans="1:16" s="13" customFormat="1" ht="15">
      <c r="A80" s="408"/>
      <c r="B80" s="411"/>
      <c r="C80" s="411"/>
      <c r="D80" s="49" t="s">
        <v>23</v>
      </c>
      <c r="E80" s="411"/>
      <c r="F80" s="411"/>
      <c r="G80" s="411"/>
      <c r="H80" s="118">
        <f>SUM(I80:O80)</f>
        <v>380246</v>
      </c>
      <c r="I80" s="51">
        <v>5246</v>
      </c>
      <c r="J80" s="52"/>
      <c r="K80" s="52">
        <v>375000</v>
      </c>
      <c r="L80" s="53"/>
      <c r="M80" s="53"/>
      <c r="N80" s="53"/>
      <c r="O80" s="77"/>
      <c r="P80" s="43"/>
    </row>
    <row r="81" spans="1:16" s="13" customFormat="1" ht="15.75" thickBot="1">
      <c r="A81" s="409"/>
      <c r="B81" s="412"/>
      <c r="C81" s="412"/>
      <c r="D81" s="49" t="s">
        <v>28</v>
      </c>
      <c r="E81" s="412"/>
      <c r="F81" s="412"/>
      <c r="G81" s="412"/>
      <c r="H81" s="97">
        <f>SUM(I81:O81)</f>
        <v>1125000</v>
      </c>
      <c r="I81" s="120"/>
      <c r="J81" s="81"/>
      <c r="K81" s="81">
        <v>1125000</v>
      </c>
      <c r="L81" s="82"/>
      <c r="M81" s="82"/>
      <c r="N81" s="82"/>
      <c r="O81" s="83"/>
      <c r="P81" s="203"/>
    </row>
    <row r="82" spans="1:16" s="13" customFormat="1" ht="54" customHeight="1">
      <c r="A82" s="450">
        <v>18</v>
      </c>
      <c r="B82" s="453">
        <v>900</v>
      </c>
      <c r="C82" s="453">
        <v>90001</v>
      </c>
      <c r="D82" s="128" t="s">
        <v>127</v>
      </c>
      <c r="E82" s="453">
        <v>2008</v>
      </c>
      <c r="F82" s="453">
        <v>2009</v>
      </c>
      <c r="G82" s="453" t="s">
        <v>21</v>
      </c>
      <c r="H82" s="78"/>
      <c r="I82" s="119"/>
      <c r="J82" s="52"/>
      <c r="K82" s="52"/>
      <c r="L82" s="53"/>
      <c r="M82" s="53"/>
      <c r="N82" s="53"/>
      <c r="O82" s="77"/>
      <c r="P82" s="43"/>
    </row>
    <row r="83" spans="1:16" s="13" customFormat="1" ht="15.75">
      <c r="A83" s="408"/>
      <c r="B83" s="411"/>
      <c r="C83" s="411"/>
      <c r="D83" s="127" t="s">
        <v>22</v>
      </c>
      <c r="E83" s="411"/>
      <c r="F83" s="411"/>
      <c r="G83" s="411"/>
      <c r="H83" s="76">
        <f>SUM(I83:O83)</f>
        <v>1005364</v>
      </c>
      <c r="I83" s="115">
        <f>SUM(I84:I84)</f>
        <v>205364</v>
      </c>
      <c r="J83" s="115">
        <f>SUM(J84:J84)</f>
        <v>800000</v>
      </c>
      <c r="K83" s="115"/>
      <c r="L83" s="53"/>
      <c r="M83" s="53"/>
      <c r="N83" s="53"/>
      <c r="O83" s="77"/>
      <c r="P83" s="43"/>
    </row>
    <row r="84" spans="1:16" s="13" customFormat="1" ht="15.75" customHeight="1" thickBot="1">
      <c r="A84" s="408"/>
      <c r="B84" s="411"/>
      <c r="C84" s="411"/>
      <c r="D84" s="49" t="s">
        <v>23</v>
      </c>
      <c r="E84" s="411"/>
      <c r="F84" s="411"/>
      <c r="G84" s="411"/>
      <c r="H84" s="97">
        <f>SUM(I84:O84)</f>
        <v>1005364</v>
      </c>
      <c r="I84" s="120">
        <v>205364</v>
      </c>
      <c r="J84" s="81">
        <f>700000-100000+200000</f>
        <v>800000</v>
      </c>
      <c r="K84" s="81"/>
      <c r="L84" s="82"/>
      <c r="M84" s="82"/>
      <c r="N84" s="82"/>
      <c r="O84" s="83"/>
      <c r="P84" s="84"/>
    </row>
    <row r="85" spans="1:16" s="13" customFormat="1" ht="50.25" customHeight="1">
      <c r="A85" s="419">
        <v>19</v>
      </c>
      <c r="B85" s="415">
        <v>900</v>
      </c>
      <c r="C85" s="415">
        <v>90001</v>
      </c>
      <c r="D85" s="37" t="s">
        <v>128</v>
      </c>
      <c r="E85" s="415">
        <v>2007</v>
      </c>
      <c r="F85" s="415">
        <v>2011</v>
      </c>
      <c r="G85" s="414" t="s">
        <v>34</v>
      </c>
      <c r="H85" s="85"/>
      <c r="I85" s="113"/>
      <c r="J85" s="40"/>
      <c r="K85" s="40"/>
      <c r="L85" s="40"/>
      <c r="M85" s="41"/>
      <c r="N85" s="41"/>
      <c r="O85" s="42"/>
      <c r="P85" s="75"/>
    </row>
    <row r="86" spans="1:16" s="13" customFormat="1" ht="15.75">
      <c r="A86" s="408"/>
      <c r="B86" s="411"/>
      <c r="C86" s="411"/>
      <c r="D86" s="44" t="s">
        <v>22</v>
      </c>
      <c r="E86" s="410"/>
      <c r="F86" s="410"/>
      <c r="G86" s="405"/>
      <c r="H86" s="76">
        <f>SUM(I86:O86)</f>
        <v>1921282</v>
      </c>
      <c r="I86" s="114">
        <f>SUM(I87:I88)</f>
        <v>71282</v>
      </c>
      <c r="J86" s="114"/>
      <c r="K86" s="114">
        <f>SUM(K87:K88)</f>
        <v>900000</v>
      </c>
      <c r="L86" s="114">
        <f>SUM(L87:L88)</f>
        <v>950000</v>
      </c>
      <c r="M86" s="53"/>
      <c r="N86" s="53"/>
      <c r="O86" s="77"/>
      <c r="P86" s="43"/>
    </row>
    <row r="87" spans="1:16" s="13" customFormat="1" ht="15">
      <c r="A87" s="408"/>
      <c r="B87" s="411"/>
      <c r="C87" s="411"/>
      <c r="D87" s="49" t="s">
        <v>23</v>
      </c>
      <c r="E87" s="410"/>
      <c r="F87" s="410"/>
      <c r="G87" s="405"/>
      <c r="H87" s="118">
        <f>SUM(I87:O87)</f>
        <v>1246282</v>
      </c>
      <c r="I87" s="119">
        <v>71282</v>
      </c>
      <c r="J87" s="52"/>
      <c r="K87" s="52">
        <v>700000</v>
      </c>
      <c r="L87" s="52">
        <v>475000</v>
      </c>
      <c r="M87" s="53"/>
      <c r="N87" s="53"/>
      <c r="O87" s="77"/>
      <c r="P87" s="43"/>
    </row>
    <row r="88" spans="1:16" s="13" customFormat="1" ht="15.75" thickBot="1">
      <c r="A88" s="408"/>
      <c r="B88" s="411"/>
      <c r="C88" s="411"/>
      <c r="D88" s="49" t="s">
        <v>28</v>
      </c>
      <c r="E88" s="410"/>
      <c r="F88" s="410"/>
      <c r="G88" s="405"/>
      <c r="H88" s="118">
        <f>SUM(I88:O88)</f>
        <v>675000</v>
      </c>
      <c r="I88" s="119"/>
      <c r="J88" s="52"/>
      <c r="K88" s="52">
        <v>200000</v>
      </c>
      <c r="L88" s="52">
        <v>475000</v>
      </c>
      <c r="M88" s="53"/>
      <c r="N88" s="53"/>
      <c r="O88" s="77"/>
      <c r="P88" s="202"/>
    </row>
    <row r="89" spans="1:16" s="13" customFormat="1" ht="17.25" thickBot="1" thickTop="1">
      <c r="A89" s="417" t="s">
        <v>43</v>
      </c>
      <c r="B89" s="418"/>
      <c r="C89" s="418"/>
      <c r="D89" s="418"/>
      <c r="E89" s="418"/>
      <c r="F89" s="418"/>
      <c r="G89" s="418"/>
      <c r="H89" s="33">
        <f>SUM(I89:O89)</f>
        <v>14260000</v>
      </c>
      <c r="I89" s="138">
        <f>SUM(I91)</f>
        <v>780747</v>
      </c>
      <c r="J89" s="138">
        <f aca="true" t="shared" si="7" ref="J89:O89">SUM(J91)</f>
        <v>1350000</v>
      </c>
      <c r="K89" s="138">
        <f t="shared" si="7"/>
        <v>4000000</v>
      </c>
      <c r="L89" s="138">
        <f t="shared" si="7"/>
        <v>5000000</v>
      </c>
      <c r="M89" s="138">
        <f t="shared" si="7"/>
        <v>3129253</v>
      </c>
      <c r="N89" s="138">
        <f t="shared" si="7"/>
        <v>0</v>
      </c>
      <c r="O89" s="138">
        <f t="shared" si="7"/>
        <v>0</v>
      </c>
      <c r="P89" s="56"/>
    </row>
    <row r="90" spans="1:16" s="13" customFormat="1" ht="38.25" customHeight="1">
      <c r="A90" s="419">
        <v>20</v>
      </c>
      <c r="B90" s="415">
        <v>900</v>
      </c>
      <c r="C90" s="415">
        <v>90002</v>
      </c>
      <c r="D90" s="37" t="s">
        <v>80</v>
      </c>
      <c r="E90" s="415">
        <v>2008</v>
      </c>
      <c r="F90" s="415">
        <v>2012</v>
      </c>
      <c r="G90" s="415" t="s">
        <v>44</v>
      </c>
      <c r="H90" s="85"/>
      <c r="I90" s="113"/>
      <c r="J90" s="40"/>
      <c r="K90" s="40"/>
      <c r="L90" s="40"/>
      <c r="M90" s="41"/>
      <c r="N90" s="41"/>
      <c r="O90" s="42"/>
      <c r="P90" s="75"/>
    </row>
    <row r="91" spans="1:16" s="13" customFormat="1" ht="15.75">
      <c r="A91" s="465"/>
      <c r="B91" s="410"/>
      <c r="C91" s="410"/>
      <c r="D91" s="44" t="s">
        <v>22</v>
      </c>
      <c r="E91" s="410"/>
      <c r="F91" s="410"/>
      <c r="G91" s="410"/>
      <c r="H91" s="76">
        <f>SUM(I91:O91)</f>
        <v>14260000</v>
      </c>
      <c r="I91" s="115">
        <f>SUM(I92:I93)</f>
        <v>780747</v>
      </c>
      <c r="J91" s="115">
        <f>SUM(J92:J93)</f>
        <v>1350000</v>
      </c>
      <c r="K91" s="115">
        <f>SUM(K92:K93)</f>
        <v>4000000</v>
      </c>
      <c r="L91" s="115">
        <f>SUM(L92:L93)</f>
        <v>5000000</v>
      </c>
      <c r="M91" s="115">
        <f>SUM(M92:M93)</f>
        <v>3129253</v>
      </c>
      <c r="N91" s="116"/>
      <c r="O91" s="117"/>
      <c r="P91" s="43"/>
    </row>
    <row r="92" spans="1:16" s="13" customFormat="1" ht="15">
      <c r="A92" s="465"/>
      <c r="B92" s="410"/>
      <c r="C92" s="410"/>
      <c r="D92" s="49" t="s">
        <v>23</v>
      </c>
      <c r="E92" s="456"/>
      <c r="F92" s="456"/>
      <c r="G92" s="456"/>
      <c r="H92" s="118">
        <f>SUM(I92:O92)</f>
        <v>3611390</v>
      </c>
      <c r="I92" s="52">
        <v>780747</v>
      </c>
      <c r="J92" s="52">
        <v>283500</v>
      </c>
      <c r="K92" s="52">
        <v>840000</v>
      </c>
      <c r="L92" s="52">
        <v>1050000</v>
      </c>
      <c r="M92" s="53">
        <v>657143</v>
      </c>
      <c r="N92" s="53"/>
      <c r="O92" s="77"/>
      <c r="P92" s="43"/>
    </row>
    <row r="93" spans="1:16" s="13" customFormat="1" ht="15.75" thickBot="1">
      <c r="A93" s="409"/>
      <c r="B93" s="412"/>
      <c r="C93" s="412"/>
      <c r="D93" s="79" t="s">
        <v>28</v>
      </c>
      <c r="E93" s="457"/>
      <c r="F93" s="457"/>
      <c r="G93" s="457"/>
      <c r="H93" s="136">
        <f>SUM(I93:O93)</f>
        <v>10648610</v>
      </c>
      <c r="I93" s="120"/>
      <c r="J93" s="81">
        <v>1066500</v>
      </c>
      <c r="K93" s="81">
        <v>3160000</v>
      </c>
      <c r="L93" s="81">
        <v>3950000</v>
      </c>
      <c r="M93" s="82">
        <v>2472110</v>
      </c>
      <c r="N93" s="82"/>
      <c r="O93" s="83"/>
      <c r="P93" s="203"/>
    </row>
    <row r="94" spans="1:16" s="13" customFormat="1" ht="15.75">
      <c r="A94" s="437" t="s">
        <v>7</v>
      </c>
      <c r="B94" s="421" t="s">
        <v>0</v>
      </c>
      <c r="C94" s="421" t="s">
        <v>9</v>
      </c>
      <c r="D94" s="421" t="s">
        <v>10</v>
      </c>
      <c r="E94" s="458" t="s">
        <v>11</v>
      </c>
      <c r="F94" s="459"/>
      <c r="G94" s="421" t="s">
        <v>12</v>
      </c>
      <c r="H94" s="458" t="s">
        <v>13</v>
      </c>
      <c r="I94" s="424" t="s">
        <v>14</v>
      </c>
      <c r="J94" s="455"/>
      <c r="K94" s="455"/>
      <c r="L94" s="455"/>
      <c r="M94" s="455"/>
      <c r="N94" s="455"/>
      <c r="O94" s="455"/>
      <c r="P94" s="430" t="s">
        <v>15</v>
      </c>
    </row>
    <row r="95" spans="1:16" s="13" customFormat="1" ht="15.75">
      <c r="A95" s="438"/>
      <c r="B95" s="422"/>
      <c r="C95" s="422"/>
      <c r="D95" s="422"/>
      <c r="E95" s="460"/>
      <c r="F95" s="461"/>
      <c r="G95" s="422"/>
      <c r="H95" s="422"/>
      <c r="I95" s="422" t="s">
        <v>69</v>
      </c>
      <c r="J95" s="422" t="s">
        <v>70</v>
      </c>
      <c r="K95" s="460" t="s">
        <v>16</v>
      </c>
      <c r="L95" s="464"/>
      <c r="M95" s="464"/>
      <c r="N95" s="464"/>
      <c r="O95" s="464"/>
      <c r="P95" s="431"/>
    </row>
    <row r="96" spans="1:16" s="13" customFormat="1" ht="38.25" customHeight="1" thickBot="1">
      <c r="A96" s="439"/>
      <c r="B96" s="423"/>
      <c r="C96" s="423"/>
      <c r="D96" s="423"/>
      <c r="E96" s="108" t="s">
        <v>17</v>
      </c>
      <c r="F96" s="108" t="s">
        <v>18</v>
      </c>
      <c r="G96" s="423"/>
      <c r="H96" s="463"/>
      <c r="I96" s="463"/>
      <c r="J96" s="463"/>
      <c r="K96" s="109">
        <v>2010</v>
      </c>
      <c r="L96" s="110">
        <v>2011</v>
      </c>
      <c r="M96" s="110">
        <v>2012</v>
      </c>
      <c r="N96" s="110">
        <v>2013</v>
      </c>
      <c r="O96" s="111" t="s">
        <v>71</v>
      </c>
      <c r="P96" s="462"/>
    </row>
    <row r="97" spans="1:16" s="13" customFormat="1" ht="15.75" thickBot="1">
      <c r="A97" s="130">
        <v>1</v>
      </c>
      <c r="B97" s="131">
        <v>2</v>
      </c>
      <c r="C97" s="131">
        <v>3</v>
      </c>
      <c r="D97" s="131">
        <v>4</v>
      </c>
      <c r="E97" s="132">
        <v>5</v>
      </c>
      <c r="F97" s="132">
        <v>6</v>
      </c>
      <c r="G97" s="132">
        <v>7</v>
      </c>
      <c r="H97" s="133">
        <v>8</v>
      </c>
      <c r="I97" s="132">
        <v>9</v>
      </c>
      <c r="J97" s="131">
        <v>10</v>
      </c>
      <c r="K97" s="131">
        <v>11</v>
      </c>
      <c r="L97" s="131">
        <v>12</v>
      </c>
      <c r="M97" s="131">
        <v>13</v>
      </c>
      <c r="N97" s="131">
        <v>14</v>
      </c>
      <c r="O97" s="134">
        <v>15</v>
      </c>
      <c r="P97" s="135">
        <v>16</v>
      </c>
    </row>
    <row r="98" spans="1:16" s="13" customFormat="1" ht="17.25" thickBot="1" thickTop="1">
      <c r="A98" s="417" t="s">
        <v>45</v>
      </c>
      <c r="B98" s="418"/>
      <c r="C98" s="418"/>
      <c r="D98" s="418"/>
      <c r="E98" s="418"/>
      <c r="F98" s="418"/>
      <c r="G98" s="418"/>
      <c r="H98" s="33">
        <f>SUM(I98:O98)</f>
        <v>1268810</v>
      </c>
      <c r="I98" s="138">
        <f>SUM(I100,I103,I106,I109,I112,I115,I118,I121,I124,I127,I130)</f>
        <v>28810</v>
      </c>
      <c r="J98" s="138">
        <f>SUM(J100,J103,J106,J109,J112,J115,J118,J121,J124,J127,J130)</f>
        <v>225000</v>
      </c>
      <c r="K98" s="138">
        <f>SUM(K100,K103,K106,K109,K112,K115,K118,K121,K124,K127,K130)</f>
        <v>580000</v>
      </c>
      <c r="L98" s="138">
        <f>SUM(L100,L103,L106,L109,L112,L115,L118,L121,L124,L127,L130)</f>
        <v>435000</v>
      </c>
      <c r="M98" s="138">
        <f>SUM(M100,M130)</f>
        <v>0</v>
      </c>
      <c r="N98" s="138">
        <f>SUM(N100,N130)</f>
        <v>0</v>
      </c>
      <c r="O98" s="138">
        <f>SUM(O100,O130)</f>
        <v>0</v>
      </c>
      <c r="P98" s="56"/>
    </row>
    <row r="99" spans="1:16" s="13" customFormat="1" ht="15.75">
      <c r="A99" s="419">
        <v>21</v>
      </c>
      <c r="B99" s="415">
        <v>900</v>
      </c>
      <c r="C99" s="415">
        <v>90015</v>
      </c>
      <c r="D99" s="37" t="s">
        <v>46</v>
      </c>
      <c r="E99" s="415">
        <v>2008</v>
      </c>
      <c r="F99" s="415">
        <v>2009</v>
      </c>
      <c r="G99" s="414" t="s">
        <v>21</v>
      </c>
      <c r="H99" s="85"/>
      <c r="I99" s="74"/>
      <c r="J99" s="40"/>
      <c r="K99" s="40"/>
      <c r="L99" s="40"/>
      <c r="M99" s="41"/>
      <c r="N99" s="41"/>
      <c r="O99" s="42"/>
      <c r="P99" s="75"/>
    </row>
    <row r="100" spans="1:16" s="13" customFormat="1" ht="15.75">
      <c r="A100" s="408"/>
      <c r="B100" s="411"/>
      <c r="C100" s="411"/>
      <c r="D100" s="44" t="s">
        <v>22</v>
      </c>
      <c r="E100" s="410"/>
      <c r="F100" s="410"/>
      <c r="G100" s="405"/>
      <c r="H100" s="76">
        <f>SUM(I100:O100)</f>
        <v>160422</v>
      </c>
      <c r="I100" s="76">
        <f>SUM(I101:I101)</f>
        <v>10422</v>
      </c>
      <c r="J100" s="76">
        <f>SUM(J101:J101)</f>
        <v>150000</v>
      </c>
      <c r="K100" s="76"/>
      <c r="L100" s="52"/>
      <c r="M100" s="53"/>
      <c r="N100" s="53"/>
      <c r="O100" s="77"/>
      <c r="P100" s="43"/>
    </row>
    <row r="101" spans="1:16" s="13" customFormat="1" ht="15.75" thickBot="1">
      <c r="A101" s="408"/>
      <c r="B101" s="411"/>
      <c r="C101" s="411"/>
      <c r="D101" s="49" t="s">
        <v>23</v>
      </c>
      <c r="E101" s="411"/>
      <c r="F101" s="411"/>
      <c r="G101" s="448"/>
      <c r="H101" s="118">
        <f>SUM(I101:O101)</f>
        <v>160422</v>
      </c>
      <c r="I101" s="52">
        <v>10422</v>
      </c>
      <c r="J101" s="52">
        <v>150000</v>
      </c>
      <c r="K101" s="52"/>
      <c r="L101" s="52"/>
      <c r="M101" s="53"/>
      <c r="N101" s="53"/>
      <c r="O101" s="77"/>
      <c r="P101" s="84"/>
    </row>
    <row r="102" spans="1:16" s="13" customFormat="1" ht="36" customHeight="1">
      <c r="A102" s="419">
        <v>22</v>
      </c>
      <c r="B102" s="415">
        <v>900</v>
      </c>
      <c r="C102" s="415">
        <v>90015</v>
      </c>
      <c r="D102" s="37" t="s">
        <v>81</v>
      </c>
      <c r="E102" s="415">
        <v>2009</v>
      </c>
      <c r="F102" s="415">
        <v>2010</v>
      </c>
      <c r="G102" s="414" t="s">
        <v>21</v>
      </c>
      <c r="H102" s="85"/>
      <c r="I102" s="74"/>
      <c r="J102" s="40"/>
      <c r="K102" s="40"/>
      <c r="L102" s="40"/>
      <c r="M102" s="41"/>
      <c r="N102" s="41"/>
      <c r="O102" s="42"/>
      <c r="P102" s="75"/>
    </row>
    <row r="103" spans="1:16" s="13" customFormat="1" ht="15.75">
      <c r="A103" s="408"/>
      <c r="B103" s="411"/>
      <c r="C103" s="411"/>
      <c r="D103" s="44" t="s">
        <v>22</v>
      </c>
      <c r="E103" s="410"/>
      <c r="F103" s="410"/>
      <c r="G103" s="405"/>
      <c r="H103" s="76">
        <f>SUM(I103:O103)</f>
        <v>140000</v>
      </c>
      <c r="I103" s="76"/>
      <c r="J103" s="76">
        <f>SUM(J104:J104)</f>
        <v>20000</v>
      </c>
      <c r="K103" s="76">
        <f>SUM(K104:K104)</f>
        <v>120000</v>
      </c>
      <c r="L103" s="52"/>
      <c r="M103" s="53"/>
      <c r="N103" s="53"/>
      <c r="O103" s="77"/>
      <c r="P103" s="43"/>
    </row>
    <row r="104" spans="1:16" s="13" customFormat="1" ht="15.75" customHeight="1" thickBot="1">
      <c r="A104" s="408"/>
      <c r="B104" s="411"/>
      <c r="C104" s="411"/>
      <c r="D104" s="49" t="s">
        <v>23</v>
      </c>
      <c r="E104" s="411"/>
      <c r="F104" s="411"/>
      <c r="G104" s="448"/>
      <c r="H104" s="118">
        <f>SUM(I104:O104)</f>
        <v>140000</v>
      </c>
      <c r="I104" s="52"/>
      <c r="J104" s="52">
        <v>20000</v>
      </c>
      <c r="K104" s="52">
        <v>120000</v>
      </c>
      <c r="L104" s="52"/>
      <c r="M104" s="53"/>
      <c r="N104" s="53"/>
      <c r="O104" s="77"/>
      <c r="P104" s="84"/>
    </row>
    <row r="105" spans="1:16" s="13" customFormat="1" ht="32.25" customHeight="1">
      <c r="A105" s="419">
        <v>23</v>
      </c>
      <c r="B105" s="415">
        <v>900</v>
      </c>
      <c r="C105" s="415">
        <v>90015</v>
      </c>
      <c r="D105" s="37" t="s">
        <v>82</v>
      </c>
      <c r="E105" s="415">
        <v>2010</v>
      </c>
      <c r="F105" s="415">
        <v>2011</v>
      </c>
      <c r="G105" s="414" t="s">
        <v>21</v>
      </c>
      <c r="H105" s="85"/>
      <c r="I105" s="74"/>
      <c r="J105" s="40"/>
      <c r="K105" s="40"/>
      <c r="L105" s="40"/>
      <c r="M105" s="41"/>
      <c r="N105" s="41"/>
      <c r="O105" s="42"/>
      <c r="P105" s="75"/>
    </row>
    <row r="106" spans="1:16" s="13" customFormat="1" ht="15.75">
      <c r="A106" s="408"/>
      <c r="B106" s="411"/>
      <c r="C106" s="411"/>
      <c r="D106" s="44" t="s">
        <v>22</v>
      </c>
      <c r="E106" s="410"/>
      <c r="F106" s="410"/>
      <c r="G106" s="405"/>
      <c r="H106" s="76">
        <f>SUM(I106:O106)</f>
        <v>55000</v>
      </c>
      <c r="I106" s="76"/>
      <c r="J106" s="76"/>
      <c r="K106" s="76">
        <f>SUM(K107:K107)</f>
        <v>15000</v>
      </c>
      <c r="L106" s="76">
        <f>SUM(L107:L107)</f>
        <v>40000</v>
      </c>
      <c r="M106" s="53"/>
      <c r="N106" s="53"/>
      <c r="O106" s="77"/>
      <c r="P106" s="43"/>
    </row>
    <row r="107" spans="1:16" s="13" customFormat="1" ht="15.75" thickBot="1">
      <c r="A107" s="408"/>
      <c r="B107" s="411"/>
      <c r="C107" s="411"/>
      <c r="D107" s="49" t="s">
        <v>23</v>
      </c>
      <c r="E107" s="411"/>
      <c r="F107" s="411"/>
      <c r="G107" s="448"/>
      <c r="H107" s="118">
        <f>SUM(I107:O107)</f>
        <v>55000</v>
      </c>
      <c r="I107" s="52"/>
      <c r="J107" s="52"/>
      <c r="K107" s="52">
        <v>15000</v>
      </c>
      <c r="L107" s="52">
        <v>40000</v>
      </c>
      <c r="M107" s="53"/>
      <c r="N107" s="53"/>
      <c r="O107" s="77"/>
      <c r="P107" s="84"/>
    </row>
    <row r="108" spans="1:16" s="13" customFormat="1" ht="15.75">
      <c r="A108" s="419">
        <v>24</v>
      </c>
      <c r="B108" s="415">
        <v>900</v>
      </c>
      <c r="C108" s="415">
        <v>90015</v>
      </c>
      <c r="D108" s="37" t="s">
        <v>83</v>
      </c>
      <c r="E108" s="415">
        <v>2009</v>
      </c>
      <c r="F108" s="415">
        <v>2010</v>
      </c>
      <c r="G108" s="414" t="s">
        <v>21</v>
      </c>
      <c r="H108" s="85"/>
      <c r="I108" s="74"/>
      <c r="J108" s="40"/>
      <c r="K108" s="40"/>
      <c r="L108" s="40"/>
      <c r="M108" s="41"/>
      <c r="N108" s="41"/>
      <c r="O108" s="42"/>
      <c r="P108" s="75"/>
    </row>
    <row r="109" spans="1:16" s="13" customFormat="1" ht="17.25" customHeight="1">
      <c r="A109" s="408"/>
      <c r="B109" s="411"/>
      <c r="C109" s="411"/>
      <c r="D109" s="44" t="s">
        <v>22</v>
      </c>
      <c r="E109" s="410"/>
      <c r="F109" s="410"/>
      <c r="G109" s="405"/>
      <c r="H109" s="76">
        <f>SUM(I109:O109)</f>
        <v>125000</v>
      </c>
      <c r="I109" s="76"/>
      <c r="J109" s="76">
        <f>SUM(J110:J110)</f>
        <v>25000</v>
      </c>
      <c r="K109" s="76">
        <f>SUM(K110:K110)</f>
        <v>100000</v>
      </c>
      <c r="L109" s="52"/>
      <c r="M109" s="53"/>
      <c r="N109" s="53"/>
      <c r="O109" s="77"/>
      <c r="P109" s="43"/>
    </row>
    <row r="110" spans="1:16" s="13" customFormat="1" ht="15.75" thickBot="1">
      <c r="A110" s="408"/>
      <c r="B110" s="411"/>
      <c r="C110" s="411"/>
      <c r="D110" s="49" t="s">
        <v>23</v>
      </c>
      <c r="E110" s="411"/>
      <c r="F110" s="411"/>
      <c r="G110" s="448"/>
      <c r="H110" s="118">
        <f>SUM(I110:O110)</f>
        <v>125000</v>
      </c>
      <c r="I110" s="52"/>
      <c r="J110" s="52">
        <v>25000</v>
      </c>
      <c r="K110" s="52">
        <v>100000</v>
      </c>
      <c r="L110" s="52"/>
      <c r="M110" s="53"/>
      <c r="N110" s="53"/>
      <c r="O110" s="77"/>
      <c r="P110" s="84"/>
    </row>
    <row r="111" spans="1:16" s="13" customFormat="1" ht="15.75">
      <c r="A111" s="419">
        <v>25</v>
      </c>
      <c r="B111" s="415">
        <v>900</v>
      </c>
      <c r="C111" s="415">
        <v>90015</v>
      </c>
      <c r="D111" s="37" t="s">
        <v>84</v>
      </c>
      <c r="E111" s="415">
        <v>2009</v>
      </c>
      <c r="F111" s="415">
        <v>2010</v>
      </c>
      <c r="G111" s="414" t="s">
        <v>21</v>
      </c>
      <c r="H111" s="85"/>
      <c r="I111" s="74"/>
      <c r="J111" s="40"/>
      <c r="K111" s="40"/>
      <c r="L111" s="40"/>
      <c r="M111" s="41"/>
      <c r="N111" s="41"/>
      <c r="O111" s="42"/>
      <c r="P111" s="75"/>
    </row>
    <row r="112" spans="1:16" s="13" customFormat="1" ht="15.75">
      <c r="A112" s="408"/>
      <c r="B112" s="411"/>
      <c r="C112" s="411"/>
      <c r="D112" s="44" t="s">
        <v>22</v>
      </c>
      <c r="E112" s="410"/>
      <c r="F112" s="410"/>
      <c r="G112" s="405"/>
      <c r="H112" s="76">
        <f>SUM(I112:O112)</f>
        <v>95000</v>
      </c>
      <c r="I112" s="76"/>
      <c r="J112" s="76">
        <f>SUM(J113:J113)</f>
        <v>15000</v>
      </c>
      <c r="K112" s="76">
        <f>SUM(K113:K113)</f>
        <v>80000</v>
      </c>
      <c r="L112" s="52"/>
      <c r="M112" s="53"/>
      <c r="N112" s="53"/>
      <c r="O112" s="77"/>
      <c r="P112" s="43"/>
    </row>
    <row r="113" spans="1:16" s="13" customFormat="1" ht="15.75" thickBot="1">
      <c r="A113" s="408"/>
      <c r="B113" s="411"/>
      <c r="C113" s="411"/>
      <c r="D113" s="49" t="s">
        <v>23</v>
      </c>
      <c r="E113" s="411"/>
      <c r="F113" s="411"/>
      <c r="G113" s="448"/>
      <c r="H113" s="118">
        <f>SUM(I113:O113)</f>
        <v>95000</v>
      </c>
      <c r="I113" s="52"/>
      <c r="J113" s="52">
        <v>15000</v>
      </c>
      <c r="K113" s="52">
        <v>80000</v>
      </c>
      <c r="L113" s="52"/>
      <c r="M113" s="53"/>
      <c r="N113" s="53"/>
      <c r="O113" s="77"/>
      <c r="P113" s="84"/>
    </row>
    <row r="114" spans="1:16" s="13" customFormat="1" ht="17.25" customHeight="1">
      <c r="A114" s="419">
        <v>26</v>
      </c>
      <c r="B114" s="415">
        <v>900</v>
      </c>
      <c r="C114" s="415">
        <v>90015</v>
      </c>
      <c r="D114" s="37" t="s">
        <v>85</v>
      </c>
      <c r="E114" s="415">
        <v>2010</v>
      </c>
      <c r="F114" s="415">
        <v>2011</v>
      </c>
      <c r="G114" s="414" t="s">
        <v>21</v>
      </c>
      <c r="H114" s="85"/>
      <c r="I114" s="74"/>
      <c r="J114" s="40"/>
      <c r="K114" s="40"/>
      <c r="L114" s="40"/>
      <c r="M114" s="41"/>
      <c r="N114" s="41"/>
      <c r="O114" s="42"/>
      <c r="P114" s="75"/>
    </row>
    <row r="115" spans="1:16" s="13" customFormat="1" ht="15.75">
      <c r="A115" s="408"/>
      <c r="B115" s="411"/>
      <c r="C115" s="411"/>
      <c r="D115" s="44" t="s">
        <v>22</v>
      </c>
      <c r="E115" s="410"/>
      <c r="F115" s="410"/>
      <c r="G115" s="405"/>
      <c r="H115" s="76">
        <f>SUM(I115:O115)</f>
        <v>110000</v>
      </c>
      <c r="I115" s="76"/>
      <c r="J115" s="76"/>
      <c r="K115" s="76">
        <f>SUM(K116:K116)</f>
        <v>20000</v>
      </c>
      <c r="L115" s="76">
        <f>SUM(L116:L116)</f>
        <v>90000</v>
      </c>
      <c r="M115" s="53"/>
      <c r="N115" s="53"/>
      <c r="O115" s="77"/>
      <c r="P115" s="43"/>
    </row>
    <row r="116" spans="1:16" s="13" customFormat="1" ht="15.75" thickBot="1">
      <c r="A116" s="408"/>
      <c r="B116" s="411"/>
      <c r="C116" s="411"/>
      <c r="D116" s="49" t="s">
        <v>23</v>
      </c>
      <c r="E116" s="411"/>
      <c r="F116" s="411"/>
      <c r="G116" s="448"/>
      <c r="H116" s="118">
        <f>SUM(I116:O116)</f>
        <v>110000</v>
      </c>
      <c r="I116" s="52"/>
      <c r="J116" s="52"/>
      <c r="K116" s="52">
        <v>20000</v>
      </c>
      <c r="L116" s="52">
        <v>90000</v>
      </c>
      <c r="M116" s="53"/>
      <c r="N116" s="53"/>
      <c r="O116" s="77"/>
      <c r="P116" s="84"/>
    </row>
    <row r="117" spans="1:16" s="13" customFormat="1" ht="36" customHeight="1">
      <c r="A117" s="419">
        <v>27</v>
      </c>
      <c r="B117" s="415">
        <v>900</v>
      </c>
      <c r="C117" s="415">
        <v>90015</v>
      </c>
      <c r="D117" s="37" t="s">
        <v>86</v>
      </c>
      <c r="E117" s="415">
        <v>2010</v>
      </c>
      <c r="F117" s="415">
        <v>2011</v>
      </c>
      <c r="G117" s="414" t="s">
        <v>21</v>
      </c>
      <c r="H117" s="85"/>
      <c r="I117" s="74"/>
      <c r="J117" s="40"/>
      <c r="K117" s="40"/>
      <c r="L117" s="40"/>
      <c r="M117" s="41"/>
      <c r="N117" s="41"/>
      <c r="O117" s="42"/>
      <c r="P117" s="75"/>
    </row>
    <row r="118" spans="1:16" s="13" customFormat="1" ht="15.75">
      <c r="A118" s="408"/>
      <c r="B118" s="411"/>
      <c r="C118" s="411"/>
      <c r="D118" s="44" t="s">
        <v>22</v>
      </c>
      <c r="E118" s="410"/>
      <c r="F118" s="410"/>
      <c r="G118" s="405"/>
      <c r="H118" s="76">
        <f>SUM(I118:O118)</f>
        <v>60000</v>
      </c>
      <c r="I118" s="76"/>
      <c r="J118" s="76"/>
      <c r="K118" s="76">
        <f>SUM(K119:K119)</f>
        <v>15000</v>
      </c>
      <c r="L118" s="76">
        <f>SUM(L119:L119)</f>
        <v>45000</v>
      </c>
      <c r="M118" s="53"/>
      <c r="N118" s="53"/>
      <c r="O118" s="77"/>
      <c r="P118" s="43"/>
    </row>
    <row r="119" spans="1:16" s="13" customFormat="1" ht="15.75" thickBot="1">
      <c r="A119" s="408"/>
      <c r="B119" s="411"/>
      <c r="C119" s="411"/>
      <c r="D119" s="49" t="s">
        <v>23</v>
      </c>
      <c r="E119" s="411"/>
      <c r="F119" s="411"/>
      <c r="G119" s="448"/>
      <c r="H119" s="118">
        <f>SUM(I119:O119)</f>
        <v>60000</v>
      </c>
      <c r="I119" s="52"/>
      <c r="J119" s="52"/>
      <c r="K119" s="52">
        <v>15000</v>
      </c>
      <c r="L119" s="52">
        <v>45000</v>
      </c>
      <c r="M119" s="53"/>
      <c r="N119" s="53"/>
      <c r="O119" s="77"/>
      <c r="P119" s="84"/>
    </row>
    <row r="120" spans="1:16" s="13" customFormat="1" ht="15.75">
      <c r="A120" s="419">
        <v>28</v>
      </c>
      <c r="B120" s="415">
        <v>900</v>
      </c>
      <c r="C120" s="415">
        <v>90015</v>
      </c>
      <c r="D120" s="37" t="s">
        <v>87</v>
      </c>
      <c r="E120" s="415">
        <v>2010</v>
      </c>
      <c r="F120" s="415">
        <v>2011</v>
      </c>
      <c r="G120" s="414" t="s">
        <v>21</v>
      </c>
      <c r="H120" s="85"/>
      <c r="I120" s="74"/>
      <c r="J120" s="40"/>
      <c r="K120" s="40"/>
      <c r="L120" s="40"/>
      <c r="M120" s="41"/>
      <c r="N120" s="41"/>
      <c r="O120" s="42"/>
      <c r="P120" s="75"/>
    </row>
    <row r="121" spans="1:16" s="13" customFormat="1" ht="15.75">
      <c r="A121" s="408"/>
      <c r="B121" s="411"/>
      <c r="C121" s="411"/>
      <c r="D121" s="44" t="s">
        <v>22</v>
      </c>
      <c r="E121" s="410"/>
      <c r="F121" s="410"/>
      <c r="G121" s="405"/>
      <c r="H121" s="76">
        <f>SUM(I121:O121)</f>
        <v>105000</v>
      </c>
      <c r="I121" s="76"/>
      <c r="J121" s="76"/>
      <c r="K121" s="76">
        <f>SUM(K122:K122)</f>
        <v>25000</v>
      </c>
      <c r="L121" s="76">
        <f>SUM(L122:L122)</f>
        <v>80000</v>
      </c>
      <c r="M121" s="53"/>
      <c r="N121" s="53"/>
      <c r="O121" s="77"/>
      <c r="P121" s="43"/>
    </row>
    <row r="122" spans="1:16" s="13" customFormat="1" ht="15.75" thickBot="1">
      <c r="A122" s="408"/>
      <c r="B122" s="411"/>
      <c r="C122" s="411"/>
      <c r="D122" s="49" t="s">
        <v>23</v>
      </c>
      <c r="E122" s="411"/>
      <c r="F122" s="411"/>
      <c r="G122" s="448"/>
      <c r="H122" s="118">
        <f>SUM(I122:O122)</f>
        <v>105000</v>
      </c>
      <c r="I122" s="52"/>
      <c r="J122" s="52"/>
      <c r="K122" s="52">
        <v>25000</v>
      </c>
      <c r="L122" s="52">
        <v>80000</v>
      </c>
      <c r="M122" s="53"/>
      <c r="N122" s="53"/>
      <c r="O122" s="77"/>
      <c r="P122" s="84"/>
    </row>
    <row r="123" spans="1:16" s="13" customFormat="1" ht="15.75">
      <c r="A123" s="419">
        <v>29</v>
      </c>
      <c r="B123" s="415">
        <v>900</v>
      </c>
      <c r="C123" s="415">
        <v>90015</v>
      </c>
      <c r="D123" s="37" t="s">
        <v>88</v>
      </c>
      <c r="E123" s="415">
        <v>2009</v>
      </c>
      <c r="F123" s="415">
        <v>2010</v>
      </c>
      <c r="G123" s="414" t="s">
        <v>21</v>
      </c>
      <c r="H123" s="85"/>
      <c r="I123" s="74"/>
      <c r="J123" s="40"/>
      <c r="K123" s="40"/>
      <c r="L123" s="40"/>
      <c r="M123" s="41"/>
      <c r="N123" s="41"/>
      <c r="O123" s="42"/>
      <c r="P123" s="75"/>
    </row>
    <row r="124" spans="1:16" s="13" customFormat="1" ht="15.75">
      <c r="A124" s="408"/>
      <c r="B124" s="411"/>
      <c r="C124" s="411"/>
      <c r="D124" s="44" t="s">
        <v>22</v>
      </c>
      <c r="E124" s="410"/>
      <c r="F124" s="410"/>
      <c r="G124" s="405"/>
      <c r="H124" s="76">
        <f>SUM(I124:O124)</f>
        <v>55000</v>
      </c>
      <c r="I124" s="76"/>
      <c r="J124" s="76">
        <f>SUM(J125:J125)</f>
        <v>15000</v>
      </c>
      <c r="K124" s="76">
        <f>SUM(K125:K125)</f>
        <v>40000</v>
      </c>
      <c r="L124" s="52"/>
      <c r="M124" s="53"/>
      <c r="N124" s="53"/>
      <c r="O124" s="77"/>
      <c r="P124" s="43"/>
    </row>
    <row r="125" spans="1:16" s="13" customFormat="1" ht="15.75" thickBot="1">
      <c r="A125" s="408"/>
      <c r="B125" s="411"/>
      <c r="C125" s="411"/>
      <c r="D125" s="49" t="s">
        <v>23</v>
      </c>
      <c r="E125" s="411"/>
      <c r="F125" s="411"/>
      <c r="G125" s="448"/>
      <c r="H125" s="118">
        <f>SUM(I125:O125)</f>
        <v>55000</v>
      </c>
      <c r="I125" s="52"/>
      <c r="J125" s="52">
        <v>15000</v>
      </c>
      <c r="K125" s="52">
        <v>40000</v>
      </c>
      <c r="L125" s="52"/>
      <c r="M125" s="53"/>
      <c r="N125" s="53"/>
      <c r="O125" s="77"/>
      <c r="P125" s="84"/>
    </row>
    <row r="126" spans="1:16" s="13" customFormat="1" ht="15.75">
      <c r="A126" s="419">
        <v>30</v>
      </c>
      <c r="B126" s="415">
        <v>900</v>
      </c>
      <c r="C126" s="415">
        <v>90015</v>
      </c>
      <c r="D126" s="37" t="s">
        <v>89</v>
      </c>
      <c r="E126" s="415">
        <v>2009</v>
      </c>
      <c r="F126" s="415">
        <v>2011</v>
      </c>
      <c r="G126" s="414" t="s">
        <v>21</v>
      </c>
      <c r="H126" s="85"/>
      <c r="I126" s="74"/>
      <c r="J126" s="40"/>
      <c r="K126" s="40"/>
      <c r="L126" s="40"/>
      <c r="M126" s="41"/>
      <c r="N126" s="41"/>
      <c r="O126" s="42"/>
      <c r="P126" s="75"/>
    </row>
    <row r="127" spans="1:16" s="57" customFormat="1" ht="17.25" customHeight="1">
      <c r="A127" s="408"/>
      <c r="B127" s="411"/>
      <c r="C127" s="411"/>
      <c r="D127" s="44" t="s">
        <v>22</v>
      </c>
      <c r="E127" s="410"/>
      <c r="F127" s="410"/>
      <c r="G127" s="405"/>
      <c r="H127" s="76">
        <f>SUM(I127:O127)</f>
        <v>45000</v>
      </c>
      <c r="I127" s="76"/>
      <c r="J127" s="76"/>
      <c r="K127" s="76">
        <f>SUM(K128:K128)</f>
        <v>15000</v>
      </c>
      <c r="L127" s="76">
        <f>SUM(L128:L128)</f>
        <v>30000</v>
      </c>
      <c r="M127" s="53"/>
      <c r="N127" s="53"/>
      <c r="O127" s="77"/>
      <c r="P127" s="43"/>
    </row>
    <row r="128" spans="1:16" s="13" customFormat="1" ht="15.75" thickBot="1">
      <c r="A128" s="408"/>
      <c r="B128" s="411"/>
      <c r="C128" s="411"/>
      <c r="D128" s="49" t="s">
        <v>23</v>
      </c>
      <c r="E128" s="411"/>
      <c r="F128" s="411"/>
      <c r="G128" s="448"/>
      <c r="H128" s="118">
        <f>SUM(I128:O128)</f>
        <v>45000</v>
      </c>
      <c r="I128" s="52"/>
      <c r="J128" s="52"/>
      <c r="K128" s="52">
        <v>15000</v>
      </c>
      <c r="L128" s="52">
        <v>30000</v>
      </c>
      <c r="M128" s="53"/>
      <c r="N128" s="53"/>
      <c r="O128" s="77"/>
      <c r="P128" s="84"/>
    </row>
    <row r="129" spans="1:16" s="13" customFormat="1" ht="15.75">
      <c r="A129" s="419">
        <v>31</v>
      </c>
      <c r="B129" s="415">
        <v>900</v>
      </c>
      <c r="C129" s="415">
        <v>90015</v>
      </c>
      <c r="D129" s="37" t="s">
        <v>47</v>
      </c>
      <c r="E129" s="415">
        <v>2008</v>
      </c>
      <c r="F129" s="415">
        <v>2010</v>
      </c>
      <c r="G129" s="414" t="s">
        <v>21</v>
      </c>
      <c r="H129" s="85"/>
      <c r="I129" s="74"/>
      <c r="J129" s="40"/>
      <c r="K129" s="40"/>
      <c r="L129" s="40"/>
      <c r="M129" s="41"/>
      <c r="N129" s="41"/>
      <c r="O129" s="42"/>
      <c r="P129" s="75"/>
    </row>
    <row r="130" spans="1:16" s="13" customFormat="1" ht="15.75">
      <c r="A130" s="408"/>
      <c r="B130" s="411"/>
      <c r="C130" s="411"/>
      <c r="D130" s="44" t="s">
        <v>22</v>
      </c>
      <c r="E130" s="410"/>
      <c r="F130" s="410"/>
      <c r="G130" s="405"/>
      <c r="H130" s="76">
        <f>SUM(I130:O130)</f>
        <v>318388</v>
      </c>
      <c r="I130" s="76">
        <f>SUM(I131:I131)</f>
        <v>18388</v>
      </c>
      <c r="J130" s="76"/>
      <c r="K130" s="76">
        <f>SUM(K131:K131)</f>
        <v>150000</v>
      </c>
      <c r="L130" s="76">
        <f>SUM(L131:L131)</f>
        <v>150000</v>
      </c>
      <c r="M130" s="53"/>
      <c r="N130" s="53"/>
      <c r="O130" s="77"/>
      <c r="P130" s="43"/>
    </row>
    <row r="131" spans="1:16" s="13" customFormat="1" ht="17.25" customHeight="1" thickBot="1">
      <c r="A131" s="408"/>
      <c r="B131" s="411"/>
      <c r="C131" s="411"/>
      <c r="D131" s="49" t="s">
        <v>23</v>
      </c>
      <c r="E131" s="411"/>
      <c r="F131" s="411"/>
      <c r="G131" s="448"/>
      <c r="H131" s="118">
        <f>SUM(I131:O131)</f>
        <v>318388</v>
      </c>
      <c r="I131" s="52">
        <v>18388</v>
      </c>
      <c r="J131" s="52"/>
      <c r="K131" s="52">
        <v>150000</v>
      </c>
      <c r="L131" s="52">
        <v>150000</v>
      </c>
      <c r="M131" s="53"/>
      <c r="N131" s="53"/>
      <c r="O131" s="77"/>
      <c r="P131" s="43"/>
    </row>
    <row r="132" spans="1:16" s="13" customFormat="1" ht="17.25" customHeight="1" thickBot="1" thickTop="1">
      <c r="A132" s="417" t="s">
        <v>60</v>
      </c>
      <c r="B132" s="418"/>
      <c r="C132" s="418"/>
      <c r="D132" s="418"/>
      <c r="E132" s="418"/>
      <c r="F132" s="418"/>
      <c r="G132" s="418"/>
      <c r="H132" s="137">
        <f>SUM(H134)</f>
        <v>7150280</v>
      </c>
      <c r="I132" s="137">
        <f aca="true" t="shared" si="8" ref="I132:O132">SUM(I134)</f>
        <v>0</v>
      </c>
      <c r="J132" s="137">
        <f t="shared" si="8"/>
        <v>1150280</v>
      </c>
      <c r="K132" s="137">
        <f t="shared" si="8"/>
        <v>3000000</v>
      </c>
      <c r="L132" s="137">
        <f t="shared" si="8"/>
        <v>3000000</v>
      </c>
      <c r="M132" s="137">
        <f t="shared" si="8"/>
        <v>0</v>
      </c>
      <c r="N132" s="137">
        <f t="shared" si="8"/>
        <v>0</v>
      </c>
      <c r="O132" s="137">
        <f t="shared" si="8"/>
        <v>0</v>
      </c>
      <c r="P132" s="35"/>
    </row>
    <row r="133" spans="1:16" s="13" customFormat="1" ht="49.5" customHeight="1">
      <c r="A133" s="419">
        <v>32</v>
      </c>
      <c r="B133" s="415">
        <v>900</v>
      </c>
      <c r="C133" s="415">
        <v>90095</v>
      </c>
      <c r="D133" s="37" t="s">
        <v>61</v>
      </c>
      <c r="E133" s="415">
        <v>2009</v>
      </c>
      <c r="F133" s="415">
        <v>2011</v>
      </c>
      <c r="G133" s="414" t="s">
        <v>90</v>
      </c>
      <c r="H133" s="85"/>
      <c r="I133" s="74"/>
      <c r="J133" s="40"/>
      <c r="K133" s="40"/>
      <c r="L133" s="40"/>
      <c r="M133" s="41"/>
      <c r="N133" s="41"/>
      <c r="O133" s="42"/>
      <c r="P133" s="75"/>
    </row>
    <row r="134" spans="1:16" s="13" customFormat="1" ht="15.75">
      <c r="A134" s="408"/>
      <c r="B134" s="411"/>
      <c r="C134" s="411"/>
      <c r="D134" s="44" t="s">
        <v>22</v>
      </c>
      <c r="E134" s="410"/>
      <c r="F134" s="410"/>
      <c r="G134" s="405"/>
      <c r="H134" s="76">
        <f>SUM(I134:O134)</f>
        <v>7150280</v>
      </c>
      <c r="I134" s="46"/>
      <c r="J134" s="46">
        <f>SUM(J135:J137)</f>
        <v>1150280</v>
      </c>
      <c r="K134" s="46">
        <f>SUM(K135:K137)</f>
        <v>3000000</v>
      </c>
      <c r="L134" s="46">
        <f>SUM(L135:L137)</f>
        <v>3000000</v>
      </c>
      <c r="M134" s="46"/>
      <c r="N134" s="53"/>
      <c r="O134" s="77"/>
      <c r="P134" s="43"/>
    </row>
    <row r="135" spans="1:16" s="13" customFormat="1" ht="15.75">
      <c r="A135" s="408"/>
      <c r="B135" s="411"/>
      <c r="C135" s="411"/>
      <c r="D135" s="49" t="s">
        <v>23</v>
      </c>
      <c r="E135" s="410"/>
      <c r="F135" s="410"/>
      <c r="G135" s="405"/>
      <c r="H135" s="118">
        <f>SUM(I135:O135)</f>
        <v>200000</v>
      </c>
      <c r="I135" s="46"/>
      <c r="J135" s="204">
        <v>200000</v>
      </c>
      <c r="K135" s="204"/>
      <c r="L135" s="204"/>
      <c r="M135" s="204"/>
      <c r="N135" s="205"/>
      <c r="O135" s="206"/>
      <c r="P135" s="207"/>
    </row>
    <row r="136" spans="1:16" s="13" customFormat="1" ht="15">
      <c r="A136" s="408"/>
      <c r="B136" s="411"/>
      <c r="C136" s="411"/>
      <c r="D136" s="49" t="s">
        <v>28</v>
      </c>
      <c r="E136" s="411"/>
      <c r="F136" s="411"/>
      <c r="G136" s="448"/>
      <c r="H136" s="118">
        <f>SUM(I136:O136)</f>
        <v>5250280</v>
      </c>
      <c r="I136" s="51"/>
      <c r="J136" s="52">
        <v>637738</v>
      </c>
      <c r="K136" s="52">
        <v>2550000</v>
      </c>
      <c r="L136" s="53">
        <v>2062542</v>
      </c>
      <c r="M136" s="53"/>
      <c r="N136" s="53"/>
      <c r="O136" s="77"/>
      <c r="P136" s="43"/>
    </row>
    <row r="137" spans="1:16" s="13" customFormat="1" ht="15.75" thickBot="1">
      <c r="A137" s="409"/>
      <c r="B137" s="412"/>
      <c r="C137" s="412"/>
      <c r="D137" s="79" t="s">
        <v>30</v>
      </c>
      <c r="E137" s="412"/>
      <c r="F137" s="412"/>
      <c r="G137" s="449"/>
      <c r="H137" s="136">
        <f>SUM(I137:O137)</f>
        <v>1700000</v>
      </c>
      <c r="I137" s="80"/>
      <c r="J137" s="81">
        <v>312542</v>
      </c>
      <c r="K137" s="81">
        <v>450000</v>
      </c>
      <c r="L137" s="82">
        <v>937458</v>
      </c>
      <c r="M137" s="82"/>
      <c r="N137" s="82"/>
      <c r="O137" s="83"/>
      <c r="P137" s="84"/>
    </row>
    <row r="138" spans="1:16" s="13" customFormat="1" ht="17.25" thickBot="1" thickTop="1">
      <c r="A138" s="417" t="s">
        <v>48</v>
      </c>
      <c r="B138" s="418"/>
      <c r="C138" s="418"/>
      <c r="D138" s="418"/>
      <c r="E138" s="418"/>
      <c r="F138" s="418"/>
      <c r="G138" s="418"/>
      <c r="H138" s="33">
        <f>SUM(I138:O138)</f>
        <v>2451226</v>
      </c>
      <c r="I138" s="137">
        <f>SUM(I140,I144)</f>
        <v>453172</v>
      </c>
      <c r="J138" s="137">
        <f>SUM(J140,J144)</f>
        <v>298054</v>
      </c>
      <c r="K138" s="137">
        <f>SUM(K140,K144)</f>
        <v>0</v>
      </c>
      <c r="L138" s="137">
        <f>SUM(L140,L144)</f>
        <v>850000</v>
      </c>
      <c r="M138" s="138">
        <f>SUM(M140)</f>
        <v>850000</v>
      </c>
      <c r="N138" s="138">
        <f>SUM(N140)</f>
        <v>0</v>
      </c>
      <c r="O138" s="138">
        <f>SUM(O140)</f>
        <v>0</v>
      </c>
      <c r="P138" s="35"/>
    </row>
    <row r="139" spans="1:16" s="13" customFormat="1" ht="15.75">
      <c r="A139" s="419">
        <v>33</v>
      </c>
      <c r="B139" s="415">
        <v>900</v>
      </c>
      <c r="C139" s="415">
        <v>90095</v>
      </c>
      <c r="D139" s="37" t="s">
        <v>49</v>
      </c>
      <c r="E139" s="415">
        <v>2007</v>
      </c>
      <c r="F139" s="415">
        <v>2012</v>
      </c>
      <c r="G139" s="414" t="s">
        <v>21</v>
      </c>
      <c r="H139" s="85"/>
      <c r="I139" s="74"/>
      <c r="J139" s="40"/>
      <c r="K139" s="40"/>
      <c r="L139" s="40"/>
      <c r="M139" s="41"/>
      <c r="N139" s="41"/>
      <c r="O139" s="42"/>
      <c r="P139" s="75"/>
    </row>
    <row r="140" spans="1:16" s="13" customFormat="1" ht="15.75">
      <c r="A140" s="408"/>
      <c r="B140" s="411"/>
      <c r="C140" s="411"/>
      <c r="D140" s="44" t="s">
        <v>22</v>
      </c>
      <c r="E140" s="410"/>
      <c r="F140" s="410"/>
      <c r="G140" s="405"/>
      <c r="H140" s="76">
        <f>SUM(I140:O140)</f>
        <v>1700000</v>
      </c>
      <c r="I140" s="46"/>
      <c r="J140" s="46"/>
      <c r="K140" s="46"/>
      <c r="L140" s="46">
        <f>SUM(L141:L142)</f>
        <v>850000</v>
      </c>
      <c r="M140" s="46">
        <f>SUM(M141:M142)</f>
        <v>850000</v>
      </c>
      <c r="N140" s="53"/>
      <c r="O140" s="77"/>
      <c r="P140" s="43"/>
    </row>
    <row r="141" spans="1:16" s="13" customFormat="1" ht="15">
      <c r="A141" s="408"/>
      <c r="B141" s="411"/>
      <c r="C141" s="411"/>
      <c r="D141" s="49" t="s">
        <v>23</v>
      </c>
      <c r="E141" s="411"/>
      <c r="F141" s="411"/>
      <c r="G141" s="448"/>
      <c r="H141" s="118">
        <f>SUM(I141:O141)</f>
        <v>850000</v>
      </c>
      <c r="I141" s="51"/>
      <c r="J141" s="52"/>
      <c r="K141" s="52"/>
      <c r="L141" s="52">
        <v>425000</v>
      </c>
      <c r="M141" s="53">
        <v>425000</v>
      </c>
      <c r="N141" s="53"/>
      <c r="O141" s="77"/>
      <c r="P141" s="43"/>
    </row>
    <row r="142" spans="1:16" s="13" customFormat="1" ht="15.75" thickBot="1">
      <c r="A142" s="409"/>
      <c r="B142" s="412"/>
      <c r="C142" s="412"/>
      <c r="D142" s="79" t="s">
        <v>28</v>
      </c>
      <c r="E142" s="412"/>
      <c r="F142" s="412"/>
      <c r="G142" s="449"/>
      <c r="H142" s="136">
        <f>SUM(I142:O142)</f>
        <v>850000</v>
      </c>
      <c r="I142" s="80"/>
      <c r="J142" s="81"/>
      <c r="K142" s="81"/>
      <c r="L142" s="81">
        <v>425000</v>
      </c>
      <c r="M142" s="82">
        <v>425000</v>
      </c>
      <c r="N142" s="82"/>
      <c r="O142" s="83"/>
      <c r="P142" s="203"/>
    </row>
    <row r="143" spans="1:16" s="13" customFormat="1" ht="15.75">
      <c r="A143" s="450">
        <v>34</v>
      </c>
      <c r="B143" s="453">
        <v>900</v>
      </c>
      <c r="C143" s="453">
        <v>90095</v>
      </c>
      <c r="D143" s="128" t="s">
        <v>50</v>
      </c>
      <c r="E143" s="453">
        <v>2008</v>
      </c>
      <c r="F143" s="453">
        <v>2009</v>
      </c>
      <c r="G143" s="453" t="s">
        <v>21</v>
      </c>
      <c r="H143" s="305"/>
      <c r="I143" s="306"/>
      <c r="J143" s="88"/>
      <c r="K143" s="88"/>
      <c r="L143" s="88"/>
      <c r="M143" s="89"/>
      <c r="N143" s="89"/>
      <c r="O143" s="126"/>
      <c r="P143" s="75"/>
    </row>
    <row r="144" spans="1:16" s="13" customFormat="1" ht="15.75">
      <c r="A144" s="451"/>
      <c r="B144" s="444"/>
      <c r="C144" s="444"/>
      <c r="D144" s="44" t="s">
        <v>22</v>
      </c>
      <c r="E144" s="444"/>
      <c r="F144" s="444"/>
      <c r="G144" s="444"/>
      <c r="H144" s="115">
        <f>SUM(I144:O144)</f>
        <v>751226</v>
      </c>
      <c r="I144" s="115">
        <f>SUM(I145:I146)</f>
        <v>453172</v>
      </c>
      <c r="J144" s="115">
        <f>SUM(J145:J146)</f>
        <v>298054</v>
      </c>
      <c r="K144" s="115"/>
      <c r="L144" s="115"/>
      <c r="M144" s="53"/>
      <c r="N144" s="53"/>
      <c r="O144" s="77"/>
      <c r="P144" s="43"/>
    </row>
    <row r="145" spans="1:16" s="13" customFormat="1" ht="17.25" customHeight="1">
      <c r="A145" s="451"/>
      <c r="B145" s="444"/>
      <c r="C145" s="444"/>
      <c r="D145" s="49" t="s">
        <v>23</v>
      </c>
      <c r="E145" s="444"/>
      <c r="F145" s="444"/>
      <c r="G145" s="444"/>
      <c r="H145" s="228">
        <f>SUM(I145:O145)</f>
        <v>651226</v>
      </c>
      <c r="I145" s="52">
        <v>353172</v>
      </c>
      <c r="J145" s="52">
        <f>220000+78054</f>
        <v>298054</v>
      </c>
      <c r="K145" s="52"/>
      <c r="L145" s="52"/>
      <c r="M145" s="53"/>
      <c r="N145" s="53"/>
      <c r="O145" s="77"/>
      <c r="P145" s="43"/>
    </row>
    <row r="146" spans="1:16" s="13" customFormat="1" ht="15.75" thickBot="1">
      <c r="A146" s="452"/>
      <c r="B146" s="454"/>
      <c r="C146" s="454"/>
      <c r="D146" s="79" t="s">
        <v>30</v>
      </c>
      <c r="E146" s="454"/>
      <c r="F146" s="454"/>
      <c r="G146" s="454"/>
      <c r="H146" s="229">
        <f>SUM(I146:O146)</f>
        <v>100000</v>
      </c>
      <c r="I146" s="81">
        <v>100000</v>
      </c>
      <c r="J146" s="81"/>
      <c r="K146" s="81"/>
      <c r="L146" s="81"/>
      <c r="M146" s="82"/>
      <c r="N146" s="82"/>
      <c r="O146" s="83"/>
      <c r="P146" s="84"/>
    </row>
    <row r="147" spans="1:16" s="13" customFormat="1" ht="15.75">
      <c r="A147" s="437" t="s">
        <v>7</v>
      </c>
      <c r="B147" s="421" t="s">
        <v>0</v>
      </c>
      <c r="C147" s="421" t="s">
        <v>9</v>
      </c>
      <c r="D147" s="421" t="s">
        <v>10</v>
      </c>
      <c r="E147" s="424" t="s">
        <v>11</v>
      </c>
      <c r="F147" s="426"/>
      <c r="G147" s="421" t="s">
        <v>12</v>
      </c>
      <c r="H147" s="421" t="s">
        <v>13</v>
      </c>
      <c r="I147" s="424" t="s">
        <v>14</v>
      </c>
      <c r="J147" s="425"/>
      <c r="K147" s="425"/>
      <c r="L147" s="425"/>
      <c r="M147" s="425"/>
      <c r="N147" s="425"/>
      <c r="O147" s="426"/>
      <c r="P147" s="430" t="s">
        <v>15</v>
      </c>
    </row>
    <row r="148" spans="1:16" s="13" customFormat="1" ht="15.75">
      <c r="A148" s="438"/>
      <c r="B148" s="422"/>
      <c r="C148" s="422"/>
      <c r="D148" s="422"/>
      <c r="E148" s="460"/>
      <c r="F148" s="461"/>
      <c r="G148" s="422"/>
      <c r="H148" s="422"/>
      <c r="I148" s="433" t="s">
        <v>69</v>
      </c>
      <c r="J148" s="433" t="s">
        <v>70</v>
      </c>
      <c r="K148" s="434" t="s">
        <v>16</v>
      </c>
      <c r="L148" s="435"/>
      <c r="M148" s="435"/>
      <c r="N148" s="435"/>
      <c r="O148" s="436"/>
      <c r="P148" s="431"/>
    </row>
    <row r="149" spans="1:16" s="13" customFormat="1" ht="34.5" customHeight="1" thickBot="1">
      <c r="A149" s="439"/>
      <c r="B149" s="423"/>
      <c r="C149" s="423"/>
      <c r="D149" s="423"/>
      <c r="E149" s="108" t="s">
        <v>17</v>
      </c>
      <c r="F149" s="108" t="s">
        <v>18</v>
      </c>
      <c r="G149" s="423"/>
      <c r="H149" s="423"/>
      <c r="I149" s="423"/>
      <c r="J149" s="423"/>
      <c r="K149" s="109">
        <v>2010</v>
      </c>
      <c r="L149" s="110">
        <v>2011</v>
      </c>
      <c r="M149" s="110">
        <v>2012</v>
      </c>
      <c r="N149" s="110">
        <v>2013</v>
      </c>
      <c r="O149" s="111" t="s">
        <v>71</v>
      </c>
      <c r="P149" s="432"/>
    </row>
    <row r="150" spans="1:16" s="13" customFormat="1" ht="15.75" thickBot="1">
      <c r="A150" s="130">
        <v>1</v>
      </c>
      <c r="B150" s="131">
        <v>2</v>
      </c>
      <c r="C150" s="131">
        <v>3</v>
      </c>
      <c r="D150" s="131">
        <v>4</v>
      </c>
      <c r="E150" s="132">
        <v>5</v>
      </c>
      <c r="F150" s="132">
        <v>6</v>
      </c>
      <c r="G150" s="132">
        <v>7</v>
      </c>
      <c r="H150" s="133">
        <v>8</v>
      </c>
      <c r="I150" s="132">
        <v>9</v>
      </c>
      <c r="J150" s="131">
        <v>10</v>
      </c>
      <c r="K150" s="131">
        <v>11</v>
      </c>
      <c r="L150" s="131">
        <v>12</v>
      </c>
      <c r="M150" s="131">
        <v>13</v>
      </c>
      <c r="N150" s="131">
        <v>14</v>
      </c>
      <c r="O150" s="134">
        <v>15</v>
      </c>
      <c r="P150" s="135">
        <v>16</v>
      </c>
    </row>
    <row r="151" spans="1:16" s="13" customFormat="1" ht="17.25" thickBot="1" thickTop="1">
      <c r="A151" s="446" t="s">
        <v>51</v>
      </c>
      <c r="B151" s="447"/>
      <c r="C151" s="447"/>
      <c r="D151" s="447"/>
      <c r="E151" s="447"/>
      <c r="F151" s="447"/>
      <c r="G151" s="447"/>
      <c r="H151" s="33">
        <f>SUM(I151:O151)</f>
        <v>1134160</v>
      </c>
      <c r="I151" s="54">
        <f>I153</f>
        <v>34160</v>
      </c>
      <c r="J151" s="54">
        <f aca="true" t="shared" si="9" ref="J151:O151">J153</f>
        <v>1100000</v>
      </c>
      <c r="K151" s="54">
        <f t="shared" si="9"/>
        <v>0</v>
      </c>
      <c r="L151" s="54">
        <f t="shared" si="9"/>
        <v>0</v>
      </c>
      <c r="M151" s="54">
        <f t="shared" si="9"/>
        <v>0</v>
      </c>
      <c r="N151" s="54">
        <f t="shared" si="9"/>
        <v>0</v>
      </c>
      <c r="O151" s="54">
        <f t="shared" si="9"/>
        <v>0</v>
      </c>
      <c r="P151" s="144"/>
    </row>
    <row r="152" spans="1:16" s="13" customFormat="1" ht="15.75">
      <c r="A152" s="440">
        <v>35</v>
      </c>
      <c r="B152" s="443">
        <v>921</v>
      </c>
      <c r="C152" s="301"/>
      <c r="D152" s="302" t="s">
        <v>52</v>
      </c>
      <c r="E152" s="301"/>
      <c r="F152" s="301"/>
      <c r="G152" s="301"/>
      <c r="H152" s="60"/>
      <c r="I152" s="60"/>
      <c r="J152" s="60"/>
      <c r="K152" s="60"/>
      <c r="L152" s="60"/>
      <c r="M152" s="60"/>
      <c r="N152" s="60"/>
      <c r="O152" s="60"/>
      <c r="P152" s="303"/>
    </row>
    <row r="153" spans="1:16" s="13" customFormat="1" ht="15.75">
      <c r="A153" s="441"/>
      <c r="B153" s="444"/>
      <c r="C153" s="145">
        <v>92109</v>
      </c>
      <c r="D153" s="44" t="s">
        <v>22</v>
      </c>
      <c r="E153" s="145">
        <v>2008</v>
      </c>
      <c r="F153" s="145">
        <v>2009</v>
      </c>
      <c r="G153" s="145" t="s">
        <v>21</v>
      </c>
      <c r="H153" s="76">
        <f>SUM(I153:O153)</f>
        <v>1134160</v>
      </c>
      <c r="I153" s="66">
        <f>SUM(I154)</f>
        <v>34160</v>
      </c>
      <c r="J153" s="66">
        <f>SUM(J154)</f>
        <v>1100000</v>
      </c>
      <c r="K153" s="66"/>
      <c r="L153" s="66"/>
      <c r="M153" s="65"/>
      <c r="N153" s="65"/>
      <c r="O153" s="65"/>
      <c r="P153" s="146"/>
    </row>
    <row r="154" spans="1:16" s="13" customFormat="1" ht="16.5" thickBot="1">
      <c r="A154" s="442"/>
      <c r="B154" s="445"/>
      <c r="C154" s="208"/>
      <c r="D154" s="140" t="s">
        <v>23</v>
      </c>
      <c r="E154" s="208"/>
      <c r="F154" s="208"/>
      <c r="G154" s="208"/>
      <c r="H154" s="141">
        <f>SUM(I154:O154)</f>
        <v>1134160</v>
      </c>
      <c r="I154" s="209">
        <v>34160</v>
      </c>
      <c r="J154" s="209">
        <v>1100000</v>
      </c>
      <c r="K154" s="209"/>
      <c r="L154" s="209"/>
      <c r="M154" s="210"/>
      <c r="N154" s="210"/>
      <c r="O154" s="210"/>
      <c r="P154" s="211"/>
    </row>
    <row r="155" spans="1:16" s="13" customFormat="1" ht="17.25" thickBot="1" thickTop="1">
      <c r="A155" s="417" t="s">
        <v>53</v>
      </c>
      <c r="B155" s="418"/>
      <c r="C155" s="418"/>
      <c r="D155" s="418"/>
      <c r="E155" s="418"/>
      <c r="F155" s="418"/>
      <c r="G155" s="418"/>
      <c r="H155" s="33">
        <f>SUM(I155:O155)</f>
        <v>1785239</v>
      </c>
      <c r="I155" s="55">
        <f aca="true" t="shared" si="10" ref="I155:O155">SUM(I157,I161)</f>
        <v>65239</v>
      </c>
      <c r="J155" s="55">
        <f t="shared" si="10"/>
        <v>520000</v>
      </c>
      <c r="K155" s="55">
        <f t="shared" si="10"/>
        <v>1200000</v>
      </c>
      <c r="L155" s="55">
        <f t="shared" si="10"/>
        <v>0</v>
      </c>
      <c r="M155" s="55">
        <f t="shared" si="10"/>
        <v>0</v>
      </c>
      <c r="N155" s="55">
        <f t="shared" si="10"/>
        <v>0</v>
      </c>
      <c r="O155" s="55">
        <f t="shared" si="10"/>
        <v>0</v>
      </c>
      <c r="P155" s="35"/>
    </row>
    <row r="156" spans="1:16" s="13" customFormat="1" ht="15.75">
      <c r="A156" s="428">
        <v>36</v>
      </c>
      <c r="B156" s="415">
        <v>921</v>
      </c>
      <c r="C156" s="415">
        <v>92109</v>
      </c>
      <c r="D156" s="37" t="s">
        <v>54</v>
      </c>
      <c r="E156" s="415">
        <v>2006</v>
      </c>
      <c r="F156" s="415">
        <v>2010</v>
      </c>
      <c r="G156" s="414" t="s">
        <v>34</v>
      </c>
      <c r="H156" s="85"/>
      <c r="I156" s="74"/>
      <c r="J156" s="40"/>
      <c r="K156" s="40"/>
      <c r="L156" s="40"/>
      <c r="M156" s="40"/>
      <c r="N156" s="40"/>
      <c r="O156" s="105"/>
      <c r="P156" s="75"/>
    </row>
    <row r="157" spans="1:16" s="13" customFormat="1" ht="15.75" customHeight="1">
      <c r="A157" s="408"/>
      <c r="B157" s="411"/>
      <c r="C157" s="411"/>
      <c r="D157" s="44" t="s">
        <v>22</v>
      </c>
      <c r="E157" s="410"/>
      <c r="F157" s="410"/>
      <c r="G157" s="405"/>
      <c r="H157" s="76">
        <f>SUM(I157:O157)</f>
        <v>1059760</v>
      </c>
      <c r="I157" s="76">
        <f>SUM(I158:I159)</f>
        <v>39760</v>
      </c>
      <c r="J157" s="76">
        <f>SUM(J158:J159)</f>
        <v>270000</v>
      </c>
      <c r="K157" s="76">
        <f>SUM(K158:K159)</f>
        <v>750000</v>
      </c>
      <c r="L157" s="52"/>
      <c r="M157" s="52"/>
      <c r="N157" s="52"/>
      <c r="O157" s="139"/>
      <c r="P157" s="43"/>
    </row>
    <row r="158" spans="1:16" s="13" customFormat="1" ht="15.75" customHeight="1">
      <c r="A158" s="408"/>
      <c r="B158" s="411"/>
      <c r="C158" s="411"/>
      <c r="D158" s="86" t="s">
        <v>23</v>
      </c>
      <c r="E158" s="410"/>
      <c r="F158" s="410"/>
      <c r="G158" s="405"/>
      <c r="H158" s="118">
        <f>SUM(I158:O158)</f>
        <v>559760</v>
      </c>
      <c r="I158" s="51">
        <v>39760</v>
      </c>
      <c r="J158" s="51">
        <v>145000</v>
      </c>
      <c r="K158" s="51">
        <v>375000</v>
      </c>
      <c r="L158" s="52"/>
      <c r="M158" s="52"/>
      <c r="N158" s="52"/>
      <c r="O158" s="139"/>
      <c r="P158" s="43"/>
    </row>
    <row r="159" spans="1:16" s="13" customFormat="1" ht="15.75" thickBot="1">
      <c r="A159" s="408"/>
      <c r="B159" s="411"/>
      <c r="C159" s="411"/>
      <c r="D159" s="49" t="s">
        <v>28</v>
      </c>
      <c r="E159" s="410"/>
      <c r="F159" s="410"/>
      <c r="G159" s="405"/>
      <c r="H159" s="118">
        <f>SUM(I159:O159)</f>
        <v>500000</v>
      </c>
      <c r="I159" s="51"/>
      <c r="J159" s="52">
        <v>125000</v>
      </c>
      <c r="K159" s="52">
        <v>375000</v>
      </c>
      <c r="L159" s="52"/>
      <c r="M159" s="52"/>
      <c r="N159" s="52"/>
      <c r="O159" s="139"/>
      <c r="P159" s="202"/>
    </row>
    <row r="160" spans="1:16" s="13" customFormat="1" ht="15.75">
      <c r="A160" s="428">
        <v>37</v>
      </c>
      <c r="B160" s="415">
        <v>921</v>
      </c>
      <c r="C160" s="415">
        <v>92109</v>
      </c>
      <c r="D160" s="37" t="s">
        <v>55</v>
      </c>
      <c r="E160" s="415">
        <v>2008</v>
      </c>
      <c r="F160" s="415">
        <v>2010</v>
      </c>
      <c r="G160" s="415" t="s">
        <v>21</v>
      </c>
      <c r="H160" s="85"/>
      <c r="I160" s="40"/>
      <c r="J160" s="40"/>
      <c r="K160" s="40"/>
      <c r="L160" s="40"/>
      <c r="M160" s="40"/>
      <c r="N160" s="40"/>
      <c r="O160" s="105"/>
      <c r="P160" s="32"/>
    </row>
    <row r="161" spans="1:16" s="13" customFormat="1" ht="15.75">
      <c r="A161" s="408"/>
      <c r="B161" s="411"/>
      <c r="C161" s="411"/>
      <c r="D161" s="44" t="s">
        <v>22</v>
      </c>
      <c r="E161" s="410"/>
      <c r="F161" s="410"/>
      <c r="G161" s="410"/>
      <c r="H161" s="76">
        <f aca="true" t="shared" si="11" ref="H161:H167">SUM(I161:O161)</f>
        <v>725479</v>
      </c>
      <c r="I161" s="76">
        <f>SUM(I162:I163)</f>
        <v>25479</v>
      </c>
      <c r="J161" s="76">
        <f>SUM(J162:J163)</f>
        <v>250000</v>
      </c>
      <c r="K161" s="76">
        <f>SUM(K162:K163)</f>
        <v>450000</v>
      </c>
      <c r="L161" s="147"/>
      <c r="M161" s="147"/>
      <c r="N161" s="147"/>
      <c r="O161" s="148"/>
      <c r="P161" s="212"/>
    </row>
    <row r="162" spans="1:16" s="13" customFormat="1" ht="15">
      <c r="A162" s="408"/>
      <c r="B162" s="411"/>
      <c r="C162" s="411"/>
      <c r="D162" s="86" t="s">
        <v>23</v>
      </c>
      <c r="E162" s="410"/>
      <c r="F162" s="410"/>
      <c r="G162" s="410"/>
      <c r="H162" s="118">
        <f t="shared" si="11"/>
        <v>375479</v>
      </c>
      <c r="I162" s="52">
        <v>25479</v>
      </c>
      <c r="J162" s="52">
        <v>125000</v>
      </c>
      <c r="K162" s="52">
        <v>225000</v>
      </c>
      <c r="L162" s="147"/>
      <c r="M162" s="147"/>
      <c r="N162" s="147"/>
      <c r="O162" s="148"/>
      <c r="P162" s="212"/>
    </row>
    <row r="163" spans="1:16" s="13" customFormat="1" ht="15.75" thickBot="1">
      <c r="A163" s="429"/>
      <c r="B163" s="420"/>
      <c r="C163" s="420"/>
      <c r="D163" s="140" t="s">
        <v>28</v>
      </c>
      <c r="E163" s="416"/>
      <c r="F163" s="416"/>
      <c r="G163" s="416"/>
      <c r="H163" s="141">
        <f t="shared" si="11"/>
        <v>350000</v>
      </c>
      <c r="I163" s="142"/>
      <c r="J163" s="142">
        <v>125000</v>
      </c>
      <c r="K163" s="142">
        <v>225000</v>
      </c>
      <c r="L163" s="142"/>
      <c r="M163" s="142"/>
      <c r="N163" s="142"/>
      <c r="O163" s="143"/>
      <c r="P163" s="213"/>
    </row>
    <row r="164" spans="1:17" s="13" customFormat="1" ht="18.75" thickTop="1">
      <c r="A164" s="214"/>
      <c r="B164" s="149"/>
      <c r="C164" s="149"/>
      <c r="D164" s="215" t="s">
        <v>56</v>
      </c>
      <c r="E164" s="149"/>
      <c r="F164" s="149"/>
      <c r="G164" s="149"/>
      <c r="H164" s="216">
        <f t="shared" si="11"/>
        <v>136093908</v>
      </c>
      <c r="I164" s="217">
        <f aca="true" t="shared" si="12" ref="I164:O164">SUM(I8,I12,I24,I33,I40,I45,I54,I89,I98,I138,I132,I151,I155)</f>
        <v>5668421</v>
      </c>
      <c r="J164" s="217">
        <f t="shared" si="12"/>
        <v>24010234</v>
      </c>
      <c r="K164" s="217">
        <f t="shared" si="12"/>
        <v>34326000</v>
      </c>
      <c r="L164" s="217">
        <f t="shared" si="12"/>
        <v>24772500</v>
      </c>
      <c r="M164" s="217">
        <f t="shared" si="12"/>
        <v>18666753</v>
      </c>
      <c r="N164" s="217">
        <f t="shared" si="12"/>
        <v>15650000</v>
      </c>
      <c r="O164" s="217">
        <f t="shared" si="12"/>
        <v>13000000</v>
      </c>
      <c r="P164" s="159"/>
      <c r="Q164" s="16"/>
    </row>
    <row r="165" spans="1:17" s="13" customFormat="1" ht="18">
      <c r="A165" s="158"/>
      <c r="B165" s="149"/>
      <c r="C165" s="149"/>
      <c r="D165" s="150" t="s">
        <v>57</v>
      </c>
      <c r="E165" s="149"/>
      <c r="F165" s="149"/>
      <c r="G165" s="149"/>
      <c r="H165" s="151">
        <f t="shared" si="11"/>
        <v>75798236</v>
      </c>
      <c r="I165" s="152">
        <f aca="true" t="shared" si="13" ref="I165:O165">SUM(I11,I15,I18,I22,I27,I36,I39,I43,I48,I57,I61,I65,I69,I73,I77,I80,I84,I87,I92,I101,I104,I107,I110,I113,I116,I119,I122,I125,I128,I131)+SUM(I135,I141,I145,I154,I158,I162,I31)</f>
        <v>5562854</v>
      </c>
      <c r="J165" s="152">
        <f t="shared" si="13"/>
        <v>14917839</v>
      </c>
      <c r="K165" s="152">
        <f t="shared" si="13"/>
        <v>17162900</v>
      </c>
      <c r="L165" s="152">
        <f t="shared" si="13"/>
        <v>12260000</v>
      </c>
      <c r="M165" s="152">
        <f t="shared" si="13"/>
        <v>11869643</v>
      </c>
      <c r="N165" s="152">
        <f t="shared" si="13"/>
        <v>10775000</v>
      </c>
      <c r="O165" s="152">
        <f t="shared" si="13"/>
        <v>3250000</v>
      </c>
      <c r="P165" s="159"/>
      <c r="Q165" s="16"/>
    </row>
    <row r="166" spans="1:17" s="13" customFormat="1" ht="18">
      <c r="A166" s="158"/>
      <c r="B166" s="149"/>
      <c r="C166" s="149"/>
      <c r="D166" s="150" t="s">
        <v>58</v>
      </c>
      <c r="E166" s="149"/>
      <c r="F166" s="149"/>
      <c r="G166" s="149"/>
      <c r="H166" s="151">
        <f t="shared" si="11"/>
        <v>54445672</v>
      </c>
      <c r="I166" s="152">
        <f>SUM(I19,I28,I44,I49,I58,I62,I66,I70,I74,I81,I88,I93,I142,I159,I163,I136,I32)</f>
        <v>5567</v>
      </c>
      <c r="J166" s="152">
        <f aca="true" t="shared" si="14" ref="J166:O166">SUM(J19,J28,J44,J49,J58,J62,J66,J70,J74,J81,J88,J93,J142,J159,J163,J136,J32)</f>
        <v>4729853</v>
      </c>
      <c r="K166" s="152">
        <f t="shared" si="14"/>
        <v>16713100</v>
      </c>
      <c r="L166" s="152">
        <f t="shared" si="14"/>
        <v>11575042</v>
      </c>
      <c r="M166" s="152">
        <f t="shared" si="14"/>
        <v>6797110</v>
      </c>
      <c r="N166" s="152">
        <f t="shared" si="14"/>
        <v>4875000</v>
      </c>
      <c r="O166" s="152">
        <f t="shared" si="14"/>
        <v>9750000</v>
      </c>
      <c r="P166" s="160"/>
      <c r="Q166" s="16"/>
    </row>
    <row r="167" spans="1:17" s="13" customFormat="1" ht="18.75" thickBot="1">
      <c r="A167" s="161"/>
      <c r="B167" s="162"/>
      <c r="C167" s="162"/>
      <c r="D167" s="163" t="s">
        <v>59</v>
      </c>
      <c r="E167" s="162"/>
      <c r="F167" s="162"/>
      <c r="G167" s="162"/>
      <c r="H167" s="164">
        <f t="shared" si="11"/>
        <v>5850000</v>
      </c>
      <c r="I167" s="165">
        <f aca="true" t="shared" si="15" ref="I167:O167">SUM(I23,I146,I137)</f>
        <v>100000</v>
      </c>
      <c r="J167" s="165">
        <f t="shared" si="15"/>
        <v>4362542</v>
      </c>
      <c r="K167" s="165">
        <f t="shared" si="15"/>
        <v>450000</v>
      </c>
      <c r="L167" s="165">
        <f t="shared" si="15"/>
        <v>937458</v>
      </c>
      <c r="M167" s="165">
        <f t="shared" si="15"/>
        <v>0</v>
      </c>
      <c r="N167" s="165">
        <f t="shared" si="15"/>
        <v>0</v>
      </c>
      <c r="O167" s="165">
        <f t="shared" si="15"/>
        <v>0</v>
      </c>
      <c r="P167" s="166"/>
      <c r="Q167" s="16"/>
    </row>
    <row r="168" spans="1:17" s="13" customFormat="1" ht="23.25">
      <c r="A168" s="427"/>
      <c r="B168" s="427"/>
      <c r="C168" s="427"/>
      <c r="D168" s="427"/>
      <c r="E168" s="427"/>
      <c r="F168" s="427"/>
      <c r="G168" s="427"/>
      <c r="H168" s="427"/>
      <c r="I168" s="427"/>
      <c r="J168" s="427"/>
      <c r="K168" s="427"/>
      <c r="L168" s="427"/>
      <c r="M168" s="427"/>
      <c r="N168" s="427"/>
      <c r="O168" s="427"/>
      <c r="P168" s="22"/>
      <c r="Q168" s="16"/>
    </row>
    <row r="169" spans="1:16" s="13" customFormat="1" ht="12.75">
      <c r="A169" s="153"/>
      <c r="B169" s="153"/>
      <c r="C169" s="153"/>
      <c r="D169" s="21"/>
      <c r="E169" s="154"/>
      <c r="F169" s="154"/>
      <c r="G169" s="154"/>
      <c r="H169" s="155"/>
      <c r="I169" s="155"/>
      <c r="J169" s="155"/>
      <c r="K169" s="155"/>
      <c r="L169" s="155"/>
      <c r="M169" s="155"/>
      <c r="N169" s="155"/>
      <c r="O169" s="155"/>
      <c r="P169" s="22"/>
    </row>
    <row r="170" spans="1:16" s="198" customFormat="1" ht="12.75">
      <c r="A170" s="153"/>
      <c r="B170" s="153"/>
      <c r="C170" s="153"/>
      <c r="D170" s="20"/>
      <c r="E170" s="154"/>
      <c r="F170" s="154"/>
      <c r="G170" s="154"/>
      <c r="H170" s="155"/>
      <c r="I170" s="155"/>
      <c r="J170" s="155"/>
      <c r="K170" s="155"/>
      <c r="L170" s="155"/>
      <c r="M170" s="155"/>
      <c r="N170" s="155"/>
      <c r="O170" s="155"/>
      <c r="P170" s="22"/>
    </row>
    <row r="171" spans="1:16" s="13" customFormat="1" ht="12.75">
      <c r="A171" s="153"/>
      <c r="B171" s="153"/>
      <c r="C171" s="153"/>
      <c r="D171" s="20"/>
      <c r="E171" s="154"/>
      <c r="F171" s="154"/>
      <c r="G171" s="154"/>
      <c r="H171" s="155"/>
      <c r="I171" s="155"/>
      <c r="J171" s="155"/>
      <c r="K171" s="155"/>
      <c r="L171" s="155"/>
      <c r="M171" s="155"/>
      <c r="N171" s="155"/>
      <c r="O171" s="155"/>
      <c r="P171" s="156"/>
    </row>
    <row r="172" spans="1:16" s="13" customFormat="1" ht="12.75">
      <c r="A172" s="153"/>
      <c r="B172" s="153"/>
      <c r="C172" s="153"/>
      <c r="D172" s="20"/>
      <c r="E172" s="154"/>
      <c r="F172" s="154"/>
      <c r="G172" s="154"/>
      <c r="H172" s="155"/>
      <c r="I172" s="155"/>
      <c r="J172" s="155"/>
      <c r="K172" s="155"/>
      <c r="L172" s="155"/>
      <c r="M172" s="155"/>
      <c r="N172" s="155"/>
      <c r="O172" s="155"/>
      <c r="P172" s="156"/>
    </row>
    <row r="173" spans="1:16" s="13" customFormat="1" ht="12.75">
      <c r="A173" s="153"/>
      <c r="B173" s="153"/>
      <c r="C173" s="153"/>
      <c r="D173" s="20"/>
      <c r="E173" s="154"/>
      <c r="F173" s="154"/>
      <c r="G173" s="154"/>
      <c r="H173" s="218"/>
      <c r="I173" s="218"/>
      <c r="J173" s="218"/>
      <c r="K173" s="218"/>
      <c r="L173" s="218"/>
      <c r="M173" s="218"/>
      <c r="N173" s="218"/>
      <c r="O173" s="218"/>
      <c r="P173" s="156"/>
    </row>
    <row r="174" spans="8:15" ht="26.25">
      <c r="H174" s="218"/>
      <c r="J174" s="218"/>
      <c r="K174" s="218"/>
      <c r="L174" s="218"/>
      <c r="M174" s="218"/>
      <c r="N174" s="218"/>
      <c r="O174" s="218"/>
    </row>
    <row r="175" spans="8:15" ht="26.25">
      <c r="H175" s="218"/>
      <c r="J175" s="218"/>
      <c r="K175" s="218"/>
      <c r="L175" s="218"/>
      <c r="M175" s="218"/>
      <c r="N175" s="218"/>
      <c r="O175" s="218"/>
    </row>
    <row r="176" spans="8:15" ht="26.25">
      <c r="H176" s="218"/>
      <c r="J176" s="218"/>
      <c r="K176" s="218"/>
      <c r="L176" s="218"/>
      <c r="M176" s="218"/>
      <c r="N176" s="218"/>
      <c r="O176" s="218"/>
    </row>
    <row r="177" spans="8:15" ht="26.25">
      <c r="H177" s="218"/>
      <c r="J177" s="218"/>
      <c r="K177" s="218"/>
      <c r="L177" s="218"/>
      <c r="M177" s="218"/>
      <c r="N177" s="218"/>
      <c r="O177" s="218"/>
    </row>
    <row r="178" spans="8:15" ht="26.25">
      <c r="H178" s="218"/>
      <c r="J178" s="218"/>
      <c r="K178" s="218"/>
      <c r="L178" s="218"/>
      <c r="M178" s="218"/>
      <c r="N178" s="218"/>
      <c r="O178" s="218"/>
    </row>
    <row r="179" spans="8:15" ht="26.25">
      <c r="H179" s="218"/>
      <c r="J179" s="218"/>
      <c r="K179" s="218"/>
      <c r="L179" s="218"/>
      <c r="M179" s="218"/>
      <c r="N179" s="218"/>
      <c r="O179" s="218"/>
    </row>
    <row r="180" spans="12:13" ht="26.25">
      <c r="L180" s="221"/>
      <c r="M180" s="221"/>
    </row>
    <row r="181" spans="12:13" ht="26.25">
      <c r="L181" s="221"/>
      <c r="M181" s="221"/>
    </row>
    <row r="182" spans="12:13" ht="26.25">
      <c r="L182" s="221"/>
      <c r="M182" s="221"/>
    </row>
    <row r="183" spans="12:13" ht="26.25">
      <c r="L183" s="221"/>
      <c r="M183" s="221"/>
    </row>
    <row r="184" spans="12:13" ht="26.25">
      <c r="L184" s="221"/>
      <c r="M184" s="221"/>
    </row>
    <row r="185" spans="12:13" ht="26.25">
      <c r="L185" s="221"/>
      <c r="M185" s="221"/>
    </row>
    <row r="186" spans="12:13" ht="26.25">
      <c r="L186" s="221"/>
      <c r="M186" s="221"/>
    </row>
    <row r="187" spans="12:13" ht="26.25">
      <c r="L187" s="221"/>
      <c r="M187" s="221"/>
    </row>
    <row r="188" spans="12:13" ht="26.25">
      <c r="L188" s="221"/>
      <c r="M188" s="221"/>
    </row>
    <row r="189" spans="12:13" ht="26.25">
      <c r="L189" s="221"/>
      <c r="M189" s="221"/>
    </row>
    <row r="190" spans="12:13" ht="26.25">
      <c r="L190" s="221"/>
      <c r="M190" s="221"/>
    </row>
    <row r="191" spans="12:13" ht="26.25">
      <c r="L191" s="221"/>
      <c r="M191" s="221"/>
    </row>
    <row r="192" spans="12:13" ht="26.25">
      <c r="L192" s="221"/>
      <c r="M192" s="221"/>
    </row>
    <row r="193" spans="12:13" ht="26.25">
      <c r="L193" s="221"/>
      <c r="M193" s="221"/>
    </row>
    <row r="194" spans="12:13" ht="26.25">
      <c r="L194" s="221"/>
      <c r="M194" s="221"/>
    </row>
    <row r="195" spans="12:13" ht="26.25">
      <c r="L195" s="221"/>
      <c r="M195" s="221"/>
    </row>
    <row r="196" spans="12:13" ht="26.25">
      <c r="L196" s="221"/>
      <c r="M196" s="221"/>
    </row>
    <row r="197" spans="12:13" ht="26.25">
      <c r="L197" s="221"/>
      <c r="M197" s="221"/>
    </row>
    <row r="198" spans="12:13" ht="26.25">
      <c r="L198" s="221"/>
      <c r="M198" s="221"/>
    </row>
    <row r="199" spans="12:13" ht="26.25">
      <c r="L199" s="221"/>
      <c r="M199" s="221"/>
    </row>
    <row r="200" spans="12:13" ht="26.25">
      <c r="L200" s="221"/>
      <c r="M200" s="221"/>
    </row>
    <row r="201" spans="12:13" ht="26.25">
      <c r="L201" s="221"/>
      <c r="M201" s="221"/>
    </row>
    <row r="202" spans="12:13" ht="26.25">
      <c r="L202" s="221"/>
      <c r="M202" s="221"/>
    </row>
    <row r="203" spans="12:13" ht="26.25">
      <c r="L203" s="221"/>
      <c r="M203" s="221"/>
    </row>
    <row r="204" spans="12:13" ht="26.25">
      <c r="L204" s="221"/>
      <c r="M204" s="221"/>
    </row>
    <row r="205" spans="12:13" ht="26.25">
      <c r="L205" s="221"/>
      <c r="M205" s="221"/>
    </row>
    <row r="206" spans="12:13" ht="26.25">
      <c r="L206" s="221"/>
      <c r="M206" s="221"/>
    </row>
    <row r="207" spans="12:13" ht="26.25">
      <c r="L207" s="221"/>
      <c r="M207" s="221"/>
    </row>
    <row r="208" spans="12:13" ht="26.25">
      <c r="L208" s="221"/>
      <c r="M208" s="221"/>
    </row>
    <row r="209" spans="12:13" ht="26.25">
      <c r="L209" s="221"/>
      <c r="M209" s="221"/>
    </row>
    <row r="210" spans="12:13" ht="26.25">
      <c r="L210" s="221"/>
      <c r="M210" s="221"/>
    </row>
    <row r="211" spans="12:13" ht="26.25">
      <c r="L211" s="221"/>
      <c r="M211" s="221"/>
    </row>
    <row r="212" spans="12:13" ht="26.25">
      <c r="L212" s="221"/>
      <c r="M212" s="221"/>
    </row>
    <row r="213" spans="12:13" ht="26.25">
      <c r="L213" s="221"/>
      <c r="M213" s="221"/>
    </row>
    <row r="214" spans="12:13" ht="26.25">
      <c r="L214" s="221"/>
      <c r="M214" s="221"/>
    </row>
    <row r="215" spans="12:13" ht="26.25">
      <c r="L215" s="221"/>
      <c r="M215" s="221"/>
    </row>
    <row r="216" spans="12:13" ht="26.25">
      <c r="L216" s="221"/>
      <c r="M216" s="221"/>
    </row>
    <row r="217" spans="12:13" ht="26.25">
      <c r="L217" s="221"/>
      <c r="M217" s="221"/>
    </row>
    <row r="218" spans="12:13" ht="26.25">
      <c r="L218" s="221"/>
      <c r="M218" s="221"/>
    </row>
    <row r="219" spans="12:13" ht="26.25">
      <c r="L219" s="221"/>
      <c r="M219" s="221"/>
    </row>
    <row r="220" spans="12:13" ht="26.25">
      <c r="L220" s="221"/>
      <c r="M220" s="221"/>
    </row>
    <row r="221" spans="12:13" ht="26.25">
      <c r="L221" s="221"/>
      <c r="M221" s="221"/>
    </row>
    <row r="222" spans="12:13" ht="26.25">
      <c r="L222" s="221"/>
      <c r="M222" s="221"/>
    </row>
    <row r="223" spans="12:13" ht="26.25">
      <c r="L223" s="221"/>
      <c r="M223" s="221"/>
    </row>
    <row r="224" spans="12:13" ht="26.25">
      <c r="L224" s="221"/>
      <c r="M224" s="221"/>
    </row>
    <row r="225" spans="12:13" ht="26.25">
      <c r="L225" s="221"/>
      <c r="M225" s="221"/>
    </row>
    <row r="226" spans="12:13" ht="26.25">
      <c r="L226" s="221"/>
      <c r="M226" s="221"/>
    </row>
    <row r="227" spans="12:13" ht="26.25">
      <c r="L227" s="221"/>
      <c r="M227" s="221"/>
    </row>
    <row r="228" spans="12:13" ht="26.25">
      <c r="L228" s="221"/>
      <c r="M228" s="221"/>
    </row>
    <row r="229" spans="12:13" ht="26.25">
      <c r="L229" s="221"/>
      <c r="M229" s="221"/>
    </row>
    <row r="230" spans="12:13" ht="26.25">
      <c r="L230" s="221"/>
      <c r="M230" s="221"/>
    </row>
    <row r="231" spans="12:13" ht="26.25">
      <c r="L231" s="221"/>
      <c r="M231" s="221"/>
    </row>
    <row r="232" spans="12:13" ht="26.25">
      <c r="L232" s="221"/>
      <c r="M232" s="221"/>
    </row>
    <row r="233" spans="12:13" ht="26.25">
      <c r="L233" s="221"/>
      <c r="M233" s="221"/>
    </row>
    <row r="234" spans="12:13" ht="26.25">
      <c r="L234" s="221"/>
      <c r="M234" s="221"/>
    </row>
    <row r="235" spans="12:13" ht="26.25">
      <c r="L235" s="221"/>
      <c r="M235" s="221"/>
    </row>
    <row r="236" spans="12:13" ht="26.25">
      <c r="L236" s="221"/>
      <c r="M236" s="221"/>
    </row>
    <row r="237" spans="12:13" ht="26.25">
      <c r="L237" s="221"/>
      <c r="M237" s="221"/>
    </row>
    <row r="238" spans="12:13" ht="26.25">
      <c r="L238" s="221"/>
      <c r="M238" s="221"/>
    </row>
    <row r="239" spans="12:13" ht="26.25">
      <c r="L239" s="221"/>
      <c r="M239" s="221"/>
    </row>
    <row r="240" spans="12:13" ht="26.25">
      <c r="L240" s="221"/>
      <c r="M240" s="221"/>
    </row>
    <row r="241" spans="12:13" ht="26.25">
      <c r="L241" s="221"/>
      <c r="M241" s="221"/>
    </row>
    <row r="242" spans="12:13" ht="26.25">
      <c r="L242" s="221"/>
      <c r="M242" s="221"/>
    </row>
    <row r="243" spans="12:13" ht="26.25">
      <c r="L243" s="221"/>
      <c r="M243" s="221"/>
    </row>
    <row r="244" spans="12:13" ht="26.25">
      <c r="L244" s="221"/>
      <c r="M244" s="221"/>
    </row>
  </sheetData>
  <sheetProtection/>
  <mergeCells count="278">
    <mergeCell ref="K5:O5"/>
    <mergeCell ref="A8:G8"/>
    <mergeCell ref="D4:D6"/>
    <mergeCell ref="E4:F5"/>
    <mergeCell ref="G4:G6"/>
    <mergeCell ref="I5:I6"/>
    <mergeCell ref="J5:J6"/>
    <mergeCell ref="H4:H6"/>
    <mergeCell ref="I4:O4"/>
    <mergeCell ref="F78:F81"/>
    <mergeCell ref="B41:B44"/>
    <mergeCell ref="C41:C44"/>
    <mergeCell ref="O1:P1"/>
    <mergeCell ref="A3:P3"/>
    <mergeCell ref="F9:F11"/>
    <mergeCell ref="A2:P2"/>
    <mergeCell ref="A4:A6"/>
    <mergeCell ref="B4:B6"/>
    <mergeCell ref="C4:C6"/>
    <mergeCell ref="A50:A52"/>
    <mergeCell ref="B20:B23"/>
    <mergeCell ref="C50:C52"/>
    <mergeCell ref="A33:G33"/>
    <mergeCell ref="A34:A36"/>
    <mergeCell ref="B34:B36"/>
    <mergeCell ref="C34:C36"/>
    <mergeCell ref="G50:G52"/>
    <mergeCell ref="A45:G45"/>
    <mergeCell ref="E50:F51"/>
    <mergeCell ref="A41:A44"/>
    <mergeCell ref="C37:C39"/>
    <mergeCell ref="E41:E44"/>
    <mergeCell ref="B13:B15"/>
    <mergeCell ref="C13:C15"/>
    <mergeCell ref="A37:A39"/>
    <mergeCell ref="E34:E36"/>
    <mergeCell ref="E16:E19"/>
    <mergeCell ref="E20:E23"/>
    <mergeCell ref="A24:G24"/>
    <mergeCell ref="A108:A110"/>
    <mergeCell ref="B108:B110"/>
    <mergeCell ref="C108:C110"/>
    <mergeCell ref="A111:A113"/>
    <mergeCell ref="A114:A116"/>
    <mergeCell ref="B114:B116"/>
    <mergeCell ref="C114:C116"/>
    <mergeCell ref="B111:B113"/>
    <mergeCell ref="C111:C113"/>
    <mergeCell ref="A105:A107"/>
    <mergeCell ref="B105:B107"/>
    <mergeCell ref="C105:C107"/>
    <mergeCell ref="C85:C88"/>
    <mergeCell ref="A94:A96"/>
    <mergeCell ref="B94:B96"/>
    <mergeCell ref="A89:G89"/>
    <mergeCell ref="B90:B93"/>
    <mergeCell ref="C90:C93"/>
    <mergeCell ref="F99:F101"/>
    <mergeCell ref="A75:A77"/>
    <mergeCell ref="A78:A81"/>
    <mergeCell ref="B78:B81"/>
    <mergeCell ref="B85:B88"/>
    <mergeCell ref="C82:C84"/>
    <mergeCell ref="E82:E84"/>
    <mergeCell ref="C78:C81"/>
    <mergeCell ref="E78:E81"/>
    <mergeCell ref="B147:B149"/>
    <mergeCell ref="C147:C149"/>
    <mergeCell ref="D147:D149"/>
    <mergeCell ref="C20:C23"/>
    <mergeCell ref="D50:D52"/>
    <mergeCell ref="A54:G54"/>
    <mergeCell ref="A55:A58"/>
    <mergeCell ref="B55:B58"/>
    <mergeCell ref="C55:C58"/>
    <mergeCell ref="E55:E58"/>
    <mergeCell ref="G78:G81"/>
    <mergeCell ref="F123:F125"/>
    <mergeCell ref="E117:E119"/>
    <mergeCell ref="E147:F148"/>
    <mergeCell ref="G147:G149"/>
    <mergeCell ref="G139:G142"/>
    <mergeCell ref="A132:G132"/>
    <mergeCell ref="A133:A137"/>
    <mergeCell ref="B133:B137"/>
    <mergeCell ref="C133:C137"/>
    <mergeCell ref="B46:B49"/>
    <mergeCell ref="E67:E70"/>
    <mergeCell ref="F67:F70"/>
    <mergeCell ref="E37:E39"/>
    <mergeCell ref="E59:E62"/>
    <mergeCell ref="F59:F62"/>
    <mergeCell ref="C46:C49"/>
    <mergeCell ref="G34:G36"/>
    <mergeCell ref="E105:E107"/>
    <mergeCell ref="F105:F107"/>
    <mergeCell ref="G105:G107"/>
    <mergeCell ref="G55:G58"/>
    <mergeCell ref="G59:G62"/>
    <mergeCell ref="F63:F66"/>
    <mergeCell ref="G63:G66"/>
    <mergeCell ref="E46:E49"/>
    <mergeCell ref="F37:F39"/>
    <mergeCell ref="F108:F110"/>
    <mergeCell ref="G108:G110"/>
    <mergeCell ref="G37:G39"/>
    <mergeCell ref="G41:G44"/>
    <mergeCell ref="F46:F49"/>
    <mergeCell ref="G46:G49"/>
    <mergeCell ref="F41:F44"/>
    <mergeCell ref="A40:G40"/>
    <mergeCell ref="A46:A49"/>
    <mergeCell ref="B37:B39"/>
    <mergeCell ref="G111:G113"/>
    <mergeCell ref="E111:E113"/>
    <mergeCell ref="F111:F113"/>
    <mergeCell ref="F114:F116"/>
    <mergeCell ref="G114:G116"/>
    <mergeCell ref="E114:E116"/>
    <mergeCell ref="P4:P6"/>
    <mergeCell ref="E13:E15"/>
    <mergeCell ref="F13:F15"/>
    <mergeCell ref="G13:G15"/>
    <mergeCell ref="E9:E11"/>
    <mergeCell ref="G9:G11"/>
    <mergeCell ref="A12:G12"/>
    <mergeCell ref="A9:A11"/>
    <mergeCell ref="B9:B11"/>
    <mergeCell ref="C9:C11"/>
    <mergeCell ref="F16:F19"/>
    <mergeCell ref="G16:G19"/>
    <mergeCell ref="A13:A15"/>
    <mergeCell ref="G25:G28"/>
    <mergeCell ref="F20:F23"/>
    <mergeCell ref="G20:G23"/>
    <mergeCell ref="A20:A23"/>
    <mergeCell ref="A16:A19"/>
    <mergeCell ref="B16:B19"/>
    <mergeCell ref="C16:C19"/>
    <mergeCell ref="A25:A28"/>
    <mergeCell ref="B25:B28"/>
    <mergeCell ref="C25:C28"/>
    <mergeCell ref="E25:E28"/>
    <mergeCell ref="F25:F28"/>
    <mergeCell ref="E63:E66"/>
    <mergeCell ref="F55:F58"/>
    <mergeCell ref="F29:F32"/>
    <mergeCell ref="F34:F36"/>
    <mergeCell ref="B50:B52"/>
    <mergeCell ref="H50:H52"/>
    <mergeCell ref="I50:O50"/>
    <mergeCell ref="P50:P52"/>
    <mergeCell ref="I51:I52"/>
    <mergeCell ref="J51:J52"/>
    <mergeCell ref="K51:O51"/>
    <mergeCell ref="A67:A70"/>
    <mergeCell ref="B67:B70"/>
    <mergeCell ref="C67:C70"/>
    <mergeCell ref="A63:A66"/>
    <mergeCell ref="B63:B66"/>
    <mergeCell ref="C63:C66"/>
    <mergeCell ref="G67:G70"/>
    <mergeCell ref="F71:F74"/>
    <mergeCell ref="G71:G74"/>
    <mergeCell ref="E71:E74"/>
    <mergeCell ref="A59:A62"/>
    <mergeCell ref="B59:B62"/>
    <mergeCell ref="C59:C62"/>
    <mergeCell ref="A71:A74"/>
    <mergeCell ref="B71:B74"/>
    <mergeCell ref="C71:C74"/>
    <mergeCell ref="G82:G84"/>
    <mergeCell ref="A85:A88"/>
    <mergeCell ref="E85:E88"/>
    <mergeCell ref="F85:F88"/>
    <mergeCell ref="E90:E93"/>
    <mergeCell ref="G85:G88"/>
    <mergeCell ref="A82:A84"/>
    <mergeCell ref="B82:B84"/>
    <mergeCell ref="F82:F84"/>
    <mergeCell ref="A90:A93"/>
    <mergeCell ref="F90:F93"/>
    <mergeCell ref="G90:G93"/>
    <mergeCell ref="D94:D96"/>
    <mergeCell ref="E94:F95"/>
    <mergeCell ref="G99:G101"/>
    <mergeCell ref="P94:P96"/>
    <mergeCell ref="I95:I96"/>
    <mergeCell ref="J95:J96"/>
    <mergeCell ref="K95:O95"/>
    <mergeCell ref="H94:H96"/>
    <mergeCell ref="I94:O94"/>
    <mergeCell ref="G94:G96"/>
    <mergeCell ref="A98:G98"/>
    <mergeCell ref="C94:C96"/>
    <mergeCell ref="F102:F104"/>
    <mergeCell ref="G102:G104"/>
    <mergeCell ref="A99:A101"/>
    <mergeCell ref="B99:B101"/>
    <mergeCell ref="A102:A104"/>
    <mergeCell ref="B102:B104"/>
    <mergeCell ref="C102:C104"/>
    <mergeCell ref="E102:E104"/>
    <mergeCell ref="C99:C101"/>
    <mergeCell ref="E99:E101"/>
    <mergeCell ref="B117:B119"/>
    <mergeCell ref="C126:C128"/>
    <mergeCell ref="E126:E128"/>
    <mergeCell ref="E108:E110"/>
    <mergeCell ref="E120:E122"/>
    <mergeCell ref="A120:A122"/>
    <mergeCell ref="A117:A119"/>
    <mergeCell ref="C117:C119"/>
    <mergeCell ref="A123:A125"/>
    <mergeCell ref="B123:B125"/>
    <mergeCell ref="C123:C125"/>
    <mergeCell ref="A126:A128"/>
    <mergeCell ref="G117:G119"/>
    <mergeCell ref="F120:F122"/>
    <mergeCell ref="G120:G122"/>
    <mergeCell ref="B126:B128"/>
    <mergeCell ref="F117:F119"/>
    <mergeCell ref="G123:G125"/>
    <mergeCell ref="E123:E125"/>
    <mergeCell ref="B120:B122"/>
    <mergeCell ref="C120:C122"/>
    <mergeCell ref="A129:A131"/>
    <mergeCell ref="B129:B131"/>
    <mergeCell ref="C129:C131"/>
    <mergeCell ref="E129:E131"/>
    <mergeCell ref="F129:F131"/>
    <mergeCell ref="G129:G131"/>
    <mergeCell ref="E143:E146"/>
    <mergeCell ref="F143:F146"/>
    <mergeCell ref="G143:G146"/>
    <mergeCell ref="E133:E137"/>
    <mergeCell ref="F126:F128"/>
    <mergeCell ref="G126:G128"/>
    <mergeCell ref="P147:P149"/>
    <mergeCell ref="I148:I149"/>
    <mergeCell ref="J148:J149"/>
    <mergeCell ref="K148:O148"/>
    <mergeCell ref="B156:B159"/>
    <mergeCell ref="A147:A149"/>
    <mergeCell ref="A152:A154"/>
    <mergeCell ref="B152:B154"/>
    <mergeCell ref="A151:G151"/>
    <mergeCell ref="A155:G155"/>
    <mergeCell ref="H147:H149"/>
    <mergeCell ref="I147:O147"/>
    <mergeCell ref="A168:O168"/>
    <mergeCell ref="E160:E163"/>
    <mergeCell ref="C156:C159"/>
    <mergeCell ref="E156:E159"/>
    <mergeCell ref="A156:A159"/>
    <mergeCell ref="A160:A163"/>
    <mergeCell ref="B160:B163"/>
    <mergeCell ref="F156:F159"/>
    <mergeCell ref="F160:F163"/>
    <mergeCell ref="G160:G163"/>
    <mergeCell ref="A138:G138"/>
    <mergeCell ref="A139:A142"/>
    <mergeCell ref="B139:B142"/>
    <mergeCell ref="C139:C142"/>
    <mergeCell ref="E139:E142"/>
    <mergeCell ref="F139:F142"/>
    <mergeCell ref="C160:C163"/>
    <mergeCell ref="A143:A146"/>
    <mergeCell ref="G29:G32"/>
    <mergeCell ref="A29:A32"/>
    <mergeCell ref="B29:B32"/>
    <mergeCell ref="C29:C32"/>
    <mergeCell ref="E29:E32"/>
    <mergeCell ref="G156:G159"/>
    <mergeCell ref="F133:F137"/>
    <mergeCell ref="G133:G137"/>
    <mergeCell ref="B143:B146"/>
    <mergeCell ref="C143:C146"/>
  </mergeCells>
  <printOptions horizontalCentered="1"/>
  <pageMargins left="0.1968503937007874" right="0.1968503937007874" top="0.7874015748031497" bottom="0.1968503937007874" header="0.5118110236220472" footer="0.5118110236220472"/>
  <pageSetup horizontalDpi="1200" verticalDpi="1200" orientation="landscape" paperSize="9" scale="53" r:id="rId1"/>
  <rowBreaks count="4" manualBreakCount="4">
    <brk id="49" max="15" man="1"/>
    <brk id="93" max="15" man="1"/>
    <brk id="146" max="15" man="1"/>
    <brk id="16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NTT</cp:lastModifiedBy>
  <cp:lastPrinted>2009-06-01T08:10:00Z</cp:lastPrinted>
  <dcterms:created xsi:type="dcterms:W3CDTF">2004-09-09T06:31:16Z</dcterms:created>
  <dcterms:modified xsi:type="dcterms:W3CDTF">2009-06-01T08:10:36Z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-465096871</vt:i4>
  </property>
  <property fmtid="{D5CDD505-2E9C-101B-9397-08002B2CF9AE}" pid="3" name="_EmailSubject">
    <vt:lpwstr>projekt uch</vt:lpwstr>
  </property>
  <property fmtid="{D5CDD505-2E9C-101B-9397-08002B2CF9AE}" pid="4" name="_AuthorEmail">
    <vt:lpwstr>finanse2@ug.police.pl</vt:lpwstr>
  </property>
  <property fmtid="{D5CDD505-2E9C-101B-9397-08002B2CF9AE}" pid="5" name="_AuthorEmailDisplayName">
    <vt:lpwstr>Mirella Osuch</vt:lpwstr>
  </property>
  <property fmtid="{D5CDD505-2E9C-101B-9397-08002B2CF9AE}" pid="6" name="_ReviewingToolsShownOnce">
    <vt:lpwstr/>
  </property>
</Properties>
</file>