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4965" tabRatio="826" activeTab="0"/>
  </bookViews>
  <sheets>
    <sheet name=" GFOśiGW za 2008 " sheetId="1" r:id="rId1"/>
  </sheets>
  <definedNames>
    <definedName name="_xlnm.Print_Area" localSheetId="0">' GFOśiGW za 2008 '!$A$1:$G$143</definedName>
  </definedNames>
  <calcPr fullCalcOnLoad="1" fullPrecision="0"/>
</workbook>
</file>

<file path=xl/sharedStrings.xml><?xml version="1.0" encoding="utf-8"?>
<sst xmlns="http://schemas.openxmlformats.org/spreadsheetml/2006/main" count="341" uniqueCount="244">
  <si>
    <t>6260</t>
  </si>
  <si>
    <t>0920</t>
  </si>
  <si>
    <t>0690</t>
  </si>
  <si>
    <t>24.</t>
  </si>
  <si>
    <t>25.</t>
  </si>
  <si>
    <t>Wyszczególnienie</t>
  </si>
  <si>
    <t>Zakup pomocy naukowych, dydaktycznych i książek</t>
  </si>
  <si>
    <t>Dostarczanie wody</t>
  </si>
  <si>
    <t>Gospodarka odpadami</t>
  </si>
  <si>
    <t>6110</t>
  </si>
  <si>
    <t>4300</t>
  </si>
  <si>
    <t>Usuwanie nielegalnych składowisk odpadów</t>
  </si>
  <si>
    <t>Zagospodarowanie odpadów niebezpiecznych z Zakładu Odzysku i Składowania Odpadów Komunalnych w Leśnie Górnym</t>
  </si>
  <si>
    <t>Monitorowanie środowiska przy Zakładzie Odzysku i Składowania Odpadów Komunalnych 
w Leśnie Górnym</t>
  </si>
  <si>
    <t>4210</t>
  </si>
  <si>
    <t>4270</t>
  </si>
  <si>
    <t>Ochrona bezdomnych zwierząt oraz edukacja w zakresie ochrony zwierząt - dotacja na realizację zadania</t>
  </si>
  <si>
    <t>2450</t>
  </si>
  <si>
    <t>4240</t>
  </si>
  <si>
    <t>Warsztaty ekologiczne dla dzieci i młodzieży - dotacja na realizację zadania</t>
  </si>
  <si>
    <t>Konserwacja urządzeń melioracyjnych</t>
  </si>
  <si>
    <t>Różne rozliczenia finansowe</t>
  </si>
  <si>
    <t>2960</t>
  </si>
  <si>
    <t>Gospodarka ściekowa i ochrona wód</t>
  </si>
  <si>
    <t>w zł</t>
  </si>
  <si>
    <t>x</t>
  </si>
  <si>
    <t>Lp.</t>
  </si>
  <si>
    <t>Odkomarzanie terenów zielonych Gminy Police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</si>
  <si>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</si>
  <si>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</si>
  <si>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</si>
  <si>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</si>
  <si>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</si>
  <si>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</si>
  <si>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</si>
  <si>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</si>
  <si>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</si>
  <si>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</si>
  <si>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</si>
  <si>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</si>
  <si>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</si>
  <si>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</si>
  <si>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Edukacja ekologiczna</t>
  </si>
  <si>
    <t>Ochrona powietrza atmosferycznego i klimatu</t>
  </si>
  <si>
    <t>Opieka nad zwierzętami</t>
  </si>
  <si>
    <t>Usługi związane z edukacją ekologiczną</t>
  </si>
  <si>
    <t>Melioracje</t>
  </si>
  <si>
    <t>Wpływy z różnych opłat (za pobór wód)</t>
  </si>
  <si>
    <t>Odsetki od środków na rachunkach bankowych</t>
  </si>
  <si>
    <t>Wpływy z różnych opłat (za zrzut ścieków)</t>
  </si>
  <si>
    <t>Wpływy z różnych opłat (za składowanie odpadów)</t>
  </si>
  <si>
    <t>Wpływy z różnych opłat (za emisję)</t>
  </si>
  <si>
    <t>Wpływy z różnych opłat (pozostałe wpływy)</t>
  </si>
  <si>
    <t>Dział 900                             Rozdział 90011</t>
  </si>
  <si>
    <t>Paragrafy</t>
  </si>
  <si>
    <t>I.</t>
  </si>
  <si>
    <t>STAN FUNDUSZU NA POCZĄTEK ROKU</t>
  </si>
  <si>
    <t>II.</t>
  </si>
  <si>
    <t xml:space="preserve">PRZYCHODY </t>
  </si>
  <si>
    <t>III.</t>
  </si>
  <si>
    <t xml:space="preserve"> WYDATKI </t>
  </si>
  <si>
    <t>Partycypacja i obsługa budowy przyłączy kanalizacyjnych</t>
  </si>
  <si>
    <t>Programy i opracowania dotyczące środowiska</t>
  </si>
  <si>
    <t>27.</t>
  </si>
  <si>
    <t>28.</t>
  </si>
  <si>
    <t>29.</t>
  </si>
  <si>
    <t>30.</t>
  </si>
  <si>
    <t>31.</t>
  </si>
  <si>
    <t>32.</t>
  </si>
  <si>
    <t>33.</t>
  </si>
  <si>
    <t>34.</t>
  </si>
  <si>
    <t>36.</t>
  </si>
  <si>
    <t>38.</t>
  </si>
  <si>
    <t>39.</t>
  </si>
  <si>
    <t>40.</t>
  </si>
  <si>
    <t>41.</t>
  </si>
  <si>
    <t>Zakupy nagród i materiałów na przedsięwzięcia edukacyjne</t>
  </si>
  <si>
    <t>43.</t>
  </si>
  <si>
    <t>15.</t>
  </si>
  <si>
    <t>16.</t>
  </si>
  <si>
    <t>18.</t>
  </si>
  <si>
    <t>19.</t>
  </si>
  <si>
    <t>20.</t>
  </si>
  <si>
    <t>21.</t>
  </si>
  <si>
    <t>22.</t>
  </si>
  <si>
    <t>23.</t>
  </si>
  <si>
    <t>17.</t>
  </si>
  <si>
    <t>26.</t>
  </si>
  <si>
    <t>Akcja sprzątanie z okazji "Dnia Ziemi"</t>
  </si>
  <si>
    <t>Utrzymanie zieleni na działkach stanowiących własność Gminy Police</t>
  </si>
  <si>
    <t>44.</t>
  </si>
  <si>
    <t>45.</t>
  </si>
  <si>
    <t>4430</t>
  </si>
  <si>
    <t>Inne zadania</t>
  </si>
  <si>
    <t>3</t>
  </si>
  <si>
    <t>46.</t>
  </si>
  <si>
    <t>2440</t>
  </si>
  <si>
    <t>Częściowy zwrot kosztów na modernizację ogrzewania w budynkach</t>
  </si>
  <si>
    <t>47.</t>
  </si>
  <si>
    <t>Plan na 2008 r.</t>
  </si>
  <si>
    <t>Środki finansowe pozostałe z 2007 r.</t>
  </si>
  <si>
    <t>Akcja "Sprzątanie świata - Polska 2008"</t>
  </si>
  <si>
    <t>Dotacja dla jednostki samorządu terytorialnego - Budowa schroniska dla zwierząt w Gminie Dobra</t>
  </si>
  <si>
    <t>Ograniczanie populacji bezpańskich kotów na terenie Gminy Police</t>
  </si>
  <si>
    <t>Partycypacja w budowie sieci wodociągowej do działek nr 11/2, 11/4, 11/5, 11/15, 13/1, 13/2, 13/3, 13/5, 13/6, 13/7, 25/1 w Policach</t>
  </si>
  <si>
    <t>Zakup środków do zbiórki odpadów niebezpiecznych (sorbent "Compakt", neutralizator "Sintan")</t>
  </si>
  <si>
    <t>35.</t>
  </si>
  <si>
    <t>48.</t>
  </si>
  <si>
    <t>51.</t>
  </si>
  <si>
    <t>52.</t>
  </si>
  <si>
    <t>53.</t>
  </si>
  <si>
    <t>54.</t>
  </si>
  <si>
    <t>55.</t>
  </si>
  <si>
    <t>56.</t>
  </si>
  <si>
    <t>57.</t>
  </si>
  <si>
    <t>59.</t>
  </si>
  <si>
    <t>Partycypacja w budowie sieci wodociągowej do działki nr 45 w Tatyni</t>
  </si>
  <si>
    <t>Partycypacja w budowie sieci wodociągowej do działki nr 131/78 w Pilchowie</t>
  </si>
  <si>
    <t>Partycypacja w budowie sieci wodociągowej do działek nr 73/4 i 73/5 w Niekłończycy</t>
  </si>
  <si>
    <t>Partycypacja w budowie sieci wodociągowej do działki nr 118/5 w Niekłończycy</t>
  </si>
  <si>
    <t>Partycypacja w budowie sieci wodociągowej do działek nr 2384, 2385, 2386 i 2387 w Policach</t>
  </si>
  <si>
    <t>Partycypacja w budowie sieci wodociągowej do działki nr 480/5 w Dębostrowie</t>
  </si>
  <si>
    <t>Partycypacja w budowie sieci wodociągowej do działki nr 74/6 w Pilchowie</t>
  </si>
  <si>
    <t>Partycypacja w budowie sieci wodociągowej do działki nr 3275 w Policach</t>
  </si>
  <si>
    <t>Partycypacja w budowie sieci wodociągowej do działki nr 262/9 w Policach</t>
  </si>
  <si>
    <t>Partycypacja w budowie sieci wodociągowej do działki nr 525/3 w Trzebieży</t>
  </si>
  <si>
    <t>Partycypacja w budowie sieci wodociągowej do działki nr 526/5 w Trzebieży</t>
  </si>
  <si>
    <t>Partycypacja w budowie sieci wodociągowej do działek nr 334/5, 334/6 i 334/7 w Tanowie</t>
  </si>
  <si>
    <t>Partycypacja w budowie sieci kanalizacji sanitarnej do działki nr 45 w Tatyni</t>
  </si>
  <si>
    <t>Usuwanie azbestu z terenu nieruchomości na terenie Gminy Police</t>
  </si>
  <si>
    <t>42.</t>
  </si>
  <si>
    <t>37.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</si>
  <si>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</si>
  <si>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</si>
  <si>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</si>
  <si>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</si>
  <si>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</si>
  <si>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</si>
  <si>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</si>
  <si>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</si>
  <si>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</si>
  <si>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</si>
  <si>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</si>
  <si>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</si>
  <si>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</si>
  <si>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49.</t>
  </si>
  <si>
    <t>50.</t>
  </si>
  <si>
    <t>Modernizacja cieplna budynku Parafii św. Kazimierza w Policach  - wymiana okien - dotacja na realizację zadania</t>
  </si>
  <si>
    <t>58.</t>
  </si>
  <si>
    <t>73.</t>
  </si>
  <si>
    <t>74.</t>
  </si>
  <si>
    <t>75.</t>
  </si>
  <si>
    <t>76.</t>
  </si>
  <si>
    <t>77.</t>
  </si>
  <si>
    <t xml:space="preserve">Dotacja do budżetu - Termorenowacja budynków administrowanych przez ZGKiM </t>
  </si>
  <si>
    <t>Partycypacja w budowie sieci wodociągowej do działek nr 232/1, 233, 236/2, 249, 250, 256, 259, 260, 274/7, 274/8, 274/9 w Przęsocinie</t>
  </si>
  <si>
    <t>Dotacja do budżetu - Transgraniczna ochrona zasobów wód podziemnych w gminie Police - etap II</t>
  </si>
  <si>
    <t>78.</t>
  </si>
  <si>
    <t>79.</t>
  </si>
  <si>
    <t>80.</t>
  </si>
  <si>
    <t>Dotacja do budżetu - Zakup wody do podlewania zieleni</t>
  </si>
  <si>
    <t>Dotacja do budżetu - Bieżąca konserwacja i utrzymanie zieleni w mieście i gminie Police</t>
  </si>
  <si>
    <t>Dotacja do budżetu - Bieżąca konserwacja i utrzymanie Parku „Staromiejskiego” w Policach</t>
  </si>
  <si>
    <t>Dotacja do budżetu - Bieżąca konserwacja i utrzymanie Parku „Solidarności” w Policach</t>
  </si>
  <si>
    <t>Dotacja do budżetu - Wycinka drzew i krzewów, pielęgnacja zieleni w pasach drogowych dróg powiatowych miejskich</t>
  </si>
  <si>
    <t>Dotacja do budżetu - Wycinka drzew i krzewów, pielęgnacja zieleni w pasach drogowych dróg gminnych (publicznych)</t>
  </si>
  <si>
    <t>Dotacja do budżetu - Nadzór nad pracami dotyczącymi wycinki drzew i krzewów, pielęgnacji zieleni w pasach drogowych dróg powiatowych miejskich i gminnych na terenie gminy Police</t>
  </si>
  <si>
    <t>Dotacja do budżetu - Nadzór nad pracami dotyczącymi utrzymania i konserwacji zieleni</t>
  </si>
  <si>
    <t>Dotacja do budżetu - Utrzymanie ścieżki rekreacyjno – dydaktycznej</t>
  </si>
  <si>
    <t>Dotacja do budżetu - Docieplenie budynku Gimnazjum Nr 3 w Policach</t>
  </si>
  <si>
    <t>Dotacja do budżetu - Wymiana okien w Gimnazjum Nr 2 w Policach</t>
  </si>
  <si>
    <t xml:space="preserve">Dotacja do budżetu - Modernizacja Miejskiej Przystani Żeglarskiej w Policach </t>
  </si>
  <si>
    <t>Dotacja do budżetu - Zapewnienie opieki bezdomnym zwierzętom, które zachowują się agresywnie w stosunku do ludzi i innych zwierząt lub wymagają opieki</t>
  </si>
  <si>
    <t>Dotacja do budżetu - Wyłapywanie bezdomnych zwierząt na terenie Gminy Police (w tym dzikich)</t>
  </si>
  <si>
    <t>Dotacja do budżetu - projekt i podłączenie gazu do kuchni GCEiR w Trzebieży</t>
  </si>
  <si>
    <t>Dotacja do budżetu - Opróżnianie, utrzymanie i bieżąca konserwacja pojemników do selektywnej zbiórki odpadów komunalnych</t>
  </si>
  <si>
    <t>Dotacja do budżetu - Wymiana okien w Szkole Podstawowej Nr 3 w Policach</t>
  </si>
  <si>
    <t xml:space="preserve">Dotacja do budżetu - Przyłącza budynków komunalnych i posesji do kanalizacji sanitarnej i deszczowej </t>
  </si>
  <si>
    <t>Dotacja do budżetu - Termomodernizacja budynków użyteczności publicznej</t>
  </si>
  <si>
    <t>Dotacja do budżetu - Wymiana okien w Szkole Podstawowej Nr 8 w Policach</t>
  </si>
  <si>
    <t xml:space="preserve">Dotacja do budżetu - Przebudowa Parku  "Staromiejskiego" w Policach </t>
  </si>
  <si>
    <t>Wymiana stolarki okiennej w lokalach komunalnych</t>
  </si>
  <si>
    <t>81.</t>
  </si>
  <si>
    <t>Usunięcie płyt azbestowo-cementowych wraz z dociepleniem budynku Filii Szkoły Podstawowej 
Nr 8</t>
  </si>
  <si>
    <t>Partycypacja w budowie sieci wodociągowej do działek nr 226/9, 226/10, 226/12 i 226/13 
w Przęsocinie</t>
  </si>
  <si>
    <t>Urządzanie i utrzymanie zieleni w miastach i gminach</t>
  </si>
  <si>
    <t xml:space="preserve">Dotacja dla jednostki samorządu terytorialnego - Docieplenie dachu i  ścian oraz wymiana okien w budynku przy ul. Szkolnej 2 w Policach </t>
  </si>
  <si>
    <t>Partycypacja w budowie sieci kanalizacji sanitarnej do działki nr 118/5 w Niekłończycy</t>
  </si>
  <si>
    <t>Partycypacja w budowie sieci kanalizacji sanitarnej do działki nr 212/4 w Dębostrowie</t>
  </si>
  <si>
    <t>Partycypacja w budowie sieci kanalizacji sanitarnej do działki nr 131/78 w Pilchowie</t>
  </si>
  <si>
    <t>Partycypacja w budowie sieci kanalizacji sanitarnej do działki nr 446 w Pilchowie</t>
  </si>
  <si>
    <t>Dotacja do budżetu - Zakup ciągnika wraz z urządzeniami do pielęgnacji boisk i terenów zielonych na obiektach sportowych w Policach i Trzebieży</t>
  </si>
  <si>
    <t>Partycypacja w budowie sieci wodociągowej do działki nr 434/2 w Witorzy</t>
  </si>
  <si>
    <t xml:space="preserve">Dotacja - Zakup ciężkiego samochodu ratowniczo - gaśniczego </t>
  </si>
  <si>
    <t>Partycypacja w budowie sieci wodociągowej w Tanowie (dz. nr 434/13)</t>
  </si>
  <si>
    <t>Dotacja do budżetu - Zakup samochodu dla ZWiK w Policach</t>
  </si>
  <si>
    <t>82.</t>
  </si>
  <si>
    <t>83.</t>
  </si>
  <si>
    <t>84.</t>
  </si>
  <si>
    <t>Rozbiórka budynku z płyt azbestowych przy ul. Niedziałkowskiego 12c w Policach</t>
  </si>
  <si>
    <t>Wykonanie instalacji do nawodnienia rabat kwiatowych przy pomniku Jana Pawła II w Policach</t>
  </si>
  <si>
    <t>41.1</t>
  </si>
  <si>
    <t>55.1</t>
  </si>
  <si>
    <t>55.2</t>
  </si>
  <si>
    <t>55.3</t>
  </si>
  <si>
    <t>6120</t>
  </si>
  <si>
    <t>skreślono</t>
  </si>
  <si>
    <t>Utrzymanie samochodu do wykonywania zadań związanych z utrzymaniem zieleni przydrożnej</t>
  </si>
  <si>
    <t xml:space="preserve">Zakup samochodu do wykonywania zadań związanych z utrzymaniem zieleni przydrożnej </t>
  </si>
  <si>
    <t>4260</t>
  </si>
  <si>
    <t>Nasadzenie żywopłotu od strony boiska przy ul. Robotniczej 22 w Policach</t>
  </si>
  <si>
    <r>
      <t xml:space="preserve">Utrzymanie samochodu do </t>
    </r>
    <r>
      <rPr>
        <sz val="12"/>
        <rFont val="Arial"/>
        <family val="2"/>
      </rPr>
      <t>przeprowadzania</t>
    </r>
    <r>
      <rPr>
        <sz val="12"/>
        <rFont val="Arial"/>
        <family val="2"/>
      </rPr>
      <t xml:space="preserve"> kontroli środowiska</t>
    </r>
  </si>
  <si>
    <r>
      <t xml:space="preserve">Modernizacja Przystani wędkarskiej </t>
    </r>
    <r>
      <rPr>
        <sz val="12"/>
        <rFont val="Arial"/>
        <family val="2"/>
      </rPr>
      <t>w Policach</t>
    </r>
  </si>
  <si>
    <t>41.2</t>
  </si>
  <si>
    <t>Dotacja do budżetu - Rozbiórka budynku z płyt azbestowych - Hotel "Domont" w Trzebieży</t>
  </si>
  <si>
    <t>41.3</t>
  </si>
  <si>
    <t>Usuwanie nielegalnych składowisk odpadów z terenów leśnych</t>
  </si>
  <si>
    <t>30.1</t>
  </si>
  <si>
    <t xml:space="preserve">Dotacja do budżetu - Przebudowa rurociągu na cieku melioracyjnym "Grzybnica" oraz budowa sieci kanalizacji sanitarnej w ul. Kochanowskiego w Policach"                                                                                                                     </t>
  </si>
  <si>
    <t>55.4</t>
  </si>
  <si>
    <t>55.5</t>
  </si>
  <si>
    <t>Zakup koszy na tereny zielone</t>
  </si>
  <si>
    <t>4170</t>
  </si>
  <si>
    <t xml:space="preserve">Zakup urządzenia do przeprowadzania odkomarzania wraz z niezbędnymi środkami chemicznymi </t>
  </si>
  <si>
    <t>30.2</t>
  </si>
  <si>
    <t>Dotacja do budżetu - Rozbudowa i modernizacja instalacji Zakładu Odzysku i Składowania Odpadów Komunalnych w Leśnie Górnym</t>
  </si>
  <si>
    <t>Partycypacja w budowie sieci kanalizacji sanitarnej do działek 525/3, 525/4, 526/5, 526/7, 526/8 
i 526/9 w Trzebieży</t>
  </si>
  <si>
    <t>Partycypacja w budowie sieci wodociągowej do działek nr 128/20, 128/30, 128/32, 128/33 i 822 
w Tanowie</t>
  </si>
  <si>
    <t>66.1</t>
  </si>
  <si>
    <t>Dotacja do budżetu - Docieplenie ścian elewacji budynków letniskowych typu "Bonin" oznakowanych nr 1,2,3 w Gminnym Centrum Edukacji i Rekreacji w Trzebieży ul. Leśna 15</t>
  </si>
  <si>
    <t>Odprowadzenie nadwyżki z tytułu art. 404 ustawy z dnia 27 kwietnia 2001 r. Prawo ochrony środowiska (Dz.U. z 2008 r. Nr 25, poz. 150) do WFOŚiGW woj. zachodniopomorskiego za rok 2007</t>
  </si>
  <si>
    <t>84.1</t>
  </si>
  <si>
    <t>Odprowadzenie nadwyżki z tytułu art. 404 ustawy z dnia 27 kwietnia 2001 r. Prawo ochrony środowiska (Dz.U. z 2008 r. Nr 25, poz. 150) do WFOŚiGW woj. zachodniopomorskiego za rok 2008</t>
  </si>
  <si>
    <t>74.1</t>
  </si>
  <si>
    <t>30.3</t>
  </si>
  <si>
    <t>Dotacja do budżetu - budowa kanalizacji deszczowej i sieci wodociągowej w ul. Wiśniowej i Czereśniowej w Policach</t>
  </si>
  <si>
    <t>Opracowanie dokumentacji przygotowawczej na potrzeby wniosku aplikacyjnego do projektu "Życie nad Zalewem Szczecińskim i w Puszczy Wkrzańskiej - ekologia, edukacja i historia"</t>
  </si>
  <si>
    <t>%</t>
  </si>
  <si>
    <t>Kwota zrealizowana 
w 2008 r.</t>
  </si>
  <si>
    <t>Zestawienie wykonania przychodów i wydatków Gminnego Funduszu Ochrony Środowiska i Gospodarki Wodnej za 2008 r.</t>
  </si>
  <si>
    <t>IV.</t>
  </si>
  <si>
    <t>Środki finansowe pozostałe z 2008 r.</t>
  </si>
  <si>
    <t>STAN FUNDUSZU NA KONIEC 2008 ROKU</t>
  </si>
  <si>
    <t xml:space="preserve">Załącznik 
do uchwały Nr XXXIX/298/09
Rady Miejskiej w Policach 
z dnia 28.04.2009 roku 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</si>
</sst>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0.000"/>
    <numFmt numFmtId="185" formatCode="0.0000"/>
    <numFmt numFmtId="186" formatCode="0.00000"/>
    <numFmt numFmtId="187" formatCode="0.000000"/>
    <numFmt numFmtId="188" formatCode="#,##0.000"/>
    <numFmt numFmtId="189" formatCode="#,##0.0000"/>
    <numFmt numFmtId="190" formatCode="[$-415]d\ mmmm\ yyyy"/>
  </numFmts>
  <fonts count="23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2"/>
      <name val="Arial CE"/>
      <family val="2"/>
    </font>
    <font>
      <sz val="11"/>
      <name val="Arial CE"/>
      <family val="2"/>
    </font>
    <font>
      <b/>
      <sz val="12"/>
      <name val="Arial CE"/>
      <family val="0"/>
    </font>
    <font>
      <b/>
      <i/>
      <sz val="8"/>
      <name val="Arial CE"/>
      <family val="2"/>
    </font>
    <font>
      <b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u val="single"/>
      <sz val="12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sz val="24"/>
      <name val="Arial CE"/>
      <family val="0"/>
    </font>
    <font>
      <i/>
      <sz val="8"/>
      <name val="Arial CE"/>
      <family val="2"/>
    </font>
    <font>
      <i/>
      <sz val="8"/>
      <name val="Arial"/>
      <family val="2"/>
    </font>
    <font>
      <b/>
      <sz val="16"/>
      <color indexed="12"/>
      <name val="Arial CE"/>
      <family val="0"/>
    </font>
    <font>
      <i/>
      <sz val="12"/>
      <name val="Arial"/>
      <family val="2"/>
    </font>
    <font>
      <sz val="16"/>
      <color indexed="10"/>
      <name val="Arial CE"/>
      <family val="0"/>
    </font>
    <font>
      <sz val="16"/>
      <name val="Arial CE"/>
      <family val="0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49" fontId="14" fillId="0" borderId="2" xfId="0" applyNumberFormat="1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14" fillId="0" borderId="6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13" fillId="0" borderId="11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7" fillId="2" borderId="17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left" vertical="center" wrapText="1"/>
    </xf>
    <xf numFmtId="0" fontId="7" fillId="2" borderId="20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8" xfId="0" applyFont="1" applyBorder="1" applyAlignment="1">
      <alignment horizontal="center" vertical="center"/>
    </xf>
    <xf numFmtId="0" fontId="14" fillId="0" borderId="21" xfId="0" applyFont="1" applyBorder="1" applyAlignment="1">
      <alignment vertical="center" wrapText="1"/>
    </xf>
    <xf numFmtId="0" fontId="5" fillId="0" borderId="21" xfId="18" applyFont="1" applyBorder="1" applyAlignment="1">
      <alignment vertical="center" wrapText="1"/>
      <protection/>
    </xf>
    <xf numFmtId="0" fontId="5" fillId="0" borderId="6" xfId="18" applyFont="1" applyBorder="1" applyAlignment="1">
      <alignment vertical="center" wrapText="1"/>
      <protection/>
    </xf>
    <xf numFmtId="0" fontId="14" fillId="0" borderId="21" xfId="0" applyFont="1" applyBorder="1" applyAlignment="1">
      <alignment vertical="center" wrapText="1"/>
    </xf>
    <xf numFmtId="0" fontId="14" fillId="0" borderId="7" xfId="0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top" wrapText="1"/>
    </xf>
    <xf numFmtId="49" fontId="14" fillId="0" borderId="6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14" fillId="0" borderId="6" xfId="0" applyFont="1" applyFill="1" applyBorder="1" applyAlignment="1">
      <alignment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15" fillId="0" borderId="0" xfId="0" applyFont="1" applyAlignment="1">
      <alignment horizontal="left"/>
    </xf>
    <xf numFmtId="49" fontId="5" fillId="0" borderId="21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14" fillId="0" borderId="6" xfId="0" applyFont="1" applyFill="1" applyBorder="1" applyAlignment="1">
      <alignment vertical="center" wrapText="1" shrinkToFit="1"/>
    </xf>
    <xf numFmtId="0" fontId="14" fillId="0" borderId="6" xfId="0" applyFont="1" applyFill="1" applyBorder="1" applyAlignment="1">
      <alignment vertical="center" shrinkToFit="1"/>
    </xf>
    <xf numFmtId="0" fontId="13" fillId="0" borderId="15" xfId="0" applyFont="1" applyFill="1" applyBorder="1" applyAlignment="1">
      <alignment vertical="center" wrapText="1"/>
    </xf>
    <xf numFmtId="0" fontId="16" fillId="0" borderId="5" xfId="0" applyFont="1" applyBorder="1" applyAlignment="1">
      <alignment horizontal="center" vertical="center"/>
    </xf>
    <xf numFmtId="49" fontId="16" fillId="0" borderId="6" xfId="0" applyNumberFormat="1" applyFont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14" fillId="0" borderId="6" xfId="0" applyFont="1" applyFill="1" applyBorder="1" applyAlignment="1">
      <alignment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9" fillId="0" borderId="4" xfId="0" applyFont="1" applyBorder="1" applyAlignment="1">
      <alignment vertical="center" wrapText="1"/>
    </xf>
    <xf numFmtId="0" fontId="14" fillId="0" borderId="15" xfId="0" applyFont="1" applyFill="1" applyBorder="1" applyAlignment="1">
      <alignment vertical="center" wrapText="1" shrinkToFit="1"/>
    </xf>
    <xf numFmtId="181" fontId="5" fillId="0" borderId="24" xfId="0" applyNumberFormat="1" applyFont="1" applyBorder="1" applyAlignment="1">
      <alignment vertical="center" wrapText="1"/>
    </xf>
    <xf numFmtId="181" fontId="5" fillId="0" borderId="25" xfId="0" applyNumberFormat="1" applyFont="1" applyBorder="1" applyAlignment="1">
      <alignment vertical="center" wrapText="1"/>
    </xf>
    <xf numFmtId="0" fontId="0" fillId="0" borderId="2" xfId="0" applyFont="1" applyBorder="1" applyAlignment="1">
      <alignment vertical="center" shrinkToFit="1"/>
    </xf>
    <xf numFmtId="170" fontId="0" fillId="0" borderId="0" xfId="0" applyNumberFormat="1" applyFont="1" applyAlignment="1">
      <alignment/>
    </xf>
    <xf numFmtId="0" fontId="0" fillId="0" borderId="14" xfId="0" applyFont="1" applyBorder="1" applyAlignment="1">
      <alignment horizontal="center" vertical="center"/>
    </xf>
    <xf numFmtId="0" fontId="5" fillId="0" borderId="13" xfId="18" applyFont="1" applyBorder="1" applyAlignment="1">
      <alignment vertical="center" wrapText="1"/>
      <protection/>
    </xf>
    <xf numFmtId="0" fontId="0" fillId="0" borderId="1" xfId="0" applyFont="1" applyBorder="1" applyAlignment="1">
      <alignment horizontal="center" vertical="center"/>
    </xf>
    <xf numFmtId="0" fontId="19" fillId="0" borderId="6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5" fillId="0" borderId="6" xfId="18" applyFont="1" applyBorder="1" applyAlignment="1">
      <alignment vertical="center" wrapText="1"/>
      <protection/>
    </xf>
    <xf numFmtId="0" fontId="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vertical="center"/>
    </xf>
    <xf numFmtId="0" fontId="7" fillId="2" borderId="29" xfId="0" applyFont="1" applyFill="1" applyBorder="1" applyAlignment="1">
      <alignment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4" fontId="5" fillId="0" borderId="6" xfId="0" applyNumberFormat="1" applyFont="1" applyBorder="1" applyAlignment="1">
      <alignment horizontal="right" vertical="center"/>
    </xf>
    <xf numFmtId="4" fontId="5" fillId="0" borderId="21" xfId="0" applyNumberFormat="1" applyFont="1" applyBorder="1" applyAlignment="1">
      <alignment horizontal="right" vertical="center"/>
    </xf>
    <xf numFmtId="4" fontId="5" fillId="0" borderId="4" xfId="0" applyNumberFormat="1" applyFont="1" applyBorder="1" applyAlignment="1">
      <alignment horizontal="right" vertical="center"/>
    </xf>
    <xf numFmtId="4" fontId="5" fillId="0" borderId="27" xfId="0" applyNumberFormat="1" applyFont="1" applyBorder="1" applyAlignment="1">
      <alignment horizontal="right" vertical="center"/>
    </xf>
    <xf numFmtId="170" fontId="13" fillId="2" borderId="19" xfId="0" applyNumberFormat="1" applyFont="1" applyFill="1" applyBorder="1" applyAlignment="1">
      <alignment vertical="center" wrapText="1"/>
    </xf>
    <xf numFmtId="170" fontId="14" fillId="0" borderId="2" xfId="0" applyNumberFormat="1" applyFont="1" applyBorder="1" applyAlignment="1">
      <alignment horizontal="right" vertical="center" wrapText="1"/>
    </xf>
    <xf numFmtId="170" fontId="7" fillId="2" borderId="19" xfId="0" applyNumberFormat="1" applyFont="1" applyFill="1" applyBorder="1" applyAlignment="1">
      <alignment vertical="center" wrapText="1"/>
    </xf>
    <xf numFmtId="3" fontId="5" fillId="0" borderId="4" xfId="0" applyNumberFormat="1" applyFont="1" applyBorder="1" applyAlignment="1">
      <alignment vertical="center" wrapText="1"/>
    </xf>
    <xf numFmtId="3" fontId="5" fillId="0" borderId="6" xfId="0" applyNumberFormat="1" applyFont="1" applyBorder="1" applyAlignment="1">
      <alignment vertical="center" wrapText="1"/>
    </xf>
    <xf numFmtId="3" fontId="0" fillId="0" borderId="7" xfId="0" applyNumberFormat="1" applyFont="1" applyBorder="1" applyAlignment="1">
      <alignment vertical="center" wrapText="1"/>
    </xf>
    <xf numFmtId="3" fontId="0" fillId="0" borderId="9" xfId="0" applyNumberFormat="1" applyFont="1" applyBorder="1" applyAlignment="1">
      <alignment vertical="center" wrapText="1"/>
    </xf>
    <xf numFmtId="3" fontId="7" fillId="2" borderId="19" xfId="0" applyNumberFormat="1" applyFont="1" applyFill="1" applyBorder="1" applyAlignment="1">
      <alignment vertical="center" wrapText="1"/>
    </xf>
    <xf numFmtId="3" fontId="7" fillId="0" borderId="30" xfId="0" applyNumberFormat="1" applyFont="1" applyBorder="1" applyAlignment="1">
      <alignment vertical="center"/>
    </xf>
    <xf numFmtId="3" fontId="5" fillId="0" borderId="6" xfId="18" applyNumberFormat="1" applyFont="1" applyBorder="1" applyAlignment="1">
      <alignment horizontal="right" vertical="center" wrapText="1"/>
      <protection/>
    </xf>
    <xf numFmtId="3" fontId="5" fillId="0" borderId="21" xfId="18" applyNumberFormat="1" applyFont="1" applyBorder="1" applyAlignment="1">
      <alignment horizontal="right" vertical="center" wrapText="1"/>
      <protection/>
    </xf>
    <xf numFmtId="3" fontId="5" fillId="0" borderId="30" xfId="18" applyNumberFormat="1" applyFont="1" applyBorder="1" applyAlignment="1">
      <alignment horizontal="right" vertical="center" wrapText="1"/>
      <protection/>
    </xf>
    <xf numFmtId="3" fontId="5" fillId="0" borderId="7" xfId="18" applyNumberFormat="1" applyFont="1" applyBorder="1" applyAlignment="1">
      <alignment horizontal="right" vertical="center" wrapText="1"/>
      <protection/>
    </xf>
    <xf numFmtId="3" fontId="7" fillId="0" borderId="30" xfId="0" applyNumberFormat="1" applyFont="1" applyBorder="1" applyAlignment="1">
      <alignment vertical="center" wrapText="1"/>
    </xf>
    <xf numFmtId="3" fontId="5" fillId="0" borderId="6" xfId="0" applyNumberFormat="1" applyFont="1" applyBorder="1" applyAlignment="1">
      <alignment vertical="center" wrapText="1"/>
    </xf>
    <xf numFmtId="3" fontId="5" fillId="0" borderId="9" xfId="0" applyNumberFormat="1" applyFont="1" applyBorder="1" applyAlignment="1">
      <alignment vertical="center" wrapText="1"/>
    </xf>
    <xf numFmtId="3" fontId="7" fillId="0" borderId="9" xfId="0" applyNumberFormat="1" applyFont="1" applyBorder="1" applyAlignment="1">
      <alignment vertical="center" wrapText="1"/>
    </xf>
    <xf numFmtId="181" fontId="5" fillId="0" borderId="6" xfId="0" applyNumberFormat="1" applyFont="1" applyBorder="1" applyAlignment="1">
      <alignment vertical="center" wrapText="1"/>
    </xf>
    <xf numFmtId="3" fontId="5" fillId="0" borderId="4" xfId="0" applyNumberFormat="1" applyFont="1" applyBorder="1" applyAlignment="1">
      <alignment vertical="center" wrapText="1"/>
    </xf>
    <xf numFmtId="3" fontId="5" fillId="0" borderId="21" xfId="0" applyNumberFormat="1" applyFont="1" applyBorder="1" applyAlignment="1">
      <alignment vertical="center" wrapText="1"/>
    </xf>
    <xf numFmtId="3" fontId="5" fillId="0" borderId="21" xfId="0" applyNumberFormat="1" applyFont="1" applyBorder="1" applyAlignment="1">
      <alignment horizontal="righ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vertical="center" wrapText="1"/>
    </xf>
    <xf numFmtId="3" fontId="5" fillId="0" borderId="21" xfId="0" applyNumberFormat="1" applyFont="1" applyBorder="1" applyAlignment="1">
      <alignment vertical="center" wrapText="1"/>
    </xf>
    <xf numFmtId="3" fontId="5" fillId="0" borderId="4" xfId="0" applyNumberFormat="1" applyFont="1" applyBorder="1" applyAlignment="1">
      <alignment horizontal="right" vertical="center" wrapText="1"/>
    </xf>
    <xf numFmtId="3" fontId="5" fillId="0" borderId="6" xfId="0" applyNumberFormat="1" applyFont="1" applyFill="1" applyBorder="1" applyAlignment="1">
      <alignment vertical="center" wrapText="1"/>
    </xf>
    <xf numFmtId="3" fontId="7" fillId="0" borderId="7" xfId="0" applyNumberFormat="1" applyFont="1" applyBorder="1" applyAlignment="1">
      <alignment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5" fillId="0" borderId="30" xfId="0" applyNumberFormat="1" applyFont="1" applyBorder="1" applyAlignment="1">
      <alignment vertical="center" wrapText="1"/>
    </xf>
    <xf numFmtId="3" fontId="5" fillId="0" borderId="30" xfId="0" applyNumberFormat="1" applyFont="1" applyFill="1" applyBorder="1" applyAlignment="1">
      <alignment vertical="center" wrapText="1"/>
    </xf>
    <xf numFmtId="3" fontId="5" fillId="0" borderId="7" xfId="0" applyNumberFormat="1" applyFont="1" applyBorder="1" applyAlignment="1">
      <alignment vertical="center" wrapText="1"/>
    </xf>
    <xf numFmtId="3" fontId="16" fillId="0" borderId="6" xfId="0" applyNumberFormat="1" applyFont="1" applyBorder="1" applyAlignment="1">
      <alignment horizontal="center" vertical="center" wrapText="1"/>
    </xf>
    <xf numFmtId="3" fontId="7" fillId="0" borderId="31" xfId="0" applyNumberFormat="1" applyFont="1" applyBorder="1" applyAlignment="1">
      <alignment vertical="center" wrapText="1"/>
    </xf>
    <xf numFmtId="3" fontId="5" fillId="0" borderId="27" xfId="0" applyNumberFormat="1" applyFont="1" applyBorder="1" applyAlignment="1">
      <alignment vertical="center" wrapText="1"/>
    </xf>
    <xf numFmtId="4" fontId="5" fillId="0" borderId="25" xfId="0" applyNumberFormat="1" applyFont="1" applyBorder="1" applyAlignment="1">
      <alignment horizontal="right" vertical="center"/>
    </xf>
    <xf numFmtId="4" fontId="5" fillId="0" borderId="32" xfId="0" applyNumberFormat="1" applyFont="1" applyBorder="1" applyAlignment="1">
      <alignment horizontal="right" vertical="center"/>
    </xf>
    <xf numFmtId="4" fontId="5" fillId="0" borderId="33" xfId="0" applyNumberFormat="1" applyFont="1" applyBorder="1" applyAlignment="1">
      <alignment horizontal="right" vertical="center"/>
    </xf>
    <xf numFmtId="4" fontId="5" fillId="0" borderId="34" xfId="0" applyNumberFormat="1" applyFont="1" applyBorder="1" applyAlignment="1">
      <alignment horizontal="right" vertical="center"/>
    </xf>
    <xf numFmtId="4" fontId="7" fillId="0" borderId="6" xfId="0" applyNumberFormat="1" applyFont="1" applyBorder="1" applyAlignment="1">
      <alignment horizontal="right" vertical="center"/>
    </xf>
    <xf numFmtId="4" fontId="7" fillId="0" borderId="25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4" fontId="0" fillId="0" borderId="35" xfId="0" applyNumberFormat="1" applyFont="1" applyBorder="1" applyAlignment="1">
      <alignment horizontal="right" vertical="center"/>
    </xf>
    <xf numFmtId="4" fontId="5" fillId="0" borderId="2" xfId="0" applyNumberFormat="1" applyFont="1" applyBorder="1" applyAlignment="1">
      <alignment horizontal="right" vertical="center"/>
    </xf>
    <xf numFmtId="4" fontId="5" fillId="0" borderId="36" xfId="0" applyNumberFormat="1" applyFont="1" applyBorder="1" applyAlignment="1">
      <alignment horizontal="right" vertical="center"/>
    </xf>
    <xf numFmtId="4" fontId="7" fillId="2" borderId="19" xfId="0" applyNumberFormat="1" applyFont="1" applyFill="1" applyBorder="1" applyAlignment="1">
      <alignment horizontal="right" vertical="center"/>
    </xf>
    <xf numFmtId="4" fontId="7" fillId="2" borderId="35" xfId="0" applyNumberFormat="1" applyFont="1" applyFill="1" applyBorder="1" applyAlignment="1">
      <alignment horizontal="right" vertical="center"/>
    </xf>
    <xf numFmtId="0" fontId="22" fillId="0" borderId="19" xfId="0" applyFont="1" applyBorder="1" applyAlignment="1">
      <alignment horizontal="center" vertical="center" wrapText="1"/>
    </xf>
    <xf numFmtId="2" fontId="9" fillId="0" borderId="19" xfId="0" applyNumberFormat="1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" fontId="5" fillId="0" borderId="33" xfId="0" applyNumberFormat="1" applyFont="1" applyBorder="1" applyAlignment="1">
      <alignment horizontal="right" vertical="center"/>
    </xf>
    <xf numFmtId="4" fontId="5" fillId="0" borderId="34" xfId="0" applyNumberFormat="1" applyFont="1" applyBorder="1" applyAlignment="1">
      <alignment horizontal="right" vertical="center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/>
    </xf>
    <xf numFmtId="0" fontId="21" fillId="0" borderId="0" xfId="0" applyFont="1" applyAlignment="1">
      <alignment horizontal="center" wrapText="1"/>
    </xf>
    <xf numFmtId="0" fontId="14" fillId="0" borderId="21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" fontId="5" fillId="0" borderId="38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4" fontId="7" fillId="2" borderId="29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4" fillId="0" borderId="21" xfId="0" applyFont="1" applyFill="1" applyBorder="1" applyAlignment="1">
      <alignment vertical="center" shrinkToFit="1"/>
    </xf>
    <xf numFmtId="0" fontId="0" fillId="0" borderId="2" xfId="0" applyFont="1" applyBorder="1" applyAlignment="1">
      <alignment vertical="center" shrinkToFit="1"/>
    </xf>
    <xf numFmtId="0" fontId="6" fillId="0" borderId="0" xfId="0" applyFont="1" applyBorder="1" applyAlignment="1">
      <alignment horizontal="left" vertical="top" wrapText="1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top" wrapText="1"/>
    </xf>
    <xf numFmtId="0" fontId="0" fillId="0" borderId="0" xfId="0" applyAlignment="1">
      <alignment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14" fillId="0" borderId="21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4" fillId="0" borderId="21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vertical="center" wrapText="1"/>
    </xf>
    <xf numFmtId="0" fontId="0" fillId="0" borderId="3" xfId="0" applyFont="1" applyBorder="1" applyAlignment="1">
      <alignment horizontal="center" vertical="center"/>
    </xf>
    <xf numFmtId="4" fontId="5" fillId="0" borderId="21" xfId="0" applyNumberFormat="1" applyFont="1" applyBorder="1" applyAlignment="1">
      <alignment horizontal="right" vertical="center"/>
    </xf>
    <xf numFmtId="4" fontId="5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vertical="center" wrapText="1"/>
    </xf>
    <xf numFmtId="0" fontId="0" fillId="0" borderId="8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5" fillId="0" borderId="21" xfId="0" applyFont="1" applyBorder="1" applyAlignment="1">
      <alignment vertical="center" wrapText="1"/>
    </xf>
  </cellXfs>
  <cellStyles count="9">
    <cellStyle name="Normal" xfId="0"/>
    <cellStyle name="Comma" xfId="15"/>
    <cellStyle name="Comma [0]" xfId="16"/>
    <cellStyle name="Hyperlink" xfId="17"/>
    <cellStyle name="Normalny_05.11.08(plan-2006)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3"/>
  <sheetViews>
    <sheetView showGridLines="0" tabSelected="1" view="pageBreakPreview" zoomScale="75" zoomScaleNormal="75" zoomScaleSheetLayoutView="75" workbookViewId="0" topLeftCell="A31">
      <selection activeCell="B31" sqref="B31"/>
    </sheetView>
  </sheetViews>
  <sheetFormatPr defaultColWidth="9.00390625" defaultRowHeight="24.75" customHeight="1"/>
  <cols>
    <col min="1" max="1" width="5.625" style="3" customWidth="1"/>
    <col min="2" max="2" width="104.375" style="5" customWidth="1"/>
    <col min="3" max="3" width="14.375" style="5" customWidth="1"/>
    <col min="4" max="4" width="16.625" style="5" customWidth="1"/>
    <col min="5" max="5" width="2.25390625" style="1" hidden="1" customWidth="1"/>
    <col min="6" max="6" width="16.125" style="1" customWidth="1"/>
    <col min="7" max="8" width="9.125" style="1" customWidth="1"/>
    <col min="9" max="9" width="10.625" style="1" bestFit="1" customWidth="1"/>
    <col min="10" max="16384" width="9.125" style="1" customWidth="1"/>
  </cols>
  <sheetData>
    <row r="1" spans="1:7" ht="57.75" customHeight="1">
      <c r="A1" s="6"/>
      <c r="B1" s="70"/>
      <c r="C1" s="188" t="s">
        <v>243</v>
      </c>
      <c r="D1" s="188"/>
      <c r="E1" s="62"/>
      <c r="F1" s="101"/>
      <c r="G1" s="102"/>
    </row>
    <row r="2" spans="1:7" ht="21" customHeight="1">
      <c r="A2" s="6"/>
      <c r="B2" s="7"/>
      <c r="C2" s="192"/>
      <c r="D2" s="193"/>
      <c r="E2" s="193"/>
      <c r="F2" s="193"/>
      <c r="G2" s="193"/>
    </row>
    <row r="3" spans="1:7" s="55" customFormat="1" ht="59.25" customHeight="1">
      <c r="A3" s="171" t="s">
        <v>239</v>
      </c>
      <c r="B3" s="172"/>
      <c r="C3" s="172"/>
      <c r="D3" s="172"/>
      <c r="E3" s="172"/>
      <c r="F3" s="172"/>
      <c r="G3" s="172"/>
    </row>
    <row r="4" spans="1:7" ht="20.25">
      <c r="A4" s="173"/>
      <c r="B4" s="193"/>
      <c r="C4" s="193"/>
      <c r="D4" s="193"/>
      <c r="E4" s="193"/>
      <c r="F4" s="193"/>
      <c r="G4" s="193"/>
    </row>
    <row r="5" spans="1:6" s="55" customFormat="1" ht="15.75" thickBot="1">
      <c r="A5" s="1"/>
      <c r="B5" s="2"/>
      <c r="C5" s="48"/>
      <c r="D5" s="49" t="s">
        <v>24</v>
      </c>
      <c r="F5" s="49" t="s">
        <v>24</v>
      </c>
    </row>
    <row r="6" spans="1:7" ht="23.25" customHeight="1" thickBot="1">
      <c r="A6" s="189" t="s">
        <v>53</v>
      </c>
      <c r="B6" s="190"/>
      <c r="C6" s="190"/>
      <c r="D6" s="191"/>
      <c r="F6" s="159"/>
      <c r="G6" s="160"/>
    </row>
    <row r="7" spans="1:7" ht="54" customHeight="1" thickBot="1">
      <c r="A7" s="52" t="s">
        <v>26</v>
      </c>
      <c r="B7" s="53" t="s">
        <v>5</v>
      </c>
      <c r="C7" s="54" t="s">
        <v>54</v>
      </c>
      <c r="D7" s="165" t="s">
        <v>99</v>
      </c>
      <c r="F7" s="166" t="s">
        <v>238</v>
      </c>
      <c r="G7" s="167" t="s">
        <v>237</v>
      </c>
    </row>
    <row r="8" spans="1:7" s="48" customFormat="1" ht="12.75" thickBot="1">
      <c r="A8" s="50">
        <v>1</v>
      </c>
      <c r="B8" s="51">
        <v>2</v>
      </c>
      <c r="C8" s="51">
        <v>3</v>
      </c>
      <c r="D8" s="51">
        <v>4</v>
      </c>
      <c r="F8" s="51">
        <v>5</v>
      </c>
      <c r="G8" s="51">
        <v>6</v>
      </c>
    </row>
    <row r="9" spans="1:7" s="55" customFormat="1" ht="24.75" customHeight="1" thickBot="1">
      <c r="A9" s="40" t="s">
        <v>55</v>
      </c>
      <c r="B9" s="41" t="s">
        <v>56</v>
      </c>
      <c r="C9" s="42" t="s">
        <v>25</v>
      </c>
      <c r="D9" s="119">
        <f>SUM(D10)</f>
        <v>14035347</v>
      </c>
      <c r="F9" s="163">
        <f>SUM(F10)</f>
        <v>14035347.48</v>
      </c>
      <c r="G9" s="164">
        <v>100</v>
      </c>
    </row>
    <row r="10" spans="1:7" s="55" customFormat="1" ht="24.75" customHeight="1" thickBot="1">
      <c r="A10" s="8" t="s">
        <v>28</v>
      </c>
      <c r="B10" s="9" t="s">
        <v>100</v>
      </c>
      <c r="C10" s="10" t="s">
        <v>25</v>
      </c>
      <c r="D10" s="120">
        <v>14035347</v>
      </c>
      <c r="F10" s="161">
        <v>14035347.48</v>
      </c>
      <c r="G10" s="162">
        <v>100</v>
      </c>
    </row>
    <row r="11" spans="1:9" ht="24.75" customHeight="1" thickBot="1">
      <c r="A11" s="43" t="s">
        <v>57</v>
      </c>
      <c r="B11" s="44" t="s">
        <v>58</v>
      </c>
      <c r="C11" s="42" t="s">
        <v>25</v>
      </c>
      <c r="D11" s="121">
        <f>SUM(D12:D17)</f>
        <v>18932391</v>
      </c>
      <c r="F11" s="163">
        <f>SUM(F12+F13+F14+F15+F16+F17)</f>
        <v>19137756.08</v>
      </c>
      <c r="G11" s="164">
        <v>101.08</v>
      </c>
      <c r="I11" s="94"/>
    </row>
    <row r="12" spans="1:7" ht="24.75" customHeight="1">
      <c r="A12" s="11" t="s">
        <v>28</v>
      </c>
      <c r="B12" s="12" t="s">
        <v>47</v>
      </c>
      <c r="C12" s="13" t="s">
        <v>2</v>
      </c>
      <c r="D12" s="122">
        <v>34000</v>
      </c>
      <c r="F12" s="117">
        <v>34046.49</v>
      </c>
      <c r="G12" s="156">
        <v>100.14</v>
      </c>
    </row>
    <row r="13" spans="1:7" ht="24.75" customHeight="1">
      <c r="A13" s="14" t="s">
        <v>29</v>
      </c>
      <c r="B13" s="15" t="s">
        <v>48</v>
      </c>
      <c r="C13" s="16" t="s">
        <v>1</v>
      </c>
      <c r="D13" s="123">
        <v>732000</v>
      </c>
      <c r="F13" s="115">
        <v>897154.27</v>
      </c>
      <c r="G13" s="153">
        <v>122.56</v>
      </c>
    </row>
    <row r="14" spans="1:9" ht="24.75" customHeight="1">
      <c r="A14" s="14" t="s">
        <v>30</v>
      </c>
      <c r="B14" s="15" t="s">
        <v>49</v>
      </c>
      <c r="C14" s="16" t="s">
        <v>2</v>
      </c>
      <c r="D14" s="123">
        <v>486200</v>
      </c>
      <c r="F14" s="115">
        <v>486653.33</v>
      </c>
      <c r="G14" s="153">
        <v>100.09</v>
      </c>
      <c r="I14" s="94"/>
    </row>
    <row r="15" spans="1:7" ht="24.75" customHeight="1">
      <c r="A15" s="14" t="s">
        <v>31</v>
      </c>
      <c r="B15" s="15" t="s">
        <v>50</v>
      </c>
      <c r="C15" s="16" t="s">
        <v>2</v>
      </c>
      <c r="D15" s="123">
        <v>15968300</v>
      </c>
      <c r="F15" s="115">
        <v>15968266.74</v>
      </c>
      <c r="G15" s="153">
        <v>100</v>
      </c>
    </row>
    <row r="16" spans="1:7" ht="24.75" customHeight="1">
      <c r="A16" s="14" t="s">
        <v>32</v>
      </c>
      <c r="B16" s="15" t="s">
        <v>51</v>
      </c>
      <c r="C16" s="16" t="s">
        <v>2</v>
      </c>
      <c r="D16" s="123">
        <v>741094</v>
      </c>
      <c r="F16" s="115">
        <v>749256.3</v>
      </c>
      <c r="G16" s="153">
        <v>101.1</v>
      </c>
    </row>
    <row r="17" spans="1:9" ht="24.75" customHeight="1" thickBot="1">
      <c r="A17" s="14" t="s">
        <v>33</v>
      </c>
      <c r="B17" s="17" t="s">
        <v>52</v>
      </c>
      <c r="C17" s="16" t="s">
        <v>2</v>
      </c>
      <c r="D17" s="123">
        <v>970797</v>
      </c>
      <c r="F17" s="115">
        <v>1002378.95</v>
      </c>
      <c r="G17" s="153">
        <v>103.25</v>
      </c>
      <c r="I17" s="94"/>
    </row>
    <row r="18" spans="1:7" ht="24.75" customHeight="1" hidden="1">
      <c r="A18" s="18"/>
      <c r="B18" s="19"/>
      <c r="C18" s="19"/>
      <c r="D18" s="124"/>
      <c r="F18" s="115"/>
      <c r="G18" s="153"/>
    </row>
    <row r="19" spans="1:7" ht="24.75" customHeight="1" hidden="1">
      <c r="A19" s="20"/>
      <c r="B19" s="21"/>
      <c r="C19" s="21"/>
      <c r="D19" s="125"/>
      <c r="F19" s="116"/>
      <c r="G19" s="155"/>
    </row>
    <row r="20" spans="1:7" ht="24.75" customHeight="1" thickBot="1">
      <c r="A20" s="45" t="s">
        <v>59</v>
      </c>
      <c r="B20" s="46" t="s">
        <v>60</v>
      </c>
      <c r="C20" s="47" t="s">
        <v>25</v>
      </c>
      <c r="D20" s="126">
        <f>SUM(D22+D42+D58+D75+D98+D111+D117+D127+D130+D139)</f>
        <v>32967738</v>
      </c>
      <c r="F20" s="163">
        <f>SUM(F22+F42+F58+F75+F98+F111+F117+F127+F130+F139)</f>
        <v>27605547.86</v>
      </c>
      <c r="G20" s="164">
        <v>83.74</v>
      </c>
    </row>
    <row r="21" spans="1:7" ht="15.75" customHeight="1">
      <c r="A21" s="84">
        <v>1</v>
      </c>
      <c r="B21" s="85">
        <v>2</v>
      </c>
      <c r="C21" s="85">
        <v>3</v>
      </c>
      <c r="D21" s="85">
        <v>4</v>
      </c>
      <c r="F21" s="85">
        <v>5</v>
      </c>
      <c r="G21" s="85">
        <v>6</v>
      </c>
    </row>
    <row r="22" spans="1:7" ht="35.25" customHeight="1">
      <c r="A22" s="22"/>
      <c r="B22" s="23" t="s">
        <v>7</v>
      </c>
      <c r="C22" s="23"/>
      <c r="D22" s="127">
        <f>SUM(D23+D24+D25+D26+D27+D28+D29+D30+D31+D32+D33+D34+D35+D36+D37+D38+D39+D40+D41)</f>
        <v>259091</v>
      </c>
      <c r="F22" s="157">
        <f>SUM(F23:F41)</f>
        <v>199890.68</v>
      </c>
      <c r="G22" s="158">
        <v>77.15</v>
      </c>
    </row>
    <row r="23" spans="1:7" ht="35.25" customHeight="1">
      <c r="A23" s="11" t="s">
        <v>28</v>
      </c>
      <c r="B23" s="59" t="s">
        <v>104</v>
      </c>
      <c r="C23" s="13" t="s">
        <v>9</v>
      </c>
      <c r="D23" s="128">
        <v>25000</v>
      </c>
      <c r="F23" s="115">
        <v>25000</v>
      </c>
      <c r="G23" s="153">
        <v>100</v>
      </c>
    </row>
    <row r="24" spans="1:7" ht="25.5" customHeight="1">
      <c r="A24" s="11" t="s">
        <v>29</v>
      </c>
      <c r="B24" s="59" t="s">
        <v>125</v>
      </c>
      <c r="C24" s="66">
        <v>6110</v>
      </c>
      <c r="D24" s="128">
        <v>2805</v>
      </c>
      <c r="F24" s="115">
        <v>0</v>
      </c>
      <c r="G24" s="153">
        <v>0</v>
      </c>
    </row>
    <row r="25" spans="1:7" ht="25.5" customHeight="1">
      <c r="A25" s="11" t="s">
        <v>30</v>
      </c>
      <c r="B25" s="58" t="s">
        <v>126</v>
      </c>
      <c r="C25" s="16" t="s">
        <v>9</v>
      </c>
      <c r="D25" s="129">
        <v>3500</v>
      </c>
      <c r="F25" s="115">
        <v>3500</v>
      </c>
      <c r="G25" s="153">
        <v>100</v>
      </c>
    </row>
    <row r="26" spans="1:7" ht="27" customHeight="1">
      <c r="A26" s="11" t="s">
        <v>31</v>
      </c>
      <c r="B26" s="58" t="s">
        <v>127</v>
      </c>
      <c r="C26" s="16" t="s">
        <v>9</v>
      </c>
      <c r="D26" s="129">
        <v>18460</v>
      </c>
      <c r="F26" s="115">
        <v>18460</v>
      </c>
      <c r="G26" s="153">
        <v>100</v>
      </c>
    </row>
    <row r="27" spans="1:7" ht="27.75" customHeight="1">
      <c r="A27" s="11" t="s">
        <v>32</v>
      </c>
      <c r="B27" s="58" t="s">
        <v>124</v>
      </c>
      <c r="C27" s="16" t="s">
        <v>9</v>
      </c>
      <c r="D27" s="129">
        <v>4000</v>
      </c>
      <c r="F27" s="115">
        <v>4000</v>
      </c>
      <c r="G27" s="153">
        <v>100</v>
      </c>
    </row>
    <row r="28" spans="1:7" ht="35.25" customHeight="1">
      <c r="A28" s="14" t="s">
        <v>33</v>
      </c>
      <c r="B28" s="58" t="s">
        <v>155</v>
      </c>
      <c r="C28" s="16" t="s">
        <v>9</v>
      </c>
      <c r="D28" s="129">
        <v>70000</v>
      </c>
      <c r="F28" s="115">
        <v>70000</v>
      </c>
      <c r="G28" s="153">
        <v>100</v>
      </c>
    </row>
    <row r="29" spans="1:7" ht="24.75" customHeight="1">
      <c r="A29" s="14" t="s">
        <v>34</v>
      </c>
      <c r="B29" s="59" t="s">
        <v>123</v>
      </c>
      <c r="C29" s="16" t="s">
        <v>9</v>
      </c>
      <c r="D29" s="128">
        <v>8000</v>
      </c>
      <c r="F29" s="115">
        <v>8000</v>
      </c>
      <c r="G29" s="153">
        <v>100</v>
      </c>
    </row>
    <row r="30" spans="1:7" ht="24.75" customHeight="1">
      <c r="A30" s="14" t="s">
        <v>35</v>
      </c>
      <c r="B30" s="58" t="s">
        <v>122</v>
      </c>
      <c r="C30" s="16" t="s">
        <v>9</v>
      </c>
      <c r="D30" s="129">
        <v>7500</v>
      </c>
      <c r="F30" s="115">
        <v>7500</v>
      </c>
      <c r="G30" s="153">
        <v>100</v>
      </c>
    </row>
    <row r="31" spans="1:7" ht="24.75" customHeight="1">
      <c r="A31" s="14" t="s">
        <v>36</v>
      </c>
      <c r="B31" s="58" t="s">
        <v>118</v>
      </c>
      <c r="C31" s="16" t="s">
        <v>9</v>
      </c>
      <c r="D31" s="129">
        <v>22500</v>
      </c>
      <c r="F31" s="115">
        <v>13124.68</v>
      </c>
      <c r="G31" s="153">
        <v>58.33</v>
      </c>
    </row>
    <row r="32" spans="1:7" ht="24.75" customHeight="1">
      <c r="A32" s="14" t="s">
        <v>37</v>
      </c>
      <c r="B32" s="58" t="s">
        <v>192</v>
      </c>
      <c r="C32" s="16" t="s">
        <v>9</v>
      </c>
      <c r="D32" s="129">
        <v>12500</v>
      </c>
      <c r="F32" s="115">
        <v>0</v>
      </c>
      <c r="G32" s="153">
        <v>0</v>
      </c>
    </row>
    <row r="33" spans="1:7" ht="24.75" customHeight="1">
      <c r="A33" s="14" t="s">
        <v>38</v>
      </c>
      <c r="B33" s="58" t="s">
        <v>119</v>
      </c>
      <c r="C33" s="16" t="s">
        <v>9</v>
      </c>
      <c r="D33" s="129">
        <v>5250</v>
      </c>
      <c r="F33" s="115">
        <v>0</v>
      </c>
      <c r="G33" s="153">
        <v>0</v>
      </c>
    </row>
    <row r="34" spans="1:7" ht="34.5" customHeight="1">
      <c r="A34" s="14" t="s">
        <v>39</v>
      </c>
      <c r="B34" s="58" t="s">
        <v>227</v>
      </c>
      <c r="C34" s="16" t="s">
        <v>9</v>
      </c>
      <c r="D34" s="129">
        <v>12000</v>
      </c>
      <c r="F34" s="115">
        <v>0</v>
      </c>
      <c r="G34" s="153">
        <v>0</v>
      </c>
    </row>
    <row r="35" spans="1:7" ht="24.75" customHeight="1">
      <c r="A35" s="14" t="s">
        <v>40</v>
      </c>
      <c r="B35" s="58" t="s">
        <v>120</v>
      </c>
      <c r="C35" s="16" t="s">
        <v>9</v>
      </c>
      <c r="D35" s="129">
        <v>10550</v>
      </c>
      <c r="F35" s="115">
        <v>10550</v>
      </c>
      <c r="G35" s="153">
        <v>100</v>
      </c>
    </row>
    <row r="36" spans="1:7" ht="24.75" customHeight="1">
      <c r="A36" s="14" t="s">
        <v>41</v>
      </c>
      <c r="B36" s="58" t="s">
        <v>121</v>
      </c>
      <c r="C36" s="16" t="s">
        <v>9</v>
      </c>
      <c r="D36" s="129">
        <v>9000</v>
      </c>
      <c r="F36" s="115">
        <v>9000</v>
      </c>
      <c r="G36" s="153">
        <v>100</v>
      </c>
    </row>
    <row r="37" spans="1:7" ht="36" customHeight="1">
      <c r="A37" s="14" t="s">
        <v>78</v>
      </c>
      <c r="B37" s="105" t="s">
        <v>206</v>
      </c>
      <c r="C37" s="91">
        <v>0</v>
      </c>
      <c r="D37" s="136">
        <v>0</v>
      </c>
      <c r="F37" s="136">
        <v>0</v>
      </c>
      <c r="G37" s="92">
        <v>0</v>
      </c>
    </row>
    <row r="38" spans="1:7" ht="25.5" customHeight="1">
      <c r="A38" s="14" t="s">
        <v>79</v>
      </c>
      <c r="B38" s="58" t="s">
        <v>117</v>
      </c>
      <c r="C38" s="16" t="s">
        <v>9</v>
      </c>
      <c r="D38" s="129">
        <v>13500</v>
      </c>
      <c r="F38" s="115">
        <v>13500</v>
      </c>
      <c r="G38" s="153">
        <v>100</v>
      </c>
    </row>
    <row r="39" spans="1:7" ht="25.5" customHeight="1">
      <c r="A39" s="14" t="s">
        <v>86</v>
      </c>
      <c r="B39" s="59" t="s">
        <v>116</v>
      </c>
      <c r="C39" s="16" t="s">
        <v>9</v>
      </c>
      <c r="D39" s="128">
        <v>14000</v>
      </c>
      <c r="F39" s="115">
        <v>14000</v>
      </c>
      <c r="G39" s="153">
        <v>100</v>
      </c>
    </row>
    <row r="40" spans="1:7" ht="35.25" customHeight="1">
      <c r="A40" s="14" t="s">
        <v>80</v>
      </c>
      <c r="B40" s="17" t="s">
        <v>184</v>
      </c>
      <c r="C40" s="16" t="s">
        <v>9</v>
      </c>
      <c r="D40" s="130">
        <v>17270</v>
      </c>
      <c r="F40" s="115">
        <v>0</v>
      </c>
      <c r="G40" s="153">
        <v>0</v>
      </c>
    </row>
    <row r="41" spans="1:7" ht="31.5" customHeight="1">
      <c r="A41" s="14" t="s">
        <v>81</v>
      </c>
      <c r="B41" s="59" t="s">
        <v>194</v>
      </c>
      <c r="C41" s="26" t="s">
        <v>9</v>
      </c>
      <c r="D41" s="131">
        <v>3256</v>
      </c>
      <c r="F41" s="115">
        <v>3256</v>
      </c>
      <c r="G41" s="153">
        <v>100</v>
      </c>
    </row>
    <row r="42" spans="1:7" ht="35.25" customHeight="1">
      <c r="A42" s="22"/>
      <c r="B42" s="25" t="s">
        <v>23</v>
      </c>
      <c r="C42" s="25"/>
      <c r="D42" s="132">
        <f>SUM(D43+D45+D46+D47+D48+D49+D50+D51+D52+D53+D54+D55+D56+D57)</f>
        <v>4905976</v>
      </c>
      <c r="F42" s="157">
        <f>SUM(F43+F45+F46+F48+F51+F52+F53+F54+F55+F56+F57)</f>
        <v>4583292.88</v>
      </c>
      <c r="G42" s="158">
        <v>93.42</v>
      </c>
    </row>
    <row r="43" spans="1:7" ht="36.75" customHeight="1">
      <c r="A43" s="14" t="s">
        <v>82</v>
      </c>
      <c r="B43" s="90" t="s">
        <v>156</v>
      </c>
      <c r="C43" s="16" t="s">
        <v>0</v>
      </c>
      <c r="D43" s="133">
        <v>3515266</v>
      </c>
      <c r="F43" s="115">
        <v>3515265.3</v>
      </c>
      <c r="G43" s="153">
        <v>100</v>
      </c>
    </row>
    <row r="44" spans="1:7" ht="19.5" customHeight="1">
      <c r="A44" s="74">
        <v>1</v>
      </c>
      <c r="B44" s="83">
        <v>2</v>
      </c>
      <c r="C44" s="83">
        <v>3</v>
      </c>
      <c r="D44" s="83">
        <v>4</v>
      </c>
      <c r="F44" s="83">
        <v>5</v>
      </c>
      <c r="G44" s="83">
        <v>6</v>
      </c>
    </row>
    <row r="45" spans="1:7" ht="36.75" customHeight="1">
      <c r="A45" s="14" t="s">
        <v>83</v>
      </c>
      <c r="B45" s="77" t="s">
        <v>177</v>
      </c>
      <c r="C45" s="16" t="s">
        <v>0</v>
      </c>
      <c r="D45" s="133">
        <v>400000</v>
      </c>
      <c r="F45" s="115">
        <v>400000</v>
      </c>
      <c r="G45" s="153">
        <v>100</v>
      </c>
    </row>
    <row r="46" spans="1:7" ht="24.75" customHeight="1">
      <c r="A46" s="14" t="s">
        <v>84</v>
      </c>
      <c r="B46" s="24" t="s">
        <v>61</v>
      </c>
      <c r="C46" s="26" t="s">
        <v>10</v>
      </c>
      <c r="D46" s="133">
        <v>400000</v>
      </c>
      <c r="F46" s="115">
        <v>399617.07</v>
      </c>
      <c r="G46" s="153">
        <v>99.9</v>
      </c>
    </row>
    <row r="47" spans="1:7" ht="24.75" customHeight="1">
      <c r="A47" s="14" t="s">
        <v>85</v>
      </c>
      <c r="B47" s="105" t="s">
        <v>206</v>
      </c>
      <c r="C47" s="91">
        <v>0</v>
      </c>
      <c r="D47" s="136">
        <v>0</v>
      </c>
      <c r="F47" s="136">
        <v>0</v>
      </c>
      <c r="G47" s="92">
        <v>0</v>
      </c>
    </row>
    <row r="48" spans="1:7" ht="24.75" customHeight="1">
      <c r="A48" s="14" t="s">
        <v>3</v>
      </c>
      <c r="B48" s="59" t="s">
        <v>187</v>
      </c>
      <c r="C48" s="16" t="s">
        <v>9</v>
      </c>
      <c r="D48" s="133">
        <v>4200</v>
      </c>
      <c r="F48" s="115">
        <v>0</v>
      </c>
      <c r="G48" s="153">
        <v>0</v>
      </c>
    </row>
    <row r="49" spans="1:7" ht="24.75" customHeight="1">
      <c r="A49" s="14" t="s">
        <v>4</v>
      </c>
      <c r="B49" s="105" t="s">
        <v>206</v>
      </c>
      <c r="C49" s="91">
        <v>0</v>
      </c>
      <c r="D49" s="136">
        <v>0</v>
      </c>
      <c r="F49" s="91">
        <v>0</v>
      </c>
      <c r="G49" s="92">
        <v>0</v>
      </c>
    </row>
    <row r="50" spans="1:7" ht="24.75" customHeight="1">
      <c r="A50" s="14" t="s">
        <v>87</v>
      </c>
      <c r="B50" s="105" t="s">
        <v>206</v>
      </c>
      <c r="C50" s="91">
        <v>0</v>
      </c>
      <c r="D50" s="136">
        <v>0</v>
      </c>
      <c r="F50" s="91">
        <v>0</v>
      </c>
      <c r="G50" s="92">
        <v>0</v>
      </c>
    </row>
    <row r="51" spans="1:7" ht="24.75" customHeight="1">
      <c r="A51" s="14" t="s">
        <v>63</v>
      </c>
      <c r="B51" s="59" t="s">
        <v>188</v>
      </c>
      <c r="C51" s="26" t="s">
        <v>9</v>
      </c>
      <c r="D51" s="133">
        <v>10000</v>
      </c>
      <c r="F51" s="115">
        <v>10000</v>
      </c>
      <c r="G51" s="153">
        <v>100</v>
      </c>
    </row>
    <row r="52" spans="1:7" ht="24.75" customHeight="1">
      <c r="A52" s="14" t="s">
        <v>64</v>
      </c>
      <c r="B52" s="59" t="s">
        <v>189</v>
      </c>
      <c r="C52" s="26" t="s">
        <v>9</v>
      </c>
      <c r="D52" s="133">
        <v>12000</v>
      </c>
      <c r="F52" s="115">
        <v>12000</v>
      </c>
      <c r="G52" s="153">
        <v>100</v>
      </c>
    </row>
    <row r="53" spans="1:7" ht="24.75" customHeight="1">
      <c r="A53" s="14" t="s">
        <v>65</v>
      </c>
      <c r="B53" s="59" t="s">
        <v>190</v>
      </c>
      <c r="C53" s="26" t="s">
        <v>9</v>
      </c>
      <c r="D53" s="133">
        <v>14950</v>
      </c>
      <c r="F53" s="115">
        <v>0</v>
      </c>
      <c r="G53" s="153">
        <v>0</v>
      </c>
    </row>
    <row r="54" spans="1:7" ht="24.75" customHeight="1">
      <c r="A54" s="14" t="s">
        <v>66</v>
      </c>
      <c r="B54" s="59" t="s">
        <v>128</v>
      </c>
      <c r="C54" s="26" t="s">
        <v>9</v>
      </c>
      <c r="D54" s="133">
        <v>37000</v>
      </c>
      <c r="F54" s="115">
        <v>37000</v>
      </c>
      <c r="G54" s="153">
        <v>100</v>
      </c>
    </row>
    <row r="55" spans="1:7" ht="36.75" customHeight="1">
      <c r="A55" s="18" t="s">
        <v>217</v>
      </c>
      <c r="B55" s="96" t="s">
        <v>218</v>
      </c>
      <c r="C55" s="26" t="s">
        <v>0</v>
      </c>
      <c r="D55" s="134">
        <v>365000</v>
      </c>
      <c r="F55" s="115">
        <v>61850.51</v>
      </c>
      <c r="G55" s="153">
        <v>16.95</v>
      </c>
    </row>
    <row r="56" spans="1:7" ht="36.75" customHeight="1">
      <c r="A56" s="18" t="s">
        <v>224</v>
      </c>
      <c r="B56" s="106" t="s">
        <v>226</v>
      </c>
      <c r="C56" s="16" t="s">
        <v>9</v>
      </c>
      <c r="D56" s="133">
        <v>47560</v>
      </c>
      <c r="F56" s="115">
        <v>47560</v>
      </c>
      <c r="G56" s="153">
        <v>100</v>
      </c>
    </row>
    <row r="57" spans="1:7" ht="36.75" customHeight="1">
      <c r="A57" s="18" t="s">
        <v>234</v>
      </c>
      <c r="B57" s="106" t="s">
        <v>235</v>
      </c>
      <c r="C57" s="16" t="s">
        <v>0</v>
      </c>
      <c r="D57" s="133">
        <v>100000</v>
      </c>
      <c r="F57" s="115">
        <v>100000</v>
      </c>
      <c r="G57" s="153">
        <v>100</v>
      </c>
    </row>
    <row r="58" spans="1:7" ht="35.25" customHeight="1">
      <c r="A58" s="27"/>
      <c r="B58" s="28" t="s">
        <v>8</v>
      </c>
      <c r="C58" s="28"/>
      <c r="D58" s="135">
        <f>SUM(D59+D61+D62+D63+D64+D65+D66+D67+D68+D69+D72+D73+D74)</f>
        <v>1598624</v>
      </c>
      <c r="F58" s="157">
        <f>SUM(F59+F61+F62+F63+F64+F65+F66+F67+F68+F69+F72+F73+F74)</f>
        <v>1308437.05</v>
      </c>
      <c r="G58" s="158">
        <v>81.85</v>
      </c>
    </row>
    <row r="59" spans="1:7" ht="33.75" customHeight="1">
      <c r="A59" s="14" t="s">
        <v>67</v>
      </c>
      <c r="B59" s="24" t="s">
        <v>175</v>
      </c>
      <c r="C59" s="16" t="s">
        <v>96</v>
      </c>
      <c r="D59" s="133">
        <v>16357</v>
      </c>
      <c r="F59" s="115">
        <v>16356.78</v>
      </c>
      <c r="G59" s="153">
        <v>100</v>
      </c>
    </row>
    <row r="60" spans="1:7" ht="33.75" customHeight="1">
      <c r="A60" s="14" t="s">
        <v>68</v>
      </c>
      <c r="B60" s="89" t="s">
        <v>206</v>
      </c>
      <c r="C60" s="91">
        <v>0</v>
      </c>
      <c r="D60" s="136">
        <v>0</v>
      </c>
      <c r="F60" s="136">
        <v>0</v>
      </c>
      <c r="G60" s="92">
        <v>0</v>
      </c>
    </row>
    <row r="61" spans="1:7" ht="24.75" customHeight="1">
      <c r="A61" s="14" t="s">
        <v>69</v>
      </c>
      <c r="B61" s="29" t="s">
        <v>11</v>
      </c>
      <c r="C61" s="13" t="s">
        <v>10</v>
      </c>
      <c r="D61" s="137">
        <v>50000</v>
      </c>
      <c r="F61" s="115">
        <v>17842.44</v>
      </c>
      <c r="G61" s="153">
        <v>35.68</v>
      </c>
    </row>
    <row r="62" spans="1:7" ht="33" customHeight="1">
      <c r="A62" s="14" t="s">
        <v>70</v>
      </c>
      <c r="B62" s="24" t="s">
        <v>12</v>
      </c>
      <c r="C62" s="16" t="s">
        <v>10</v>
      </c>
      <c r="D62" s="133">
        <v>40000</v>
      </c>
      <c r="F62" s="115">
        <v>15087.31</v>
      </c>
      <c r="G62" s="153">
        <v>37.72</v>
      </c>
    </row>
    <row r="63" spans="1:7" ht="34.5" customHeight="1">
      <c r="A63" s="14" t="s">
        <v>106</v>
      </c>
      <c r="B63" s="24" t="s">
        <v>13</v>
      </c>
      <c r="C63" s="16" t="s">
        <v>10</v>
      </c>
      <c r="D63" s="133">
        <v>40000</v>
      </c>
      <c r="F63" s="115">
        <v>39999.99</v>
      </c>
      <c r="G63" s="153">
        <v>100</v>
      </c>
    </row>
    <row r="64" spans="1:7" ht="23.25" customHeight="1">
      <c r="A64" s="184" t="s">
        <v>71</v>
      </c>
      <c r="B64" s="174" t="s">
        <v>62</v>
      </c>
      <c r="C64" s="16" t="s">
        <v>10</v>
      </c>
      <c r="D64" s="133">
        <v>11800</v>
      </c>
      <c r="F64" s="115">
        <v>0</v>
      </c>
      <c r="G64" s="153">
        <v>0</v>
      </c>
    </row>
    <row r="65" spans="1:7" ht="18.75" customHeight="1">
      <c r="A65" s="203"/>
      <c r="B65" s="175"/>
      <c r="C65" s="64" t="s">
        <v>222</v>
      </c>
      <c r="D65" s="138">
        <v>5000</v>
      </c>
      <c r="F65" s="115">
        <v>900</v>
      </c>
      <c r="G65" s="153">
        <v>18</v>
      </c>
    </row>
    <row r="66" spans="1:7" ht="27.75" customHeight="1">
      <c r="A66" s="11" t="s">
        <v>131</v>
      </c>
      <c r="B66" s="69" t="s">
        <v>105</v>
      </c>
      <c r="C66" s="64" t="s">
        <v>14</v>
      </c>
      <c r="D66" s="138">
        <v>9900</v>
      </c>
      <c r="F66" s="115">
        <v>9806.55</v>
      </c>
      <c r="G66" s="153">
        <v>99.06</v>
      </c>
    </row>
    <row r="67" spans="1:7" ht="24.75" customHeight="1">
      <c r="A67" s="11" t="s">
        <v>72</v>
      </c>
      <c r="B67" s="60" t="s">
        <v>129</v>
      </c>
      <c r="C67" s="71" t="s">
        <v>10</v>
      </c>
      <c r="D67" s="139">
        <v>140000</v>
      </c>
      <c r="F67" s="115">
        <v>0</v>
      </c>
      <c r="G67" s="153">
        <v>0</v>
      </c>
    </row>
    <row r="68" spans="1:7" ht="34.5" customHeight="1">
      <c r="A68" s="11" t="s">
        <v>73</v>
      </c>
      <c r="B68" s="60" t="s">
        <v>183</v>
      </c>
      <c r="C68" s="71" t="s">
        <v>15</v>
      </c>
      <c r="D68" s="139">
        <v>155000</v>
      </c>
      <c r="F68" s="115">
        <v>148839.26</v>
      </c>
      <c r="G68" s="153">
        <v>96.03</v>
      </c>
    </row>
    <row r="69" spans="1:7" ht="33.75" customHeight="1">
      <c r="A69" s="11" t="s">
        <v>74</v>
      </c>
      <c r="B69" s="17" t="s">
        <v>225</v>
      </c>
      <c r="C69" s="16" t="s">
        <v>0</v>
      </c>
      <c r="D69" s="133">
        <v>1000000</v>
      </c>
      <c r="F69" s="115">
        <v>950619.89</v>
      </c>
      <c r="G69" s="153">
        <v>95.06</v>
      </c>
    </row>
    <row r="70" spans="1:7" ht="33.75" customHeight="1">
      <c r="A70" s="11" t="s">
        <v>75</v>
      </c>
      <c r="B70" s="98" t="s">
        <v>206</v>
      </c>
      <c r="C70" s="91">
        <v>0</v>
      </c>
      <c r="D70" s="136">
        <v>0</v>
      </c>
      <c r="F70" s="91">
        <v>0</v>
      </c>
      <c r="G70" s="92">
        <v>0</v>
      </c>
    </row>
    <row r="71" spans="1:7" ht="16.5" customHeight="1">
      <c r="A71" s="74">
        <v>1</v>
      </c>
      <c r="B71" s="83">
        <v>2</v>
      </c>
      <c r="C71" s="83">
        <v>3</v>
      </c>
      <c r="D71" s="83">
        <v>4</v>
      </c>
      <c r="F71" s="83">
        <v>5</v>
      </c>
      <c r="G71" s="83">
        <v>6</v>
      </c>
    </row>
    <row r="72" spans="1:7" ht="33.75" customHeight="1">
      <c r="A72" s="99" t="s">
        <v>201</v>
      </c>
      <c r="B72" s="60" t="s">
        <v>199</v>
      </c>
      <c r="C72" s="71" t="s">
        <v>15</v>
      </c>
      <c r="D72" s="139">
        <v>45567</v>
      </c>
      <c r="F72" s="115">
        <v>45567</v>
      </c>
      <c r="G72" s="153">
        <v>100</v>
      </c>
    </row>
    <row r="73" spans="1:7" ht="33.75" customHeight="1">
      <c r="A73" s="18" t="s">
        <v>213</v>
      </c>
      <c r="B73" s="15" t="s">
        <v>214</v>
      </c>
      <c r="C73" s="26" t="s">
        <v>96</v>
      </c>
      <c r="D73" s="140">
        <v>60000</v>
      </c>
      <c r="F73" s="115">
        <v>38600.01</v>
      </c>
      <c r="G73" s="153">
        <v>64.33</v>
      </c>
    </row>
    <row r="74" spans="1:7" ht="33.75" customHeight="1">
      <c r="A74" s="95" t="s">
        <v>215</v>
      </c>
      <c r="B74" s="15" t="s">
        <v>216</v>
      </c>
      <c r="C74" s="26" t="s">
        <v>10</v>
      </c>
      <c r="D74" s="140">
        <v>25000</v>
      </c>
      <c r="F74" s="115">
        <v>24817.82</v>
      </c>
      <c r="G74" s="153">
        <v>99.27</v>
      </c>
    </row>
    <row r="75" spans="1:7" ht="35.25" customHeight="1">
      <c r="A75" s="30"/>
      <c r="B75" s="86" t="s">
        <v>185</v>
      </c>
      <c r="C75" s="28"/>
      <c r="D75" s="135">
        <f>SUM(D76+D77+D78+D79+D80+D81+D82+D83+D84+D85+D86+D87+D88+D89+D90+D91+D92+D93+D94++D95+D96)</f>
        <v>1181349</v>
      </c>
      <c r="F75" s="157">
        <f>SUM(F76+F77+F78+F79+F80+F81+F82+F83+F84+F85+F86+F87+F88+F89+F90+F91+F92+F93+F94+F95+F96)</f>
        <v>566695.24</v>
      </c>
      <c r="G75" s="158">
        <v>47.97</v>
      </c>
    </row>
    <row r="76" spans="1:7" s="55" customFormat="1" ht="25.5" customHeight="1">
      <c r="A76" s="14" t="s">
        <v>130</v>
      </c>
      <c r="B76" s="15" t="s">
        <v>160</v>
      </c>
      <c r="C76" s="63" t="s">
        <v>96</v>
      </c>
      <c r="D76" s="123">
        <v>4500</v>
      </c>
      <c r="F76" s="115">
        <v>603.48</v>
      </c>
      <c r="G76" s="153">
        <v>13.41</v>
      </c>
    </row>
    <row r="77" spans="1:7" s="55" customFormat="1" ht="24" customHeight="1">
      <c r="A77" s="14" t="s">
        <v>77</v>
      </c>
      <c r="B77" s="32" t="s">
        <v>161</v>
      </c>
      <c r="C77" s="63" t="s">
        <v>96</v>
      </c>
      <c r="D77" s="141">
        <v>380000</v>
      </c>
      <c r="F77" s="115">
        <v>157112.82</v>
      </c>
      <c r="G77" s="153">
        <v>41.35</v>
      </c>
    </row>
    <row r="78" spans="1:7" s="55" customFormat="1" ht="24" customHeight="1">
      <c r="A78" s="14" t="s">
        <v>90</v>
      </c>
      <c r="B78" s="57" t="s">
        <v>162</v>
      </c>
      <c r="C78" s="63" t="s">
        <v>96</v>
      </c>
      <c r="D78" s="142">
        <v>50000</v>
      </c>
      <c r="F78" s="115">
        <v>39539.31</v>
      </c>
      <c r="G78" s="153">
        <v>79.08</v>
      </c>
    </row>
    <row r="79" spans="1:7" s="55" customFormat="1" ht="25.5" customHeight="1">
      <c r="A79" s="14" t="s">
        <v>91</v>
      </c>
      <c r="B79" s="24" t="s">
        <v>163</v>
      </c>
      <c r="C79" s="63" t="s">
        <v>96</v>
      </c>
      <c r="D79" s="123">
        <v>45000</v>
      </c>
      <c r="F79" s="115">
        <v>20218.36</v>
      </c>
      <c r="G79" s="153">
        <v>44.93</v>
      </c>
    </row>
    <row r="80" spans="1:7" s="55" customFormat="1" ht="27" customHeight="1">
      <c r="A80" s="14" t="s">
        <v>95</v>
      </c>
      <c r="B80" s="24" t="s">
        <v>180</v>
      </c>
      <c r="C80" s="13" t="s">
        <v>0</v>
      </c>
      <c r="D80" s="143">
        <v>10000</v>
      </c>
      <c r="F80" s="115">
        <v>0</v>
      </c>
      <c r="G80" s="153">
        <v>0</v>
      </c>
    </row>
    <row r="81" spans="1:7" ht="33" customHeight="1">
      <c r="A81" s="14" t="s">
        <v>98</v>
      </c>
      <c r="B81" s="72" t="s">
        <v>164</v>
      </c>
      <c r="C81" s="63" t="s">
        <v>96</v>
      </c>
      <c r="D81" s="137">
        <v>130000</v>
      </c>
      <c r="F81" s="115">
        <v>43198.84</v>
      </c>
      <c r="G81" s="153">
        <v>33.23</v>
      </c>
    </row>
    <row r="82" spans="1:7" ht="33" customHeight="1">
      <c r="A82" s="14" t="s">
        <v>107</v>
      </c>
      <c r="B82" s="24" t="s">
        <v>165</v>
      </c>
      <c r="C82" s="63" t="s">
        <v>96</v>
      </c>
      <c r="D82" s="133">
        <v>175000</v>
      </c>
      <c r="F82" s="115">
        <v>64798.22</v>
      </c>
      <c r="G82" s="153">
        <v>37.03</v>
      </c>
    </row>
    <row r="83" spans="1:7" ht="41.25" customHeight="1">
      <c r="A83" s="14" t="s">
        <v>145</v>
      </c>
      <c r="B83" s="24" t="s">
        <v>166</v>
      </c>
      <c r="C83" s="63" t="s">
        <v>96</v>
      </c>
      <c r="D83" s="133">
        <v>8000</v>
      </c>
      <c r="F83" s="115">
        <v>7650</v>
      </c>
      <c r="G83" s="153">
        <v>95.63</v>
      </c>
    </row>
    <row r="84" spans="1:7" ht="24.75" customHeight="1">
      <c r="A84" s="14" t="s">
        <v>146</v>
      </c>
      <c r="B84" s="24" t="s">
        <v>167</v>
      </c>
      <c r="C84" s="63" t="s">
        <v>96</v>
      </c>
      <c r="D84" s="133">
        <v>15000</v>
      </c>
      <c r="F84" s="115">
        <v>12720</v>
      </c>
      <c r="G84" s="153">
        <v>84.8</v>
      </c>
    </row>
    <row r="85" spans="1:7" ht="24.75" customHeight="1">
      <c r="A85" s="14" t="s">
        <v>108</v>
      </c>
      <c r="B85" s="24" t="s">
        <v>168</v>
      </c>
      <c r="C85" s="63" t="s">
        <v>96</v>
      </c>
      <c r="D85" s="133">
        <v>50000</v>
      </c>
      <c r="F85" s="115">
        <v>0</v>
      </c>
      <c r="G85" s="153">
        <v>0</v>
      </c>
    </row>
    <row r="86" spans="1:7" ht="24.75" customHeight="1">
      <c r="A86" s="14" t="s">
        <v>109</v>
      </c>
      <c r="B86" s="24" t="s">
        <v>27</v>
      </c>
      <c r="C86" s="16" t="s">
        <v>10</v>
      </c>
      <c r="D86" s="133">
        <v>25000</v>
      </c>
      <c r="F86" s="115">
        <v>20806.5</v>
      </c>
      <c r="G86" s="153">
        <v>83.23</v>
      </c>
    </row>
    <row r="87" spans="1:7" ht="24.75" customHeight="1">
      <c r="A87" s="14" t="s">
        <v>110</v>
      </c>
      <c r="B87" s="15" t="s">
        <v>210</v>
      </c>
      <c r="C87" s="16" t="s">
        <v>10</v>
      </c>
      <c r="D87" s="133">
        <v>30000</v>
      </c>
      <c r="F87" s="115">
        <v>0</v>
      </c>
      <c r="G87" s="153">
        <v>0</v>
      </c>
    </row>
    <row r="88" spans="1:7" ht="24.75" customHeight="1">
      <c r="A88" s="14" t="s">
        <v>111</v>
      </c>
      <c r="B88" s="24" t="s">
        <v>89</v>
      </c>
      <c r="C88" s="16" t="s">
        <v>10</v>
      </c>
      <c r="D88" s="133">
        <v>7000</v>
      </c>
      <c r="F88" s="115">
        <v>1662.89</v>
      </c>
      <c r="G88" s="153">
        <v>23.76</v>
      </c>
    </row>
    <row r="89" spans="1:7" ht="37.5" customHeight="1">
      <c r="A89" s="14" t="s">
        <v>112</v>
      </c>
      <c r="B89" s="24" t="s">
        <v>191</v>
      </c>
      <c r="C89" s="16" t="s">
        <v>0</v>
      </c>
      <c r="D89" s="144">
        <v>90402</v>
      </c>
      <c r="F89" s="115">
        <v>90402</v>
      </c>
      <c r="G89" s="153">
        <v>100</v>
      </c>
    </row>
    <row r="90" spans="1:7" ht="33" customHeight="1">
      <c r="A90" s="18" t="s">
        <v>202</v>
      </c>
      <c r="B90" s="24" t="s">
        <v>200</v>
      </c>
      <c r="C90" s="63" t="s">
        <v>9</v>
      </c>
      <c r="D90" s="123">
        <v>10000</v>
      </c>
      <c r="F90" s="115">
        <v>9577</v>
      </c>
      <c r="G90" s="153">
        <v>95.77</v>
      </c>
    </row>
    <row r="91" spans="1:7" ht="32.25" customHeight="1">
      <c r="A91" s="100" t="s">
        <v>203</v>
      </c>
      <c r="B91" s="24" t="s">
        <v>208</v>
      </c>
      <c r="C91" s="63" t="s">
        <v>205</v>
      </c>
      <c r="D91" s="123">
        <v>78200</v>
      </c>
      <c r="F91" s="115">
        <v>78131</v>
      </c>
      <c r="G91" s="153">
        <v>99.91</v>
      </c>
    </row>
    <row r="92" spans="1:7" ht="21" customHeight="1">
      <c r="A92" s="176" t="s">
        <v>204</v>
      </c>
      <c r="B92" s="199" t="s">
        <v>207</v>
      </c>
      <c r="C92" s="63" t="s">
        <v>10</v>
      </c>
      <c r="D92" s="123">
        <v>1000</v>
      </c>
      <c r="F92" s="115">
        <v>0</v>
      </c>
      <c r="G92" s="153">
        <v>0</v>
      </c>
    </row>
    <row r="93" spans="1:7" ht="21.75" customHeight="1">
      <c r="A93" s="177"/>
      <c r="B93" s="206"/>
      <c r="C93" s="63" t="s">
        <v>14</v>
      </c>
      <c r="D93" s="123">
        <v>10000</v>
      </c>
      <c r="F93" s="115">
        <v>3457.86</v>
      </c>
      <c r="G93" s="153">
        <v>34.58</v>
      </c>
    </row>
    <row r="94" spans="1:7" ht="30.75" customHeight="1">
      <c r="A94" s="103" t="s">
        <v>219</v>
      </c>
      <c r="B94" s="104" t="s">
        <v>221</v>
      </c>
      <c r="C94" s="63" t="s">
        <v>14</v>
      </c>
      <c r="D94" s="123">
        <v>45247</v>
      </c>
      <c r="F94" s="115">
        <v>0</v>
      </c>
      <c r="G94" s="153">
        <v>0</v>
      </c>
    </row>
    <row r="95" spans="1:7" ht="21" customHeight="1">
      <c r="A95" s="207" t="s">
        <v>220</v>
      </c>
      <c r="B95" s="209" t="s">
        <v>223</v>
      </c>
      <c r="C95" s="63" t="s">
        <v>205</v>
      </c>
      <c r="D95" s="123">
        <v>10500</v>
      </c>
      <c r="F95" s="115">
        <v>10370</v>
      </c>
      <c r="G95" s="153">
        <v>98.76</v>
      </c>
    </row>
    <row r="96" spans="1:7" ht="23.25" customHeight="1">
      <c r="A96" s="208"/>
      <c r="B96" s="206"/>
      <c r="C96" s="63" t="s">
        <v>14</v>
      </c>
      <c r="D96" s="123">
        <v>6500</v>
      </c>
      <c r="F96" s="115">
        <v>6446.96</v>
      </c>
      <c r="G96" s="153">
        <v>99.18</v>
      </c>
    </row>
    <row r="97" spans="1:7" ht="17.25" customHeight="1">
      <c r="A97" s="83">
        <v>1</v>
      </c>
      <c r="B97" s="83">
        <v>2</v>
      </c>
      <c r="C97" s="83">
        <v>3</v>
      </c>
      <c r="D97" s="83">
        <v>4</v>
      </c>
      <c r="F97" s="83">
        <v>5</v>
      </c>
      <c r="G97" s="83">
        <v>6</v>
      </c>
    </row>
    <row r="98" spans="1:7" ht="35.25" customHeight="1">
      <c r="A98" s="30"/>
      <c r="B98" s="33" t="s">
        <v>43</v>
      </c>
      <c r="C98" s="33"/>
      <c r="D98" s="145">
        <f>SUM(D99+D100+D102+D103+D104+D105+D106+D107+D108+D109+D101+D110)</f>
        <v>4749000</v>
      </c>
      <c r="F98" s="157">
        <f>SUM(F99+F100+F101+F102+F103+F104+F105+F106+F107+F108+F109+F110)</f>
        <v>4644587.27</v>
      </c>
      <c r="G98" s="158">
        <v>97.8</v>
      </c>
    </row>
    <row r="99" spans="1:7" ht="35.25" customHeight="1">
      <c r="A99" s="14" t="s">
        <v>113</v>
      </c>
      <c r="B99" s="76" t="s">
        <v>178</v>
      </c>
      <c r="C99" s="73">
        <v>6260</v>
      </c>
      <c r="D99" s="146">
        <v>505000</v>
      </c>
      <c r="F99" s="115">
        <v>453172.38</v>
      </c>
      <c r="G99" s="153">
        <v>89.74</v>
      </c>
    </row>
    <row r="100" spans="1:7" ht="35.25" customHeight="1">
      <c r="A100" s="14" t="s">
        <v>114</v>
      </c>
      <c r="B100" s="76" t="s">
        <v>154</v>
      </c>
      <c r="C100" s="73">
        <v>6260</v>
      </c>
      <c r="D100" s="146">
        <v>3370000</v>
      </c>
      <c r="F100" s="115">
        <v>3370000</v>
      </c>
      <c r="G100" s="153">
        <v>100</v>
      </c>
    </row>
    <row r="101" spans="1:7" ht="35.25" customHeight="1">
      <c r="A101" s="14" t="s">
        <v>148</v>
      </c>
      <c r="B101" s="75" t="s">
        <v>181</v>
      </c>
      <c r="C101" s="73">
        <v>4270</v>
      </c>
      <c r="D101" s="146">
        <v>200000</v>
      </c>
      <c r="F101" s="115">
        <v>200000</v>
      </c>
      <c r="G101" s="153">
        <v>100</v>
      </c>
    </row>
    <row r="102" spans="1:7" ht="35.25" customHeight="1">
      <c r="A102" s="14" t="s">
        <v>115</v>
      </c>
      <c r="B102" s="75" t="s">
        <v>174</v>
      </c>
      <c r="C102" s="73">
        <v>6260</v>
      </c>
      <c r="D102" s="146">
        <v>9000</v>
      </c>
      <c r="F102" s="115">
        <v>8956.1</v>
      </c>
      <c r="G102" s="153">
        <v>99.51</v>
      </c>
    </row>
    <row r="103" spans="1:7" ht="25.5" customHeight="1">
      <c r="A103" s="14" t="s">
        <v>132</v>
      </c>
      <c r="B103" s="61" t="s">
        <v>97</v>
      </c>
      <c r="C103" s="16" t="s">
        <v>9</v>
      </c>
      <c r="D103" s="123">
        <v>120000</v>
      </c>
      <c r="F103" s="115">
        <v>105713.96</v>
      </c>
      <c r="G103" s="153">
        <v>88.09</v>
      </c>
    </row>
    <row r="104" spans="1:7" ht="46.5" customHeight="1">
      <c r="A104" s="14" t="s">
        <v>133</v>
      </c>
      <c r="B104" s="61" t="s">
        <v>186</v>
      </c>
      <c r="C104" s="16" t="s">
        <v>0</v>
      </c>
      <c r="D104" s="133">
        <v>150000</v>
      </c>
      <c r="F104" s="115">
        <v>150000</v>
      </c>
      <c r="G104" s="153">
        <v>100</v>
      </c>
    </row>
    <row r="105" spans="1:7" ht="33.75" customHeight="1">
      <c r="A105" s="14" t="s">
        <v>134</v>
      </c>
      <c r="B105" s="61" t="s">
        <v>147</v>
      </c>
      <c r="C105" s="16" t="s">
        <v>17</v>
      </c>
      <c r="D105" s="133">
        <v>50000</v>
      </c>
      <c r="F105" s="115">
        <v>50000</v>
      </c>
      <c r="G105" s="153">
        <v>100</v>
      </c>
    </row>
    <row r="106" spans="1:7" ht="34.5" customHeight="1">
      <c r="A106" s="14" t="s">
        <v>135</v>
      </c>
      <c r="B106" s="67" t="s">
        <v>169</v>
      </c>
      <c r="C106" s="68">
        <v>6260</v>
      </c>
      <c r="D106" s="140">
        <v>40000</v>
      </c>
      <c r="F106" s="115">
        <v>40000</v>
      </c>
      <c r="G106" s="153">
        <v>100</v>
      </c>
    </row>
    <row r="107" spans="1:7" ht="34.5" customHeight="1">
      <c r="A107" s="14" t="s">
        <v>136</v>
      </c>
      <c r="B107" s="67" t="s">
        <v>170</v>
      </c>
      <c r="C107" s="68">
        <v>6260</v>
      </c>
      <c r="D107" s="140">
        <v>30000</v>
      </c>
      <c r="F107" s="115">
        <v>29999.68</v>
      </c>
      <c r="G107" s="153">
        <v>100</v>
      </c>
    </row>
    <row r="108" spans="1:7" ht="34.5" customHeight="1">
      <c r="A108" s="14" t="s">
        <v>137</v>
      </c>
      <c r="B108" s="67" t="s">
        <v>176</v>
      </c>
      <c r="C108" s="68">
        <v>6260</v>
      </c>
      <c r="D108" s="140">
        <v>90000</v>
      </c>
      <c r="F108" s="115">
        <v>89967.72</v>
      </c>
      <c r="G108" s="153">
        <v>99.96</v>
      </c>
    </row>
    <row r="109" spans="1:7" ht="34.5" customHeight="1">
      <c r="A109" s="14" t="s">
        <v>138</v>
      </c>
      <c r="B109" s="67" t="s">
        <v>179</v>
      </c>
      <c r="C109" s="68">
        <v>6260</v>
      </c>
      <c r="D109" s="140">
        <v>95000</v>
      </c>
      <c r="F109" s="115">
        <v>94986.01</v>
      </c>
      <c r="G109" s="153">
        <v>99.99</v>
      </c>
    </row>
    <row r="110" spans="1:7" ht="34.5" customHeight="1">
      <c r="A110" s="18" t="s">
        <v>228</v>
      </c>
      <c r="B110" s="67" t="s">
        <v>229</v>
      </c>
      <c r="C110" s="68">
        <v>6260</v>
      </c>
      <c r="D110" s="140">
        <v>90000</v>
      </c>
      <c r="F110" s="115">
        <v>51791.42</v>
      </c>
      <c r="G110" s="153">
        <v>57.55</v>
      </c>
    </row>
    <row r="111" spans="1:7" ht="35.25" customHeight="1">
      <c r="A111" s="22"/>
      <c r="B111" s="31" t="s">
        <v>44</v>
      </c>
      <c r="C111" s="31"/>
      <c r="D111" s="132">
        <f>SUM(D112+D113+D114+D115+D116)</f>
        <v>386000</v>
      </c>
      <c r="F111" s="157">
        <f>SUM(F112+F113+F114+F115+F116)</f>
        <v>231412.85</v>
      </c>
      <c r="G111" s="158">
        <v>59.95</v>
      </c>
    </row>
    <row r="112" spans="1:7" ht="34.5" customHeight="1">
      <c r="A112" s="14" t="s">
        <v>139</v>
      </c>
      <c r="B112" s="24" t="s">
        <v>172</v>
      </c>
      <c r="C112" s="35" t="s">
        <v>96</v>
      </c>
      <c r="D112" s="133">
        <v>170000</v>
      </c>
      <c r="F112" s="115">
        <v>128820</v>
      </c>
      <c r="G112" s="153">
        <v>75.78</v>
      </c>
    </row>
    <row r="113" spans="1:7" ht="30.75" customHeight="1">
      <c r="A113" s="56" t="s">
        <v>140</v>
      </c>
      <c r="B113" s="15" t="s">
        <v>102</v>
      </c>
      <c r="C113" s="65">
        <v>6260</v>
      </c>
      <c r="D113" s="133">
        <v>150000</v>
      </c>
      <c r="F113" s="115">
        <v>51072</v>
      </c>
      <c r="G113" s="153">
        <v>34.05</v>
      </c>
    </row>
    <row r="114" spans="1:7" ht="35.25" customHeight="1">
      <c r="A114" s="56" t="s">
        <v>141</v>
      </c>
      <c r="B114" s="24" t="s">
        <v>16</v>
      </c>
      <c r="C114" s="35" t="s">
        <v>17</v>
      </c>
      <c r="D114" s="133">
        <v>16000</v>
      </c>
      <c r="F114" s="115">
        <v>16000</v>
      </c>
      <c r="G114" s="153">
        <v>100</v>
      </c>
    </row>
    <row r="115" spans="1:7" ht="35.25" customHeight="1">
      <c r="A115" s="56" t="s">
        <v>142</v>
      </c>
      <c r="B115" s="57" t="s">
        <v>103</v>
      </c>
      <c r="C115" s="35" t="s">
        <v>10</v>
      </c>
      <c r="D115" s="133">
        <v>10000</v>
      </c>
      <c r="F115" s="115">
        <v>9600</v>
      </c>
      <c r="G115" s="153">
        <v>96</v>
      </c>
    </row>
    <row r="116" spans="1:7" ht="24.75" customHeight="1">
      <c r="A116" s="56" t="s">
        <v>143</v>
      </c>
      <c r="B116" s="24" t="s">
        <v>173</v>
      </c>
      <c r="C116" s="16" t="s">
        <v>96</v>
      </c>
      <c r="D116" s="144">
        <v>40000</v>
      </c>
      <c r="F116" s="115">
        <v>25920.85</v>
      </c>
      <c r="G116" s="153">
        <v>64.8</v>
      </c>
    </row>
    <row r="117" spans="1:7" ht="35.25" customHeight="1">
      <c r="A117" s="30"/>
      <c r="B117" s="36" t="s">
        <v>42</v>
      </c>
      <c r="C117" s="34"/>
      <c r="D117" s="145">
        <f>SUM(D118+D119+D120+D121+D123+D124+D125+D126)</f>
        <v>348000</v>
      </c>
      <c r="F117" s="157">
        <f>SUM(F118+F119+F120+F121+F123+F124+F125+F126)</f>
        <v>149834.42</v>
      </c>
      <c r="G117" s="158">
        <v>43.06</v>
      </c>
    </row>
    <row r="118" spans="1:7" ht="24.75" customHeight="1">
      <c r="A118" s="184" t="s">
        <v>144</v>
      </c>
      <c r="B118" s="199" t="s">
        <v>45</v>
      </c>
      <c r="C118" s="16" t="s">
        <v>10</v>
      </c>
      <c r="D118" s="147">
        <v>39000</v>
      </c>
      <c r="F118" s="115">
        <v>19835.71</v>
      </c>
      <c r="G118" s="153">
        <v>50.86</v>
      </c>
    </row>
    <row r="119" spans="1:7" ht="24.75" customHeight="1">
      <c r="A119" s="198"/>
      <c r="B119" s="200"/>
      <c r="C119" s="16" t="s">
        <v>92</v>
      </c>
      <c r="D119" s="148">
        <v>1000</v>
      </c>
      <c r="F119" s="115">
        <v>0</v>
      </c>
      <c r="G119" s="153">
        <v>0</v>
      </c>
    </row>
    <row r="120" spans="1:7" ht="24.75" customHeight="1">
      <c r="A120" s="14" t="s">
        <v>149</v>
      </c>
      <c r="B120" s="24" t="s">
        <v>76</v>
      </c>
      <c r="C120" s="37" t="s">
        <v>14</v>
      </c>
      <c r="D120" s="133">
        <v>10000</v>
      </c>
      <c r="F120" s="115">
        <v>8471.11</v>
      </c>
      <c r="G120" s="153">
        <v>84.71</v>
      </c>
    </row>
    <row r="121" spans="1:7" ht="24.75" customHeight="1">
      <c r="A121" s="14" t="s">
        <v>150</v>
      </c>
      <c r="B121" s="24" t="s">
        <v>6</v>
      </c>
      <c r="C121" s="16" t="s">
        <v>18</v>
      </c>
      <c r="D121" s="149">
        <v>30000</v>
      </c>
      <c r="F121" s="115">
        <v>24152.9</v>
      </c>
      <c r="G121" s="153">
        <v>80.51</v>
      </c>
    </row>
    <row r="122" spans="1:7" ht="15.75" customHeight="1">
      <c r="A122" s="80">
        <v>1</v>
      </c>
      <c r="B122" s="82">
        <v>2</v>
      </c>
      <c r="C122" s="81" t="s">
        <v>94</v>
      </c>
      <c r="D122" s="150">
        <v>4</v>
      </c>
      <c r="F122" s="150">
        <v>5</v>
      </c>
      <c r="G122" s="150">
        <v>6</v>
      </c>
    </row>
    <row r="123" spans="1:7" ht="24.75" customHeight="1">
      <c r="A123" s="14" t="s">
        <v>151</v>
      </c>
      <c r="B123" s="24" t="s">
        <v>19</v>
      </c>
      <c r="C123" s="16" t="s">
        <v>17</v>
      </c>
      <c r="D123" s="149">
        <v>15000</v>
      </c>
      <c r="F123" s="115">
        <v>15000</v>
      </c>
      <c r="G123" s="153">
        <v>100</v>
      </c>
    </row>
    <row r="124" spans="1:7" ht="24.75" customHeight="1">
      <c r="A124" s="14" t="s">
        <v>152</v>
      </c>
      <c r="B124" s="24" t="s">
        <v>88</v>
      </c>
      <c r="C124" s="16" t="s">
        <v>10</v>
      </c>
      <c r="D124" s="149">
        <v>46000</v>
      </c>
      <c r="F124" s="115">
        <v>41913.06</v>
      </c>
      <c r="G124" s="153">
        <v>91.12</v>
      </c>
    </row>
    <row r="125" spans="1:7" ht="24.75" customHeight="1">
      <c r="A125" s="14" t="s">
        <v>153</v>
      </c>
      <c r="B125" s="24" t="s">
        <v>101</v>
      </c>
      <c r="C125" s="16" t="s">
        <v>10</v>
      </c>
      <c r="D125" s="133">
        <v>7000</v>
      </c>
      <c r="F125" s="115">
        <v>5081.64</v>
      </c>
      <c r="G125" s="153">
        <v>72.59</v>
      </c>
    </row>
    <row r="126" spans="1:7" ht="57.75" customHeight="1">
      <c r="A126" s="14" t="s">
        <v>233</v>
      </c>
      <c r="B126" s="15" t="s">
        <v>236</v>
      </c>
      <c r="C126" s="16" t="s">
        <v>10</v>
      </c>
      <c r="D126" s="133">
        <v>200000</v>
      </c>
      <c r="F126" s="115">
        <v>35380</v>
      </c>
      <c r="G126" s="153">
        <v>72.59</v>
      </c>
    </row>
    <row r="127" spans="1:7" ht="35.25" customHeight="1">
      <c r="A127" s="22"/>
      <c r="B127" s="31" t="s">
        <v>46</v>
      </c>
      <c r="C127" s="4"/>
      <c r="D127" s="132">
        <f>SUM(D128+D129)</f>
        <v>223000</v>
      </c>
      <c r="F127" s="157">
        <f>SUM(F128)</f>
        <v>222999.26</v>
      </c>
      <c r="G127" s="158">
        <v>100</v>
      </c>
    </row>
    <row r="128" spans="1:7" ht="15.75" customHeight="1">
      <c r="A128" s="184" t="s">
        <v>157</v>
      </c>
      <c r="B128" s="201" t="s">
        <v>20</v>
      </c>
      <c r="C128" s="194" t="s">
        <v>15</v>
      </c>
      <c r="D128" s="196">
        <v>223000</v>
      </c>
      <c r="F128" s="204">
        <v>222999.26</v>
      </c>
      <c r="G128" s="169">
        <v>100</v>
      </c>
    </row>
    <row r="129" spans="1:7" ht="15.75" customHeight="1">
      <c r="A129" s="203"/>
      <c r="B129" s="202"/>
      <c r="C129" s="195"/>
      <c r="D129" s="197"/>
      <c r="F129" s="205"/>
      <c r="G129" s="170"/>
    </row>
    <row r="130" spans="1:7" ht="34.5" customHeight="1">
      <c r="A130" s="30"/>
      <c r="B130" s="79" t="s">
        <v>93</v>
      </c>
      <c r="C130" s="35"/>
      <c r="D130" s="132">
        <f>SUM(D131+D132+D133+D135+D136+D137+D138+D134)</f>
        <v>287910</v>
      </c>
      <c r="F130" s="157">
        <f>SUM(F131+F132+F133+F134+F135+F136+F137+F138)</f>
        <v>234622.21</v>
      </c>
      <c r="G130" s="158">
        <v>81.49</v>
      </c>
    </row>
    <row r="131" spans="1:7" ht="21" customHeight="1">
      <c r="A131" s="184" t="s">
        <v>158</v>
      </c>
      <c r="B131" s="186" t="s">
        <v>211</v>
      </c>
      <c r="C131" s="16" t="s">
        <v>10</v>
      </c>
      <c r="D131" s="133">
        <v>2530</v>
      </c>
      <c r="F131" s="115">
        <v>70</v>
      </c>
      <c r="G131" s="153">
        <v>2.77</v>
      </c>
    </row>
    <row r="132" spans="1:7" ht="21" customHeight="1">
      <c r="A132" s="185"/>
      <c r="B132" s="187"/>
      <c r="C132" s="16" t="s">
        <v>14</v>
      </c>
      <c r="D132" s="133">
        <v>14000</v>
      </c>
      <c r="F132" s="115">
        <v>2161.71</v>
      </c>
      <c r="G132" s="153">
        <v>15.44</v>
      </c>
    </row>
    <row r="133" spans="1:7" ht="18.75" customHeight="1">
      <c r="A133" s="185"/>
      <c r="B133" s="187"/>
      <c r="C133" s="64" t="s">
        <v>92</v>
      </c>
      <c r="D133" s="133">
        <v>5000</v>
      </c>
      <c r="F133" s="115">
        <v>1824.93</v>
      </c>
      <c r="G133" s="153">
        <v>36.5</v>
      </c>
    </row>
    <row r="134" spans="1:7" ht="18.75" customHeight="1">
      <c r="A134" s="97"/>
      <c r="B134" s="93"/>
      <c r="C134" s="64" t="s">
        <v>209</v>
      </c>
      <c r="D134" s="133">
        <v>1380</v>
      </c>
      <c r="F134" s="115">
        <v>0</v>
      </c>
      <c r="G134" s="153">
        <v>0</v>
      </c>
    </row>
    <row r="135" spans="1:7" ht="27" customHeight="1">
      <c r="A135" s="14" t="s">
        <v>159</v>
      </c>
      <c r="B135" s="78" t="s">
        <v>171</v>
      </c>
      <c r="C135" s="16" t="s">
        <v>0</v>
      </c>
      <c r="D135" s="133">
        <v>30000</v>
      </c>
      <c r="F135" s="115">
        <v>30000</v>
      </c>
      <c r="G135" s="153">
        <v>100</v>
      </c>
    </row>
    <row r="136" spans="1:7" ht="27" customHeight="1">
      <c r="A136" s="14" t="s">
        <v>182</v>
      </c>
      <c r="B136" s="78" t="s">
        <v>212</v>
      </c>
      <c r="C136" s="16" t="s">
        <v>15</v>
      </c>
      <c r="D136" s="133">
        <v>20000</v>
      </c>
      <c r="F136" s="115">
        <v>0</v>
      </c>
      <c r="G136" s="153">
        <v>0</v>
      </c>
    </row>
    <row r="137" spans="1:7" ht="27" customHeight="1">
      <c r="A137" s="14" t="s">
        <v>196</v>
      </c>
      <c r="B137" s="87" t="s">
        <v>193</v>
      </c>
      <c r="C137" s="16" t="s">
        <v>0</v>
      </c>
      <c r="D137" s="133">
        <v>135000</v>
      </c>
      <c r="F137" s="115">
        <v>135000</v>
      </c>
      <c r="G137" s="153">
        <v>100</v>
      </c>
    </row>
    <row r="138" spans="1:7" ht="36.75" customHeight="1">
      <c r="A138" s="14" t="s">
        <v>197</v>
      </c>
      <c r="B138" s="88" t="s">
        <v>195</v>
      </c>
      <c r="C138" s="16" t="s">
        <v>0</v>
      </c>
      <c r="D138" s="140">
        <v>80000</v>
      </c>
      <c r="F138" s="115">
        <v>65565.57</v>
      </c>
      <c r="G138" s="153">
        <v>81.96</v>
      </c>
    </row>
    <row r="139" spans="1:7" ht="35.25" customHeight="1">
      <c r="A139" s="38"/>
      <c r="B139" s="39" t="s">
        <v>21</v>
      </c>
      <c r="C139" s="4"/>
      <c r="D139" s="151">
        <f>SUM(D140+D141)</f>
        <v>19028788</v>
      </c>
      <c r="F139" s="157">
        <f>SUM(F140+F141)</f>
        <v>15463776</v>
      </c>
      <c r="G139" s="158">
        <v>81.27</v>
      </c>
    </row>
    <row r="140" spans="1:7" ht="49.5" customHeight="1">
      <c r="A140" s="56" t="s">
        <v>198</v>
      </c>
      <c r="B140" s="60" t="s">
        <v>230</v>
      </c>
      <c r="C140" s="64" t="s">
        <v>22</v>
      </c>
      <c r="D140" s="138">
        <v>15463776</v>
      </c>
      <c r="F140" s="115">
        <v>15463776</v>
      </c>
      <c r="G140" s="153">
        <v>100</v>
      </c>
    </row>
    <row r="141" spans="1:7" ht="49.5" customHeight="1" thickBot="1">
      <c r="A141" s="107" t="s">
        <v>231</v>
      </c>
      <c r="B141" s="108" t="s">
        <v>232</v>
      </c>
      <c r="C141" s="109" t="s">
        <v>22</v>
      </c>
      <c r="D141" s="152">
        <v>3565012</v>
      </c>
      <c r="F141" s="118">
        <v>0</v>
      </c>
      <c r="G141" s="154">
        <v>0</v>
      </c>
    </row>
    <row r="142" spans="1:7" ht="24.75" customHeight="1" thickBot="1">
      <c r="A142" s="110" t="s">
        <v>240</v>
      </c>
      <c r="B142" s="111" t="s">
        <v>242</v>
      </c>
      <c r="C142" s="112"/>
      <c r="D142" s="181">
        <f>SUM(D143)</f>
        <v>5567555.7</v>
      </c>
      <c r="E142" s="182"/>
      <c r="F142" s="182"/>
      <c r="G142" s="183"/>
    </row>
    <row r="143" spans="1:7" ht="24.75" customHeight="1" thickBot="1">
      <c r="A143" s="113" t="s">
        <v>28</v>
      </c>
      <c r="B143" s="114" t="s">
        <v>241</v>
      </c>
      <c r="C143" s="168" t="s">
        <v>25</v>
      </c>
      <c r="D143" s="178">
        <v>5567555.7</v>
      </c>
      <c r="E143" s="179"/>
      <c r="F143" s="179"/>
      <c r="G143" s="180"/>
    </row>
  </sheetData>
  <mergeCells count="23">
    <mergeCell ref="F128:F129"/>
    <mergeCell ref="G128:G129"/>
    <mergeCell ref="A3:G3"/>
    <mergeCell ref="A4:G4"/>
    <mergeCell ref="B64:B65"/>
    <mergeCell ref="A92:A93"/>
    <mergeCell ref="B92:B93"/>
    <mergeCell ref="A95:A96"/>
    <mergeCell ref="B95:B96"/>
    <mergeCell ref="C1:D1"/>
    <mergeCell ref="A6:D6"/>
    <mergeCell ref="C2:G2"/>
    <mergeCell ref="C128:C129"/>
    <mergeCell ref="D128:D129"/>
    <mergeCell ref="A118:A119"/>
    <mergeCell ref="B118:B119"/>
    <mergeCell ref="B128:B129"/>
    <mergeCell ref="A128:A129"/>
    <mergeCell ref="A64:A65"/>
    <mergeCell ref="D143:G143"/>
    <mergeCell ref="D142:G142"/>
    <mergeCell ref="A131:A133"/>
    <mergeCell ref="B131:B133"/>
  </mergeCells>
  <printOptions horizontalCentered="1"/>
  <pageMargins left="0.7874015748031497" right="0.3937007874015748" top="0.3937007874015748" bottom="0.5905511811023623" header="0.1968503937007874" footer="0.31496062992125984"/>
  <pageSetup cellComments="asDisplayed" fitToHeight="2" horizontalDpi="600" verticalDpi="600" orientation="landscape" paperSize="9" scale="70" r:id="rId1"/>
  <headerFooter alignWithMargins="0">
    <oddFooter>&amp;CStrona &amp;P z &amp;N</oddFooter>
  </headerFooter>
  <rowBreaks count="5" manualBreakCount="5">
    <brk id="20" max="6" man="1"/>
    <brk id="43" max="6" man="1"/>
    <brk id="70" max="6" man="1"/>
    <brk id="96" max="6" man="1"/>
    <brk id="12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</dc:title>
  <dc:subject/>
  <dc:creator>Małgorzata Wawrejko-Tomanek</dc:creator>
  <cp:keywords/>
  <dc:description/>
  <cp:lastModifiedBy>ug</cp:lastModifiedBy>
  <cp:lastPrinted>2009-04-30T11:01:16Z</cp:lastPrinted>
  <dcterms:created xsi:type="dcterms:W3CDTF">2001-05-16T07:18:04Z</dcterms:created>
  <dcterms:modified xsi:type="dcterms:W3CDTF">2009-04-30T11:04:05Z</dcterms:modified>
  <cp:category/>
  <cp:version/>
  <cp:contentType/>
  <cp:contentStatus/>
</cp:coreProperties>
</file>