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5775" activeTab="0"/>
  </bookViews>
  <sheets>
    <sheet name="Dochody - wspólne" sheetId="1" r:id="rId1"/>
    <sheet name="Wydatki bieżące - własne" sheetId="2" r:id="rId2"/>
    <sheet name="Wydatki bieżące - wspólne" sheetId="3" r:id="rId3"/>
    <sheet name="Dotacje celowe - wspólne" sheetId="4" r:id="rId4"/>
    <sheet name="Fundusze pomocowe" sheetId="5" r:id="rId5"/>
  </sheets>
  <definedNames>
    <definedName name="_xlnm.Print_Area" localSheetId="0">'Dochody - wspólne'!$A$1:$J$19</definedName>
    <definedName name="_xlnm.Print_Area" localSheetId="4">'Fundusze pomocowe'!$A$1:$N$119</definedName>
    <definedName name="_xlnm.Print_Area" localSheetId="1">'Wydatki bieżące - własne'!$A$1:$M$17</definedName>
    <definedName name="_xlnm.Print_Area" localSheetId="2">'Wydatki bieżące - wspólne'!$A$1:$M$13</definedName>
  </definedNames>
  <calcPr fullCalcOnLoad="1" fullPrecision="0"/>
</workbook>
</file>

<file path=xl/sharedStrings.xml><?xml version="1.0" encoding="utf-8"?>
<sst xmlns="http://schemas.openxmlformats.org/spreadsheetml/2006/main" count="327" uniqueCount="131">
  <si>
    <t>Dział</t>
  </si>
  <si>
    <t>Rozdział</t>
  </si>
  <si>
    <t>Nazwa klasyfikacji budżetowej</t>
  </si>
  <si>
    <t>Zmniejszenia</t>
  </si>
  <si>
    <t>Zwiększenia</t>
  </si>
  <si>
    <t>OGÓŁEM</t>
  </si>
  <si>
    <t>w zł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</si>
  <si>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</si>
  <si>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</si>
  <si>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</si>
  <si>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</si>
  <si>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</si>
  <si>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</si>
  <si>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</si>
  <si>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</si>
  <si>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</si>
  <si>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</si>
  <si>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</si>
  <si>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Razem</t>
  </si>
  <si>
    <t>Okres realizacji</t>
  </si>
  <si>
    <t>środki budżetowe</t>
  </si>
  <si>
    <t>Budowa ścieżek rowerowych</t>
  </si>
  <si>
    <t>środki pomocowe</t>
  </si>
  <si>
    <t>Budowa systemu informacji przestrzennej GIS</t>
  </si>
  <si>
    <t>Rozbudowa i modernizacja instalacji Zakładu Odzysku i Składowania Odpadów Komunalnych w Leśnie Górnym</t>
  </si>
  <si>
    <t>ZOiSOK</t>
  </si>
  <si>
    <t>Termomodernizacja obiektów użyteczności publicznej</t>
  </si>
  <si>
    <t>Budowa świetlicy wiejskiej w Trzeszczynie</t>
  </si>
  <si>
    <t>PLAN WYDATKÓW BIEŻĄCYCH ZWIĄZANYCH Z REALIZACJĄ ZADAŃ WŁASNYCH</t>
  </si>
  <si>
    <t>w tym:</t>
  </si>
  <si>
    <t>dotacje</t>
  </si>
  <si>
    <t>wynagrodzenia i pochodne od wynagrodzeń</t>
  </si>
  <si>
    <t>wydatki na obsługę długu</t>
  </si>
  <si>
    <t>wydatki 
z tytułu poręczeń 
i gwarancji</t>
  </si>
  <si>
    <t>WYDATKI NA PROGRAMY I PROJEKTY 
REALIZOWANE ZE ŚRODKÓW, O KTÓRYCH MOWA W ART. 5 UST. 1 PKT 2 I 3 USTAWY O FINANSACH PUBLICZNYCH, W CZĘŚCI ZWIĄZANEJ Z REALIZACJĄ ZADAŃ GMINY</t>
  </si>
  <si>
    <t>Nazwa programu</t>
  </si>
  <si>
    <t>Nazwa projektu</t>
  </si>
  <si>
    <t>Jednostka organizacyjna realizująca program
lub koordynująca wykonywanie programu</t>
  </si>
  <si>
    <t>Łączne nakłady finansowe</t>
  </si>
  <si>
    <t>Koszty kwalifikowane 
w ramach projektu</t>
  </si>
  <si>
    <t>Źródła finansowania</t>
  </si>
  <si>
    <t>Planowane wydatki w latach w ramach projektu</t>
  </si>
  <si>
    <t>Rok rozpoczęcia</t>
  </si>
  <si>
    <t>Rok zakończenia</t>
  </si>
  <si>
    <t xml:space="preserve"> INTERREG IV</t>
  </si>
  <si>
    <t>Wydział GKM</t>
  </si>
  <si>
    <t>OGÓŁEM:</t>
  </si>
  <si>
    <t>inne środki</t>
  </si>
  <si>
    <t>Wydział UA</t>
  </si>
  <si>
    <t>Polsko-Niemiecka Współpraca Młodzieży Stowarzyszenia Gmin Polskich Euroregionu POMERANIA</t>
  </si>
  <si>
    <t>"Żyj zdrowo - czyli w zdrowym ciele zdrowy duch i sprawny umysł"</t>
  </si>
  <si>
    <t>Szkoła Podstawowa nr 8 
w Policach</t>
  </si>
  <si>
    <t>"Różne języki, jedna tradycja"</t>
  </si>
  <si>
    <t>Gimnazjum nr 3 
w Policach</t>
  </si>
  <si>
    <t>"Święto Szkoły"</t>
  </si>
  <si>
    <t>Program Operacyjny Kapitał Ludzki</t>
  </si>
  <si>
    <t>"Skrzydła dla najmłodszych - wyrównywanie szans w dostępie do edukacji przedszkolnej w Policach" 
nr projektu POKL/1/9.1.1/12/08</t>
  </si>
  <si>
    <t>Wydział PI</t>
  </si>
  <si>
    <t>"Język angielski szansą zdobycia lepszego wykształcenia w Trzebieży" 
nr projektu POKL/1/9.5/90-2/07</t>
  </si>
  <si>
    <t>"Łatwiejszy dostęp do edukacji poprzez kurs języka niemieckiego w Pilchowie" 
nr projektu POKL/1/9.5/91-2/07</t>
  </si>
  <si>
    <t>"Edukacja i kultura w Tanowie - teatr i literatura bez tajemnic" 
nr projektu POKL/1/9.5/92-1/07</t>
  </si>
  <si>
    <t>"Język angielski szansą lepszego wykształcenia" 
nr projektu POKL/1/9.5/93-2/07</t>
  </si>
  <si>
    <t>11.</t>
  </si>
  <si>
    <t>"Łatwiejszy dostęp do edukacji poprzez kurs języka niemieckiego w Tanowie" 
nr projektu POKL/1/9.5/94-2/07</t>
  </si>
  <si>
    <t>12.</t>
  </si>
  <si>
    <t>"Nauka języka angielskiego szansą podnoszenia poziomu wykształcenia i kwalifikacji" 
nr projektu POKL/1/9.5/95-2/07</t>
  </si>
  <si>
    <t>13.</t>
  </si>
  <si>
    <t>"Edukacja i kultura w Pilchowie - teatr i literatura bez tajemnic" 
nr projektu POKL/1/9.5/96-1/07</t>
  </si>
  <si>
    <t>14.</t>
  </si>
  <si>
    <t>"Łatwiejszy dostęp do edukacji poprzez  kurs języka niemieckiego w Trzebieży" 
nr projektu POKL/1/9.5/97-2/07</t>
  </si>
  <si>
    <t>15.</t>
  </si>
  <si>
    <t>"Język angielski szansą zdobycia lepszego wykształcenia w Drogoradzu" 
nr projektu POKL/1/9.5/98-2/07</t>
  </si>
  <si>
    <t>16.</t>
  </si>
  <si>
    <t>"Dostęp do edukacji na wsi - dziennikarstwo, literatura i język polski" 
nr projektu POKL/1/9.5/99-1/07</t>
  </si>
  <si>
    <t>17.</t>
  </si>
  <si>
    <t>"Język angielski szansą lepszego wykształcenia w Przęsocinie" 
nr projektu POKL/1/9.5/100-2/07</t>
  </si>
  <si>
    <t>18.</t>
  </si>
  <si>
    <t>"Język angielski - lepsze wykształcenie, lepsze kwalifikacje, lepsza przyszłość" 
nr projektu POKL/1/9.5/101-2/07</t>
  </si>
  <si>
    <t>19.</t>
  </si>
  <si>
    <t>"Język angielski - lepszy start, lepsze jutro" 
nr projektu POKL/1/9.5/233/08</t>
  </si>
  <si>
    <t>20.</t>
  </si>
  <si>
    <t>Regionalny Program Operacyjny 
dla województwa zachodniopomorskiego</t>
  </si>
  <si>
    <t>Odprowadzenie ścieków i wód opadowych 
z rejonu ul. Tanowskiej w Policach 
i m. Trzeszczyn</t>
  </si>
  <si>
    <t>Wydział TI</t>
  </si>
  <si>
    <t>21.</t>
  </si>
  <si>
    <t>Program Operacyjny Infrastruktura 
i Środowisko</t>
  </si>
  <si>
    <t>22.</t>
  </si>
  <si>
    <t>23.</t>
  </si>
  <si>
    <t>INTERREG IVA</t>
  </si>
  <si>
    <t>Transgraniczny Ośrodek Edukacji Ekologicznej - projekt pn. "Życie nad Zalewem Szczecińskim 
i w Puszczy Wkrzańskiej - ekologia, edukacja 
i historia"</t>
  </si>
  <si>
    <t>Wydział OŚ</t>
  </si>
  <si>
    <t>24.</t>
  </si>
  <si>
    <t>Program Rozwoju Obszarów Wiejskich</t>
  </si>
  <si>
    <t>25.</t>
  </si>
  <si>
    <t>Budowa świetlicy wiejskiej w Uniemyślu</t>
  </si>
  <si>
    <t>26.</t>
  </si>
  <si>
    <t>Fundacja Współpracy Polsko-Niemieckiej</t>
  </si>
  <si>
    <t>"Treibsand” – koniec wojny w oczach byłych mieszkańców Jasienicy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</si>
  <si>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</si>
  <si>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Paragraf</t>
  </si>
  <si>
    <t>z tego:</t>
  </si>
  <si>
    <t>dochody bieżące</t>
  </si>
  <si>
    <t>dochody majątkowe</t>
  </si>
  <si>
    <t>Pozostała działalność</t>
  </si>
  <si>
    <t>PLAN DOCHODÓW  BUDŻETOWYCH ZWIĄZANYCH Z REALIZACJĄ ZADAŃ WSPÓLNYCH REALIZOWANYCH W DRODZE UMÓW LUB POROZUMIEŃ 
MIĘDZY JEDNOSTKAMI SAMORZĄDU TERYTORIALNEGO</t>
  </si>
  <si>
    <t>POZOSTAŁE ZADANIA W ZAKRESIE POLITYKI SPOŁECZNEJ</t>
  </si>
  <si>
    <t>2008</t>
  </si>
  <si>
    <t>Dotacje rozwojowe oraz środki na finansowanie Wspólnej Polityki Rolnej</t>
  </si>
  <si>
    <t>2009</t>
  </si>
  <si>
    <t>PLAN WYDATKÓW BIEŻĄCYCH ZWIĄZANYCH Z REALIZACJĄ ZADAŃ WSPÓLNYCH REALIZOWANYCH W DRODZE UMÓW LUB POROZUMIEŃ 
MIĘDZY JEDNOSTKAMI SAMORZĄDU TERYTORIALNEGO</t>
  </si>
  <si>
    <t>Poz.</t>
  </si>
  <si>
    <t>Treść</t>
  </si>
  <si>
    <t xml:space="preserve"> - dotacja celowa dla Gminy Dobra</t>
  </si>
  <si>
    <t xml:space="preserve"> - dotacja celowa dla Gminy Kołbaskowo</t>
  </si>
  <si>
    <t xml:space="preserve"> - dotacja celowa dla Gminy Nowe Warpno</t>
  </si>
  <si>
    <t xml:space="preserve"> - dotacja celowa dla Powiatu Polickiego</t>
  </si>
  <si>
    <t>RAZEM</t>
  </si>
  <si>
    <t>x</t>
  </si>
  <si>
    <t>POMOC SPOŁECZNA</t>
  </si>
  <si>
    <t>Zasiłki i pomoc w naturze oraz składki na ubezpieczenia emerytalne i rentowe</t>
  </si>
  <si>
    <t>Dotacje celowe na realizację projektu systemowego 
pn. "Pobudka – obudź swój potencjał",</t>
  </si>
  <si>
    <t>Plan</t>
  </si>
  <si>
    <t>DOTACJE CELOWE NA ZADANIA BIEŻĄCE ZWIĄZANE Z REALIZACJĄ ZADAŃ WSPÓLNYCH 
REALIZOWANYCH W DRODZE UMÓW LUB POROZUMIEŃ 
MIĘDZY JEDNOSTKAMI SAMORZĄDU TERYTORIALNEGO W 2009 ROKU</t>
  </si>
  <si>
    <t>27.</t>
  </si>
  <si>
    <t>"Pobudka - obudź swój potencjał"</t>
  </si>
  <si>
    <t>Ośrodek Pomocy Społecznej w Policach</t>
  </si>
  <si>
    <t xml:space="preserve">Załącznik Nr 1
do uchwały nr XXXVIII/276/09
Rady Miejskiej w Policach 
z dnia 31.03.2009 r. </t>
  </si>
  <si>
    <t>Załącznik Nr 2
do uchwały nr XXXVIII/276/09
Rady Miejskiej w Policach 
z dnia 31.03.2009 r.</t>
  </si>
  <si>
    <t xml:space="preserve">Załącznik Nr 3
do uchwały nr XXXVIII/276/09
Rady Miejskiej w Policach 
z dnia 31.03.2009 r. </t>
  </si>
  <si>
    <t xml:space="preserve">Załącznik Nr 4
do uchwały nr XXXVIII/276/09
Rady Miejskiej w Policach 
z dnia 31.03.2009 r. </t>
  </si>
  <si>
    <t xml:space="preserve">Załącznik Nr 5
do uchwały nr XXXVIII/276/09
Rady Miejskiej w Policach 
z dnia 31.03.2009 r. 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</si>
</sst>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  <numFmt numFmtId="166" formatCode="_-* #,##0.0\ _z_ł_-;\-* #,##0.0\ _z_ł_-;_-* &quot;-&quot;??\ _z_ł_-;_-@_-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%"/>
    <numFmt numFmtId="173" formatCode="0.0"/>
    <numFmt numFmtId="174" formatCode="#,##0.0"/>
    <numFmt numFmtId="175" formatCode="00\-000"/>
    <numFmt numFmtId="176" formatCode="#,##0\ &quot;zł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0.000"/>
    <numFmt numFmtId="186" formatCode="0.0000"/>
    <numFmt numFmtId="187" formatCode="0.00000"/>
    <numFmt numFmtId="188" formatCode="0.000000"/>
    <numFmt numFmtId="189" formatCode="#,##0.000"/>
    <numFmt numFmtId="190" formatCode="#,##0.0000"/>
    <numFmt numFmtId="191" formatCode="_-* #,##0.000\ _z_ł_-;\-* #,##0.000\ _z_ł_-;_-* &quot;-&quot;??\ _z_ł_-;_-@_-"/>
    <numFmt numFmtId="192" formatCode="_-* #,##0.0000\ _z_ł_-;\-* #,##0.0000\ _z_ł_-;_-* &quot;-&quot;??\ _z_ł_-;_-@_-"/>
    <numFmt numFmtId="193" formatCode="#,##0.00_ ;\-#,##0.00\ "/>
    <numFmt numFmtId="194" formatCode="#,##0.00\ _z_ł"/>
    <numFmt numFmtId="195" formatCode="0.E+00"/>
  </numFmts>
  <fonts count="53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8"/>
      <name val="Arial"/>
      <family val="0"/>
    </font>
    <font>
      <sz val="9"/>
      <name val="Arial CE"/>
      <family val="2"/>
    </font>
    <font>
      <sz val="8"/>
      <name val="Arial CE"/>
      <family val="2"/>
    </font>
    <font>
      <i/>
      <u val="single"/>
      <sz val="10"/>
      <name val="Arial CE"/>
      <family val="0"/>
    </font>
    <font>
      <b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name val="Arial"/>
      <family val="2"/>
    </font>
    <font>
      <sz val="11"/>
      <name val="Arial CE"/>
      <family val="2"/>
    </font>
    <font>
      <b/>
      <sz val="9"/>
      <name val="Arial CE"/>
      <family val="0"/>
    </font>
    <font>
      <sz val="10"/>
      <color indexed="10"/>
      <name val="Arial"/>
      <family val="0"/>
    </font>
    <font>
      <sz val="14"/>
      <name val="Arial CE"/>
      <family val="2"/>
    </font>
    <font>
      <sz val="9"/>
      <color indexed="10"/>
      <name val="Arial CE"/>
      <family val="2"/>
    </font>
    <font>
      <b/>
      <sz val="9"/>
      <color indexed="10"/>
      <name val="Arial CE"/>
      <family val="0"/>
    </font>
    <font>
      <i/>
      <u val="single"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" fillId="0" borderId="0">
      <alignment/>
      <protection/>
    </xf>
    <xf numFmtId="0" fontId="47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52" applyFont="1">
      <alignment/>
      <protection/>
    </xf>
    <xf numFmtId="0" fontId="1" fillId="0" borderId="0" xfId="52" applyFont="1" applyBorder="1" applyAlignment="1">
      <alignment horizontal="left"/>
      <protection/>
    </xf>
    <xf numFmtId="0" fontId="5" fillId="0" borderId="0" xfId="52" applyFont="1">
      <alignment/>
      <protection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1" fillId="0" borderId="0" xfId="52" applyFont="1" applyAlignment="1">
      <alignment horizontal="center" vertical="center" wrapText="1"/>
      <protection/>
    </xf>
    <xf numFmtId="0" fontId="1" fillId="0" borderId="0" xfId="52" applyFont="1">
      <alignment/>
      <protection/>
    </xf>
    <xf numFmtId="0" fontId="5" fillId="33" borderId="10" xfId="52" applyFont="1" applyFill="1" applyBorder="1" applyAlignment="1">
      <alignment horizontal="center"/>
      <protection/>
    </xf>
    <xf numFmtId="0" fontId="5" fillId="33" borderId="11" xfId="52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12" xfId="52" applyFont="1" applyBorder="1" applyAlignment="1">
      <alignment horizontal="center"/>
      <protection/>
    </xf>
    <xf numFmtId="164" fontId="1" fillId="0" borderId="13" xfId="52" applyNumberFormat="1" applyFont="1" applyBorder="1" applyAlignment="1">
      <alignment horizontal="right" vertical="center" wrapText="1"/>
      <protection/>
    </xf>
    <xf numFmtId="16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4" xfId="52" applyFont="1" applyBorder="1" applyAlignment="1">
      <alignment vertical="top"/>
      <protection/>
    </xf>
    <xf numFmtId="0" fontId="2" fillId="0" borderId="15" xfId="52" applyFont="1" applyBorder="1" applyAlignment="1">
      <alignment vertical="top"/>
      <protection/>
    </xf>
    <xf numFmtId="164" fontId="14" fillId="0" borderId="0" xfId="0" applyNumberFormat="1" applyFont="1" applyAlignment="1">
      <alignment/>
    </xf>
    <xf numFmtId="164" fontId="1" fillId="0" borderId="16" xfId="52" applyNumberFormat="1" applyFont="1" applyBorder="1" applyAlignment="1">
      <alignment horizontal="right" vertical="center" wrapText="1"/>
      <protection/>
    </xf>
    <xf numFmtId="0" fontId="1" fillId="33" borderId="17" xfId="52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wrapText="1"/>
    </xf>
    <xf numFmtId="0" fontId="1" fillId="33" borderId="18" xfId="52" applyFont="1" applyFill="1" applyBorder="1" applyAlignment="1">
      <alignment horizontal="center" vertical="center" wrapText="1"/>
      <protection/>
    </xf>
    <xf numFmtId="0" fontId="1" fillId="33" borderId="12" xfId="52" applyFont="1" applyFill="1" applyBorder="1" applyAlignment="1">
      <alignment horizontal="center" vertical="center" wrapText="1"/>
      <protection/>
    </xf>
    <xf numFmtId="0" fontId="5" fillId="33" borderId="11" xfId="52" applyFont="1" applyFill="1" applyBorder="1" applyAlignment="1">
      <alignment horizontal="centerContinuous"/>
      <protection/>
    </xf>
    <xf numFmtId="0" fontId="5" fillId="33" borderId="19" xfId="52" applyFont="1" applyFill="1" applyBorder="1" applyAlignment="1">
      <alignment horizontal="center"/>
      <protection/>
    </xf>
    <xf numFmtId="0" fontId="5" fillId="33" borderId="20" xfId="52" applyFont="1" applyFill="1" applyBorder="1" applyAlignment="1">
      <alignment horizontal="center"/>
      <protection/>
    </xf>
    <xf numFmtId="0" fontId="5" fillId="33" borderId="21" xfId="52" applyFont="1" applyFill="1" applyBorder="1" applyAlignment="1">
      <alignment horizontal="center"/>
      <protection/>
    </xf>
    <xf numFmtId="0" fontId="2" fillId="0" borderId="22" xfId="52" applyFont="1" applyBorder="1" applyAlignment="1">
      <alignment vertical="top"/>
      <protection/>
    </xf>
    <xf numFmtId="0" fontId="2" fillId="0" borderId="23" xfId="52" applyFont="1" applyBorder="1" applyAlignment="1">
      <alignment horizontal="center"/>
      <protection/>
    </xf>
    <xf numFmtId="0" fontId="2" fillId="0" borderId="24" xfId="52" applyFont="1" applyBorder="1">
      <alignment/>
      <protection/>
    </xf>
    <xf numFmtId="164" fontId="2" fillId="0" borderId="22" xfId="42" applyNumberFormat="1" applyFont="1" applyBorder="1" applyAlignment="1">
      <alignment horizontal="right" wrapText="1"/>
    </xf>
    <xf numFmtId="164" fontId="2" fillId="0" borderId="23" xfId="42" applyNumberFormat="1" applyFont="1" applyBorder="1" applyAlignment="1">
      <alignment horizontal="right" wrapText="1"/>
    </xf>
    <xf numFmtId="41" fontId="1" fillId="0" borderId="22" xfId="42" applyNumberFormat="1" applyFont="1" applyBorder="1" applyAlignment="1">
      <alignment horizontal="right" wrapText="1"/>
    </xf>
    <xf numFmtId="41" fontId="2" fillId="0" borderId="23" xfId="42" applyNumberFormat="1" applyFont="1" applyBorder="1" applyAlignment="1">
      <alignment horizontal="right" wrapText="1"/>
    </xf>
    <xf numFmtId="41" fontId="2" fillId="0" borderId="25" xfId="42" applyNumberFormat="1" applyFont="1" applyBorder="1" applyAlignment="1">
      <alignment horizontal="right" wrapText="1"/>
    </xf>
    <xf numFmtId="0" fontId="1" fillId="0" borderId="26" xfId="52" applyFont="1" applyBorder="1" applyAlignment="1">
      <alignment horizontal="center" vertical="top"/>
      <protection/>
    </xf>
    <xf numFmtId="0" fontId="1" fillId="0" borderId="12" xfId="52" applyFont="1" applyBorder="1" applyAlignment="1">
      <alignment horizontal="center"/>
      <protection/>
    </xf>
    <xf numFmtId="0" fontId="1" fillId="0" borderId="27" xfId="52" applyFont="1" applyBorder="1" applyAlignment="1">
      <alignment wrapText="1"/>
      <protection/>
    </xf>
    <xf numFmtId="164" fontId="1" fillId="0" borderId="28" xfId="42" applyNumberFormat="1" applyFont="1" applyBorder="1" applyAlignment="1">
      <alignment horizontal="right" wrapText="1"/>
    </xf>
    <xf numFmtId="164" fontId="1" fillId="0" borderId="12" xfId="42" applyNumberFormat="1" applyFont="1" applyBorder="1" applyAlignment="1">
      <alignment horizontal="right" wrapText="1"/>
    </xf>
    <xf numFmtId="164" fontId="1" fillId="0" borderId="29" xfId="42" applyNumberFormat="1" applyFont="1" applyBorder="1" applyAlignment="1">
      <alignment horizontal="right" wrapText="1"/>
    </xf>
    <xf numFmtId="0" fontId="2" fillId="0" borderId="26" xfId="52" applyFont="1" applyBorder="1" applyAlignment="1">
      <alignment vertical="top"/>
      <protection/>
    </xf>
    <xf numFmtId="0" fontId="2" fillId="0" borderId="30" xfId="52" applyFont="1" applyBorder="1" applyAlignment="1">
      <alignment horizontal="center"/>
      <protection/>
    </xf>
    <xf numFmtId="0" fontId="2" fillId="0" borderId="0" xfId="52" applyFont="1" applyBorder="1">
      <alignment/>
      <protection/>
    </xf>
    <xf numFmtId="164" fontId="2" fillId="0" borderId="15" xfId="42" applyNumberFormat="1" applyFont="1" applyBorder="1" applyAlignment="1">
      <alignment horizontal="right" wrapText="1"/>
    </xf>
    <xf numFmtId="164" fontId="2" fillId="0" borderId="30" xfId="42" applyNumberFormat="1" applyFont="1" applyBorder="1" applyAlignment="1">
      <alignment horizontal="right" wrapText="1"/>
    </xf>
    <xf numFmtId="41" fontId="2" fillId="0" borderId="26" xfId="42" applyNumberFormat="1" applyFont="1" applyBorder="1" applyAlignment="1">
      <alignment horizontal="right" wrapText="1"/>
    </xf>
    <xf numFmtId="41" fontId="2" fillId="0" borderId="30" xfId="42" applyNumberFormat="1" applyFont="1" applyBorder="1" applyAlignment="1">
      <alignment horizontal="right" wrapText="1"/>
    </xf>
    <xf numFmtId="41" fontId="2" fillId="0" borderId="31" xfId="42" applyNumberFormat="1" applyFont="1" applyBorder="1" applyAlignment="1">
      <alignment horizontal="right" wrapText="1"/>
    </xf>
    <xf numFmtId="0" fontId="2" fillId="0" borderId="27" xfId="52" applyFont="1" applyBorder="1">
      <alignment/>
      <protection/>
    </xf>
    <xf numFmtId="164" fontId="1" fillId="0" borderId="32" xfId="52" applyNumberFormat="1" applyFont="1" applyBorder="1" applyAlignment="1">
      <alignment horizontal="right" vertical="center" wrapText="1"/>
      <protection/>
    </xf>
    <xf numFmtId="0" fontId="14" fillId="0" borderId="0" xfId="0" applyFont="1" applyAlignment="1">
      <alignment/>
    </xf>
    <xf numFmtId="164" fontId="14" fillId="0" borderId="0" xfId="42" applyNumberFormat="1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1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 wrapText="1"/>
    </xf>
    <xf numFmtId="0" fontId="15" fillId="3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6" fillId="0" borderId="33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33" xfId="0" applyFont="1" applyBorder="1" applyAlignment="1">
      <alignment horizontal="right" vertical="center" wrapText="1"/>
    </xf>
    <xf numFmtId="0" fontId="4" fillId="35" borderId="0" xfId="0" applyFont="1" applyFill="1" applyAlignment="1">
      <alignment/>
    </xf>
    <xf numFmtId="0" fontId="13" fillId="36" borderId="18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" fillId="36" borderId="34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wrapText="1"/>
    </xf>
    <xf numFmtId="0" fontId="5" fillId="36" borderId="30" xfId="0" applyFont="1" applyFill="1" applyBorder="1" applyAlignment="1">
      <alignment horizontal="center" wrapText="1"/>
    </xf>
    <xf numFmtId="0" fontId="5" fillId="36" borderId="30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5" fillId="36" borderId="31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164" fontId="1" fillId="34" borderId="35" xfId="42" applyNumberFormat="1" applyFont="1" applyFill="1" applyBorder="1" applyAlignment="1">
      <alignment horizontal="left" vertical="center" wrapText="1"/>
    </xf>
    <xf numFmtId="164" fontId="1" fillId="34" borderId="35" xfId="42" applyNumberFormat="1" applyFont="1" applyFill="1" applyBorder="1" applyAlignment="1">
      <alignment horizontal="right" vertical="center" wrapText="1"/>
    </xf>
    <xf numFmtId="164" fontId="1" fillId="34" borderId="36" xfId="42" applyNumberFormat="1" applyFont="1" applyFill="1" applyBorder="1" applyAlignment="1">
      <alignment horizontal="right" vertical="center" wrapText="1"/>
    </xf>
    <xf numFmtId="164" fontId="16" fillId="0" borderId="0" xfId="0" applyNumberFormat="1" applyFont="1" applyAlignment="1">
      <alignment/>
    </xf>
    <xf numFmtId="164" fontId="17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164" fontId="2" fillId="34" borderId="18" xfId="42" applyNumberFormat="1" applyFont="1" applyFill="1" applyBorder="1" applyAlignment="1">
      <alignment horizontal="left" vertical="center" wrapText="1"/>
    </xf>
    <xf numFmtId="164" fontId="2" fillId="34" borderId="18" xfId="42" applyNumberFormat="1" applyFont="1" applyFill="1" applyBorder="1" applyAlignment="1">
      <alignment horizontal="right" vertical="center" wrapText="1"/>
    </xf>
    <xf numFmtId="164" fontId="2" fillId="34" borderId="34" xfId="42" applyNumberFormat="1" applyFont="1" applyFill="1" applyBorder="1" applyAlignment="1">
      <alignment horizontal="right" vertical="center" wrapText="1"/>
    </xf>
    <xf numFmtId="9" fontId="16" fillId="0" borderId="0" xfId="55" applyFont="1" applyAlignment="1">
      <alignment/>
    </xf>
    <xf numFmtId="164" fontId="16" fillId="34" borderId="0" xfId="42" applyNumberFormat="1" applyFont="1" applyFill="1" applyBorder="1" applyAlignment="1">
      <alignment horizontal="right" vertical="center" wrapText="1"/>
    </xf>
    <xf numFmtId="164" fontId="16" fillId="0" borderId="0" xfId="42" applyNumberFormat="1" applyFont="1" applyAlignment="1">
      <alignment horizontal="right" vertical="center" wrapText="1"/>
    </xf>
    <xf numFmtId="164" fontId="2" fillId="0" borderId="37" xfId="42" applyNumberFormat="1" applyFont="1" applyFill="1" applyBorder="1" applyAlignment="1">
      <alignment horizontal="left" vertical="center" wrapText="1"/>
    </xf>
    <xf numFmtId="164" fontId="2" fillId="0" borderId="37" xfId="42" applyNumberFormat="1" applyFont="1" applyFill="1" applyBorder="1" applyAlignment="1">
      <alignment horizontal="right" vertical="center" wrapText="1"/>
    </xf>
    <xf numFmtId="164" fontId="2" fillId="0" borderId="38" xfId="42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/>
    </xf>
    <xf numFmtId="164" fontId="2" fillId="34" borderId="39" xfId="42" applyNumberFormat="1" applyFont="1" applyFill="1" applyBorder="1" applyAlignment="1">
      <alignment horizontal="right" vertical="center" wrapText="1"/>
    </xf>
    <xf numFmtId="164" fontId="13" fillId="0" borderId="0" xfId="0" applyNumberFormat="1" applyFont="1" applyAlignment="1">
      <alignment/>
    </xf>
    <xf numFmtId="0" fontId="4" fillId="0" borderId="0" xfId="0" applyFont="1" applyAlignment="1">
      <alignment/>
    </xf>
    <xf numFmtId="164" fontId="1" fillId="34" borderId="0" xfId="42" applyNumberFormat="1" applyFont="1" applyFill="1" applyBorder="1" applyAlignment="1">
      <alignment horizontal="right" vertical="center" wrapText="1"/>
    </xf>
    <xf numFmtId="164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64" fontId="1" fillId="34" borderId="35" xfId="42" applyNumberFormat="1" applyFont="1" applyFill="1" applyBorder="1" applyAlignment="1">
      <alignment horizontal="right" vertical="center" wrapText="1"/>
    </xf>
    <xf numFmtId="164" fontId="2" fillId="34" borderId="18" xfId="42" applyNumberFormat="1" applyFont="1" applyFill="1" applyBorder="1" applyAlignment="1">
      <alignment horizontal="right" vertical="center" wrapText="1"/>
    </xf>
    <xf numFmtId="0" fontId="5" fillId="36" borderId="40" xfId="0" applyFont="1" applyFill="1" applyBorder="1" applyAlignment="1">
      <alignment horizontal="center" wrapText="1"/>
    </xf>
    <xf numFmtId="0" fontId="5" fillId="36" borderId="23" xfId="0" applyFont="1" applyFill="1" applyBorder="1" applyAlignment="1">
      <alignment horizont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41" xfId="0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164" fontId="1" fillId="34" borderId="12" xfId="42" applyNumberFormat="1" applyFont="1" applyFill="1" applyBorder="1" applyAlignment="1">
      <alignment horizontal="left" vertical="center" wrapText="1"/>
    </xf>
    <xf numFmtId="164" fontId="1" fillId="34" borderId="12" xfId="42" applyNumberFormat="1" applyFont="1" applyFill="1" applyBorder="1" applyAlignment="1">
      <alignment horizontal="right" vertical="center" wrapText="1"/>
    </xf>
    <xf numFmtId="164" fontId="1" fillId="34" borderId="12" xfId="42" applyNumberFormat="1" applyFont="1" applyFill="1" applyBorder="1" applyAlignment="1">
      <alignment horizontal="right" vertical="center" wrapText="1"/>
    </xf>
    <xf numFmtId="164" fontId="1" fillId="34" borderId="17" xfId="42" applyNumberFormat="1" applyFont="1" applyFill="1" applyBorder="1" applyAlignment="1">
      <alignment horizontal="right" vertical="center" wrapText="1"/>
    </xf>
    <xf numFmtId="10" fontId="4" fillId="0" borderId="0" xfId="55" applyNumberFormat="1" applyFont="1" applyAlignment="1">
      <alignment/>
    </xf>
    <xf numFmtId="9" fontId="4" fillId="0" borderId="0" xfId="55" applyNumberFormat="1" applyFont="1" applyAlignment="1">
      <alignment/>
    </xf>
    <xf numFmtId="164" fontId="4" fillId="34" borderId="0" xfId="42" applyNumberFormat="1" applyFont="1" applyFill="1" applyBorder="1" applyAlignment="1">
      <alignment horizontal="center" vertical="center" wrapText="1"/>
    </xf>
    <xf numFmtId="164" fontId="2" fillId="0" borderId="37" xfId="42" applyNumberFormat="1" applyFont="1" applyFill="1" applyBorder="1" applyAlignment="1">
      <alignment horizontal="right" vertical="center" wrapText="1"/>
    </xf>
    <xf numFmtId="164" fontId="2" fillId="34" borderId="34" xfId="42" applyNumberFormat="1" applyFont="1" applyFill="1" applyBorder="1" applyAlignment="1">
      <alignment horizontal="right" vertical="center" wrapText="1"/>
    </xf>
    <xf numFmtId="164" fontId="2" fillId="0" borderId="38" xfId="42" applyNumberFormat="1" applyFont="1" applyFill="1" applyBorder="1" applyAlignment="1">
      <alignment horizontal="right" vertical="center" wrapText="1"/>
    </xf>
    <xf numFmtId="9" fontId="4" fillId="0" borderId="0" xfId="0" applyNumberFormat="1" applyFont="1" applyAlignment="1">
      <alignment/>
    </xf>
    <xf numFmtId="164" fontId="1" fillId="34" borderId="42" xfId="42" applyNumberFormat="1" applyFont="1" applyFill="1" applyBorder="1" applyAlignment="1">
      <alignment horizontal="left" vertical="center" wrapText="1"/>
    </xf>
    <xf numFmtId="164" fontId="1" fillId="0" borderId="24" xfId="0" applyNumberFormat="1" applyFont="1" applyBorder="1" applyAlignment="1">
      <alignment horizontal="right" wrapText="1"/>
    </xf>
    <xf numFmtId="164" fontId="1" fillId="0" borderId="35" xfId="0" applyNumberFormat="1" applyFont="1" applyBorder="1" applyAlignment="1">
      <alignment horizontal="right" wrapText="1"/>
    </xf>
    <xf numFmtId="164" fontId="1" fillId="0" borderId="25" xfId="0" applyNumberFormat="1" applyFont="1" applyBorder="1" applyAlignment="1">
      <alignment horizontal="right" wrapText="1"/>
    </xf>
    <xf numFmtId="164" fontId="1" fillId="34" borderId="43" xfId="42" applyNumberFormat="1" applyFont="1" applyFill="1" applyBorder="1" applyAlignment="1">
      <alignment horizontal="left" vertical="center" wrapText="1"/>
    </xf>
    <xf numFmtId="164" fontId="1" fillId="34" borderId="39" xfId="42" applyNumberFormat="1" applyFont="1" applyFill="1" applyBorder="1" applyAlignment="1">
      <alignment horizontal="right" vertical="center" wrapText="1"/>
    </xf>
    <xf numFmtId="164" fontId="1" fillId="34" borderId="34" xfId="42" applyNumberFormat="1" applyFont="1" applyFill="1" applyBorder="1" applyAlignment="1">
      <alignment horizontal="right" vertical="center" wrapText="1"/>
    </xf>
    <xf numFmtId="164" fontId="1" fillId="0" borderId="44" xfId="42" applyNumberFormat="1" applyFont="1" applyFill="1" applyBorder="1" applyAlignment="1">
      <alignment horizontal="left" vertical="center" wrapText="1"/>
    </xf>
    <xf numFmtId="164" fontId="1" fillId="34" borderId="45" xfId="42" applyNumberFormat="1" applyFont="1" applyFill="1" applyBorder="1" applyAlignment="1">
      <alignment horizontal="right" vertical="center" wrapText="1"/>
    </xf>
    <xf numFmtId="164" fontId="1" fillId="34" borderId="38" xfId="42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 wrapText="1"/>
    </xf>
    <xf numFmtId="3" fontId="0" fillId="0" borderId="0" xfId="0" applyNumberFormat="1" applyFont="1" applyBorder="1" applyAlignment="1">
      <alignment/>
    </xf>
    <xf numFmtId="3" fontId="1" fillId="33" borderId="43" xfId="0" applyNumberFormat="1" applyFont="1" applyFill="1" applyBorder="1" applyAlignment="1">
      <alignment horizontal="center" vertical="center" wrapText="1"/>
    </xf>
    <xf numFmtId="3" fontId="1" fillId="33" borderId="34" xfId="0" applyNumberFormat="1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3" fontId="5" fillId="33" borderId="37" xfId="0" applyNumberFormat="1" applyFont="1" applyFill="1" applyBorder="1" applyAlignment="1">
      <alignment horizontal="center" vertical="center" wrapText="1"/>
    </xf>
    <xf numFmtId="3" fontId="5" fillId="33" borderId="38" xfId="0" applyNumberFormat="1" applyFont="1" applyFill="1" applyBorder="1" applyAlignment="1">
      <alignment horizontal="center" vertical="center" wrapText="1"/>
    </xf>
    <xf numFmtId="3" fontId="5" fillId="33" borderId="46" xfId="0" applyNumberFormat="1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1" fillId="0" borderId="15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8" xfId="0" applyFont="1" applyBorder="1" applyAlignment="1">
      <alignment horizontal="left" vertical="center" wrapText="1"/>
    </xf>
    <xf numFmtId="164" fontId="11" fillId="0" borderId="12" xfId="42" applyNumberFormat="1" applyFont="1" applyBorder="1" applyAlignment="1">
      <alignment horizontal="right" vertical="center" wrapText="1"/>
    </xf>
    <xf numFmtId="164" fontId="11" fillId="0" borderId="29" xfId="42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5" xfId="0" applyFont="1" applyBorder="1" applyAlignment="1">
      <alignment vertical="center" wrapText="1"/>
    </xf>
    <xf numFmtId="49" fontId="0" fillId="0" borderId="47" xfId="0" applyNumberFormat="1" applyFont="1" applyBorder="1" applyAlignment="1">
      <alignment horizontal="center" vertical="center" wrapText="1"/>
    </xf>
    <xf numFmtId="0" fontId="0" fillId="0" borderId="48" xfId="0" applyFont="1" applyBorder="1" applyAlignment="1">
      <alignment horizontal="left" vertical="center" wrapText="1"/>
    </xf>
    <xf numFmtId="164" fontId="0" fillId="0" borderId="18" xfId="42" applyNumberFormat="1" applyFont="1" applyBorder="1" applyAlignment="1">
      <alignment horizontal="right" vertical="center" wrapText="1"/>
    </xf>
    <xf numFmtId="0" fontId="0" fillId="0" borderId="30" xfId="0" applyFont="1" applyBorder="1" applyAlignment="1">
      <alignment horizontal="center" vertical="center" wrapText="1"/>
    </xf>
    <xf numFmtId="164" fontId="0" fillId="0" borderId="49" xfId="42" applyNumberFormat="1" applyFont="1" applyBorder="1" applyAlignment="1">
      <alignment horizontal="right" vertical="center" wrapText="1"/>
    </xf>
    <xf numFmtId="164" fontId="11" fillId="0" borderId="32" xfId="42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164" fontId="0" fillId="0" borderId="34" xfId="42" applyNumberFormat="1" applyFont="1" applyBorder="1" applyAlignment="1">
      <alignment horizontal="right" vertical="center" wrapText="1"/>
    </xf>
    <xf numFmtId="164" fontId="2" fillId="0" borderId="14" xfId="42" applyNumberFormat="1" applyFont="1" applyBorder="1" applyAlignment="1">
      <alignment horizontal="right" wrapText="1"/>
    </xf>
    <xf numFmtId="164" fontId="2" fillId="0" borderId="12" xfId="42" applyNumberFormat="1" applyFont="1" applyBorder="1" applyAlignment="1">
      <alignment horizontal="right" wrapText="1"/>
    </xf>
    <xf numFmtId="41" fontId="2" fillId="0" borderId="28" xfId="42" applyNumberFormat="1" applyFont="1" applyBorder="1" applyAlignment="1">
      <alignment horizontal="right" wrapText="1"/>
    </xf>
    <xf numFmtId="41" fontId="2" fillId="0" borderId="12" xfId="42" applyNumberFormat="1" applyFont="1" applyBorder="1" applyAlignment="1">
      <alignment horizontal="right" wrapText="1"/>
    </xf>
    <xf numFmtId="41" fontId="2" fillId="0" borderId="17" xfId="42" applyNumberFormat="1" applyFont="1" applyBorder="1" applyAlignment="1">
      <alignment horizontal="right" wrapText="1"/>
    </xf>
    <xf numFmtId="164" fontId="1" fillId="0" borderId="50" xfId="52" applyNumberFormat="1" applyFont="1" applyBorder="1" applyAlignment="1">
      <alignment horizontal="right" vertical="center" wrapText="1"/>
      <protection/>
    </xf>
    <xf numFmtId="0" fontId="1" fillId="33" borderId="34" xfId="52" applyFont="1" applyFill="1" applyBorder="1" applyAlignment="1">
      <alignment horizontal="center" vertical="center" wrapText="1"/>
      <protection/>
    </xf>
    <xf numFmtId="164" fontId="2" fillId="0" borderId="25" xfId="42" applyNumberFormat="1" applyFont="1" applyBorder="1" applyAlignment="1">
      <alignment horizontal="right" wrapText="1"/>
    </xf>
    <xf numFmtId="164" fontId="2" fillId="0" borderId="31" xfId="42" applyNumberFormat="1" applyFont="1" applyBorder="1" applyAlignment="1">
      <alignment horizontal="right" wrapText="1"/>
    </xf>
    <xf numFmtId="164" fontId="2" fillId="0" borderId="17" xfId="42" applyNumberFormat="1" applyFont="1" applyBorder="1" applyAlignment="1">
      <alignment horizontal="right" wrapText="1"/>
    </xf>
    <xf numFmtId="164" fontId="11" fillId="0" borderId="14" xfId="42" applyNumberFormat="1" applyFont="1" applyBorder="1" applyAlignment="1">
      <alignment horizontal="right" vertical="center" wrapText="1"/>
    </xf>
    <xf numFmtId="164" fontId="11" fillId="0" borderId="17" xfId="42" applyNumberFormat="1" applyFont="1" applyBorder="1" applyAlignment="1">
      <alignment horizontal="right" vertical="center" wrapText="1"/>
    </xf>
    <xf numFmtId="0" fontId="0" fillId="0" borderId="51" xfId="0" applyFont="1" applyBorder="1" applyAlignment="1">
      <alignment horizontal="center" vertical="center" wrapText="1"/>
    </xf>
    <xf numFmtId="164" fontId="0" fillId="0" borderId="52" xfId="42" applyNumberFormat="1" applyFont="1" applyBorder="1" applyAlignment="1">
      <alignment horizontal="right" vertical="center" wrapText="1"/>
    </xf>
    <xf numFmtId="164" fontId="0" fillId="0" borderId="43" xfId="42" applyNumberFormat="1" applyFont="1" applyBorder="1" applyAlignment="1">
      <alignment horizontal="right" vertical="center" wrapText="1"/>
    </xf>
    <xf numFmtId="0" fontId="0" fillId="0" borderId="26" xfId="0" applyFont="1" applyBorder="1" applyAlignment="1">
      <alignment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39" xfId="0" applyFont="1" applyBorder="1" applyAlignment="1">
      <alignment horizontal="left" vertical="center" wrapText="1"/>
    </xf>
    <xf numFmtId="164" fontId="0" fillId="0" borderId="53" xfId="42" applyNumberFormat="1" applyFont="1" applyBorder="1" applyAlignment="1">
      <alignment horizontal="right" vertical="center" wrapText="1"/>
    </xf>
    <xf numFmtId="0" fontId="0" fillId="0" borderId="20" xfId="0" applyFont="1" applyBorder="1" applyAlignment="1">
      <alignment horizontal="center" vertical="center" wrapText="1"/>
    </xf>
    <xf numFmtId="164" fontId="11" fillId="0" borderId="54" xfId="42" applyNumberFormat="1" applyFont="1" applyBorder="1" applyAlignment="1">
      <alignment horizontal="right" vertical="center" wrapText="1"/>
    </xf>
    <xf numFmtId="164" fontId="11" fillId="0" borderId="13" xfId="42" applyNumberFormat="1" applyFont="1" applyBorder="1" applyAlignment="1">
      <alignment horizontal="right" vertical="center" wrapText="1"/>
    </xf>
    <xf numFmtId="0" fontId="2" fillId="0" borderId="26" xfId="52" applyFont="1" applyBorder="1" applyAlignment="1">
      <alignment/>
      <protection/>
    </xf>
    <xf numFmtId="41" fontId="1" fillId="0" borderId="0" xfId="42" applyNumberFormat="1" applyFont="1" applyBorder="1" applyAlignment="1">
      <alignment horizontal="right" wrapText="1"/>
    </xf>
    <xf numFmtId="0" fontId="1" fillId="0" borderId="26" xfId="52" applyFont="1" applyBorder="1" applyAlignment="1">
      <alignment horizontal="center"/>
      <protection/>
    </xf>
    <xf numFmtId="164" fontId="1" fillId="0" borderId="14" xfId="42" applyNumberFormat="1" applyFont="1" applyBorder="1" applyAlignment="1">
      <alignment horizontal="right" wrapText="1"/>
    </xf>
    <xf numFmtId="164" fontId="1" fillId="0" borderId="17" xfId="42" applyNumberFormat="1" applyFont="1" applyBorder="1" applyAlignment="1">
      <alignment horizontal="right" wrapText="1"/>
    </xf>
    <xf numFmtId="41" fontId="1" fillId="0" borderId="27" xfId="42" applyNumberFormat="1" applyFont="1" applyBorder="1" applyAlignment="1">
      <alignment horizontal="right" wrapText="1"/>
    </xf>
    <xf numFmtId="41" fontId="1" fillId="0" borderId="48" xfId="42" applyNumberFormat="1" applyFont="1" applyBorder="1" applyAlignment="1">
      <alignment horizontal="right" wrapText="1"/>
    </xf>
    <xf numFmtId="41" fontId="1" fillId="0" borderId="17" xfId="42" applyNumberFormat="1" applyFont="1" applyBorder="1" applyAlignment="1">
      <alignment horizontal="right" wrapText="1"/>
    </xf>
    <xf numFmtId="0" fontId="2" fillId="0" borderId="15" xfId="52" applyFont="1" applyBorder="1">
      <alignment/>
      <protection/>
    </xf>
    <xf numFmtId="0" fontId="2" fillId="0" borderId="30" xfId="52" applyFont="1" applyBorder="1">
      <alignment/>
      <protection/>
    </xf>
    <xf numFmtId="0" fontId="2" fillId="0" borderId="31" xfId="52" applyFont="1" applyBorder="1">
      <alignment/>
      <protection/>
    </xf>
    <xf numFmtId="0" fontId="2" fillId="0" borderId="14" xfId="52" applyFont="1" applyBorder="1" applyAlignment="1">
      <alignment/>
      <protection/>
    </xf>
    <xf numFmtId="41" fontId="2" fillId="0" borderId="27" xfId="42" applyNumberFormat="1" applyFont="1" applyBorder="1" applyAlignment="1">
      <alignment horizontal="right" wrapText="1"/>
    </xf>
    <xf numFmtId="164" fontId="1" fillId="0" borderId="54" xfId="52" applyNumberFormat="1" applyFont="1" applyBorder="1" applyAlignment="1">
      <alignment horizontal="right" vertical="center" wrapText="1"/>
      <protection/>
    </xf>
    <xf numFmtId="164" fontId="1" fillId="0" borderId="55" xfId="52" applyNumberFormat="1" applyFont="1" applyBorder="1" applyAlignment="1">
      <alignment horizontal="right" vertical="center" wrapText="1"/>
      <protection/>
    </xf>
    <xf numFmtId="41" fontId="0" fillId="0" borderId="0" xfId="0" applyNumberFormat="1" applyFont="1" applyAlignment="1">
      <alignment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8" fillId="0" borderId="0" xfId="0" applyFont="1" applyAlignment="1">
      <alignment horizontal="right" vertical="center"/>
    </xf>
    <xf numFmtId="0" fontId="4" fillId="33" borderId="56" xfId="0" applyFont="1" applyFill="1" applyBorder="1" applyAlignment="1">
      <alignment horizontal="centerContinuous"/>
    </xf>
    <xf numFmtId="0" fontId="4" fillId="33" borderId="45" xfId="0" applyFont="1" applyFill="1" applyBorder="1" applyAlignment="1">
      <alignment horizontal="centerContinuous"/>
    </xf>
    <xf numFmtId="0" fontId="12" fillId="0" borderId="26" xfId="0" applyFont="1" applyBorder="1" applyAlignment="1">
      <alignment horizontal="centerContinuous"/>
    </xf>
    <xf numFmtId="0" fontId="12" fillId="0" borderId="57" xfId="0" applyFont="1" applyBorder="1" applyAlignment="1">
      <alignment horizontal="centerContinuous"/>
    </xf>
    <xf numFmtId="0" fontId="12" fillId="0" borderId="3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26" xfId="0" applyFont="1" applyBorder="1" applyAlignment="1">
      <alignment horizontal="center" vertical="top"/>
    </xf>
    <xf numFmtId="0" fontId="12" fillId="0" borderId="57" xfId="0" applyFont="1" applyBorder="1" applyAlignment="1">
      <alignment vertical="top" wrapText="1"/>
    </xf>
    <xf numFmtId="0" fontId="12" fillId="0" borderId="5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2" fillId="0" borderId="57" xfId="0" applyFont="1" applyBorder="1" applyAlignment="1">
      <alignment/>
    </xf>
    <xf numFmtId="0" fontId="7" fillId="0" borderId="57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26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right" vertical="center"/>
    </xf>
    <xf numFmtId="0" fontId="2" fillId="0" borderId="27" xfId="52" applyFont="1" applyBorder="1" applyAlignment="1">
      <alignment wrapText="1"/>
      <protection/>
    </xf>
    <xf numFmtId="0" fontId="2" fillId="0" borderId="12" xfId="52" applyFont="1" applyBorder="1" applyAlignment="1">
      <alignment horizontal="center" vertical="top"/>
      <protection/>
    </xf>
    <xf numFmtId="164" fontId="1" fillId="0" borderId="27" xfId="42" applyNumberFormat="1" applyFont="1" applyBorder="1" applyAlignment="1">
      <alignment horizontal="right" wrapText="1"/>
    </xf>
    <xf numFmtId="0" fontId="4" fillId="33" borderId="38" xfId="0" applyFont="1" applyFill="1" applyBorder="1" applyAlignment="1">
      <alignment horizontal="centerContinuous"/>
    </xf>
    <xf numFmtId="3" fontId="12" fillId="0" borderId="31" xfId="0" applyNumberFormat="1" applyFont="1" applyBorder="1" applyAlignment="1">
      <alignment horizontal="centerContinuous"/>
    </xf>
    <xf numFmtId="3" fontId="7" fillId="0" borderId="17" xfId="0" applyNumberFormat="1" applyFont="1" applyBorder="1" applyAlignment="1">
      <alignment horizontal="right"/>
    </xf>
    <xf numFmtId="3" fontId="7" fillId="0" borderId="31" xfId="0" applyNumberFormat="1" applyFont="1" applyBorder="1" applyAlignment="1">
      <alignment horizontal="right"/>
    </xf>
    <xf numFmtId="3" fontId="12" fillId="0" borderId="31" xfId="0" applyNumberFormat="1" applyFont="1" applyBorder="1" applyAlignment="1">
      <alignment horizontal="right"/>
    </xf>
    <xf numFmtId="3" fontId="12" fillId="0" borderId="21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3" fontId="1" fillId="33" borderId="59" xfId="0" applyNumberFormat="1" applyFont="1" applyFill="1" applyBorder="1" applyAlignment="1">
      <alignment horizontal="center" vertical="center" wrapText="1"/>
    </xf>
    <xf numFmtId="3" fontId="1" fillId="33" borderId="14" xfId="0" applyNumberFormat="1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60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3" fontId="1" fillId="33" borderId="61" xfId="0" applyNumberFormat="1" applyFont="1" applyFill="1" applyBorder="1" applyAlignment="1">
      <alignment horizontal="center" vertical="center" wrapText="1"/>
    </xf>
    <xf numFmtId="3" fontId="1" fillId="33" borderId="62" xfId="0" applyNumberFormat="1" applyFont="1" applyFill="1" applyBorder="1" applyAlignment="1">
      <alignment horizontal="center" vertical="center" wrapText="1"/>
    </xf>
    <xf numFmtId="3" fontId="1" fillId="33" borderId="63" xfId="0" applyNumberFormat="1" applyFont="1" applyFill="1" applyBorder="1" applyAlignment="1">
      <alignment horizontal="center" vertical="center" wrapText="1"/>
    </xf>
    <xf numFmtId="0" fontId="1" fillId="33" borderId="61" xfId="0" applyFont="1" applyFill="1" applyBorder="1" applyAlignment="1">
      <alignment horizontal="center" vertical="center" wrapText="1"/>
    </xf>
    <xf numFmtId="0" fontId="1" fillId="33" borderId="62" xfId="0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center" vertical="center" wrapText="1"/>
    </xf>
    <xf numFmtId="0" fontId="1" fillId="33" borderId="59" xfId="0" applyFont="1" applyFill="1" applyBorder="1" applyAlignment="1">
      <alignment horizontal="center" vertical="center" wrapText="1"/>
    </xf>
    <xf numFmtId="3" fontId="1" fillId="33" borderId="39" xfId="0" applyNumberFormat="1" applyFont="1" applyFill="1" applyBorder="1" applyAlignment="1">
      <alignment horizontal="center" vertical="center" wrapText="1"/>
    </xf>
    <xf numFmtId="3" fontId="1" fillId="33" borderId="49" xfId="0" applyNumberFormat="1" applyFont="1" applyFill="1" applyBorder="1" applyAlignment="1">
      <alignment horizontal="center" vertical="center" wrapText="1"/>
    </xf>
    <xf numFmtId="0" fontId="1" fillId="33" borderId="61" xfId="52" applyFont="1" applyFill="1" applyBorder="1" applyAlignment="1">
      <alignment horizontal="center"/>
      <protection/>
    </xf>
    <xf numFmtId="0" fontId="1" fillId="33" borderId="62" xfId="52" applyFont="1" applyFill="1" applyBorder="1" applyAlignment="1">
      <alignment horizontal="center"/>
      <protection/>
    </xf>
    <xf numFmtId="0" fontId="1" fillId="33" borderId="63" xfId="52" applyFont="1" applyFill="1" applyBorder="1" applyAlignment="1">
      <alignment horizontal="center"/>
      <protection/>
    </xf>
    <xf numFmtId="0" fontId="1" fillId="33" borderId="52" xfId="52" applyFont="1" applyFill="1" applyBorder="1" applyAlignment="1">
      <alignment horizontal="center" vertical="center" wrapText="1"/>
      <protection/>
    </xf>
    <xf numFmtId="0" fontId="1" fillId="33" borderId="39" xfId="52" applyFont="1" applyFill="1" applyBorder="1" applyAlignment="1">
      <alignment horizontal="center" vertical="center" wrapText="1"/>
      <protection/>
    </xf>
    <xf numFmtId="0" fontId="1" fillId="33" borderId="64" xfId="52" applyFont="1" applyFill="1" applyBorder="1" applyAlignment="1">
      <alignment horizontal="center" vertical="center" wrapText="1"/>
      <protection/>
    </xf>
    <xf numFmtId="0" fontId="1" fillId="33" borderId="49" xfId="52" applyFont="1" applyFill="1" applyBorder="1" applyAlignment="1">
      <alignment horizontal="center" vertical="center" wrapText="1"/>
      <protection/>
    </xf>
    <xf numFmtId="0" fontId="1" fillId="0" borderId="54" xfId="52" applyFont="1" applyBorder="1" applyAlignment="1">
      <alignment horizontal="center" vertical="center" wrapText="1"/>
      <protection/>
    </xf>
    <xf numFmtId="0" fontId="1" fillId="0" borderId="32" xfId="52" applyFont="1" applyBorder="1" applyAlignment="1">
      <alignment horizontal="center" vertical="center" wrapText="1"/>
      <protection/>
    </xf>
    <xf numFmtId="0" fontId="1" fillId="0" borderId="55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left" wrapText="1"/>
      <protection/>
    </xf>
    <xf numFmtId="0" fontId="1" fillId="33" borderId="40" xfId="52" applyFont="1" applyFill="1" applyBorder="1" applyAlignment="1">
      <alignment horizontal="center" vertical="center" wrapText="1"/>
      <protection/>
    </xf>
    <xf numFmtId="0" fontId="1" fillId="33" borderId="15" xfId="52" applyFont="1" applyFill="1" applyBorder="1" applyAlignment="1">
      <alignment horizontal="center" vertical="center" wrapText="1"/>
      <protection/>
    </xf>
    <xf numFmtId="0" fontId="1" fillId="33" borderId="14" xfId="52" applyFont="1" applyFill="1" applyBorder="1" applyAlignment="1">
      <alignment horizontal="center" vertical="center" wrapText="1"/>
      <protection/>
    </xf>
    <xf numFmtId="0" fontId="1" fillId="33" borderId="60" xfId="52" applyFont="1" applyFill="1" applyBorder="1" applyAlignment="1">
      <alignment horizontal="center" vertical="center" wrapText="1"/>
      <protection/>
    </xf>
    <xf numFmtId="0" fontId="1" fillId="33" borderId="57" xfId="52" applyFont="1" applyFill="1" applyBorder="1" applyAlignment="1">
      <alignment horizontal="center" vertical="center" wrapText="1"/>
      <protection/>
    </xf>
    <xf numFmtId="0" fontId="1" fillId="33" borderId="48" xfId="52" applyFont="1" applyFill="1" applyBorder="1" applyAlignment="1">
      <alignment horizontal="center" vertical="center" wrapText="1"/>
      <protection/>
    </xf>
    <xf numFmtId="0" fontId="1" fillId="33" borderId="65" xfId="52" applyFont="1" applyFill="1" applyBorder="1" applyAlignment="1">
      <alignment horizontal="center"/>
      <protection/>
    </xf>
    <xf numFmtId="0" fontId="1" fillId="33" borderId="35" xfId="52" applyFont="1" applyFill="1" applyBorder="1" applyAlignment="1">
      <alignment horizontal="center"/>
      <protection/>
    </xf>
    <xf numFmtId="0" fontId="1" fillId="33" borderId="36" xfId="52" applyFont="1" applyFill="1" applyBorder="1" applyAlignment="1">
      <alignment horizontal="center"/>
      <protection/>
    </xf>
    <xf numFmtId="0" fontId="10" fillId="0" borderId="0" xfId="0" applyFont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left" vertical="center" wrapText="1"/>
    </xf>
    <xf numFmtId="0" fontId="4" fillId="34" borderId="30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horizontal="left" vertical="center" wrapText="1"/>
    </xf>
    <xf numFmtId="0" fontId="2" fillId="35" borderId="40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7" fillId="34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36" borderId="65" xfId="0" applyFont="1" applyFill="1" applyBorder="1" applyAlignment="1">
      <alignment horizontal="center" vertical="center" wrapText="1"/>
    </xf>
    <xf numFmtId="0" fontId="13" fillId="36" borderId="53" xfId="0" applyFont="1" applyFill="1" applyBorder="1" applyAlignment="1">
      <alignment horizontal="center" vertical="center" wrapText="1"/>
    </xf>
    <xf numFmtId="0" fontId="13" fillId="36" borderId="35" xfId="0" applyFont="1" applyFill="1" applyBorder="1" applyAlignment="1">
      <alignment horizontal="center" vertical="center" wrapText="1"/>
    </xf>
    <xf numFmtId="0" fontId="13" fillId="36" borderId="18" xfId="0" applyFont="1" applyFill="1" applyBorder="1" applyAlignment="1">
      <alignment horizontal="center" vertical="center" wrapText="1"/>
    </xf>
    <xf numFmtId="0" fontId="13" fillId="36" borderId="23" xfId="0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3" fillId="33" borderId="35" xfId="0" applyFont="1" applyFill="1" applyBorder="1" applyAlignment="1">
      <alignment horizontal="center" vertical="center" wrapText="1"/>
    </xf>
    <xf numFmtId="0" fontId="13" fillId="33" borderId="36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" fontId="2" fillId="34" borderId="23" xfId="0" applyNumberFormat="1" applyFont="1" applyFill="1" applyBorder="1" applyAlignment="1">
      <alignment horizontal="right" vertical="center" wrapText="1"/>
    </xf>
    <xf numFmtId="3" fontId="2" fillId="34" borderId="30" xfId="0" applyNumberFormat="1" applyFont="1" applyFill="1" applyBorder="1" applyAlignment="1">
      <alignment horizontal="right" vertical="center" wrapText="1"/>
    </xf>
    <xf numFmtId="3" fontId="2" fillId="34" borderId="20" xfId="0" applyNumberFormat="1" applyFont="1" applyFill="1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0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0" xfId="0" applyFont="1" applyBorder="1" applyAlignment="1">
      <alignment/>
    </xf>
    <xf numFmtId="3" fontId="2" fillId="34" borderId="30" xfId="0" applyNumberFormat="1" applyFont="1" applyFill="1" applyBorder="1" applyAlignment="1">
      <alignment horizontal="right" vertical="center" wrapText="1"/>
    </xf>
    <xf numFmtId="0" fontId="4" fillId="0" borderId="30" xfId="0" applyFont="1" applyBorder="1" applyAlignment="1">
      <alignment/>
    </xf>
    <xf numFmtId="0" fontId="4" fillId="0" borderId="20" xfId="0" applyFont="1" applyBorder="1" applyAlignment="1">
      <alignment/>
    </xf>
    <xf numFmtId="3" fontId="2" fillId="34" borderId="23" xfId="0" applyNumberFormat="1" applyFont="1" applyFill="1" applyBorder="1" applyAlignment="1">
      <alignment horizontal="right" vertical="center" wrapText="1"/>
    </xf>
    <xf numFmtId="3" fontId="2" fillId="34" borderId="20" xfId="0" applyNumberFormat="1" applyFont="1" applyFill="1" applyBorder="1" applyAlignment="1">
      <alignment horizontal="right" vertical="center" wrapText="1"/>
    </xf>
    <xf numFmtId="0" fontId="10" fillId="35" borderId="22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10" fillId="35" borderId="26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 wrapText="1"/>
    </xf>
    <xf numFmtId="0" fontId="10" fillId="35" borderId="33" xfId="0" applyFont="1" applyFill="1" applyBorder="1" applyAlignment="1">
      <alignment horizontal="center" vertical="center" wrapText="1"/>
    </xf>
    <xf numFmtId="3" fontId="1" fillId="34" borderId="23" xfId="42" applyNumberFormat="1" applyFont="1" applyFill="1" applyBorder="1" applyAlignment="1">
      <alignment horizontal="right" vertical="center" wrapText="1"/>
    </xf>
    <xf numFmtId="3" fontId="1" fillId="34" borderId="30" xfId="42" applyNumberFormat="1" applyFont="1" applyFill="1" applyBorder="1" applyAlignment="1">
      <alignment horizontal="right" vertical="center" wrapText="1"/>
    </xf>
    <xf numFmtId="3" fontId="1" fillId="34" borderId="20" xfId="42" applyNumberFormat="1" applyFont="1" applyFill="1" applyBorder="1" applyAlignment="1">
      <alignment horizontal="righ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Sprawozdanie I półrocze 200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J21"/>
  <sheetViews>
    <sheetView showGridLines="0" tabSelected="1" view="pageBreakPreview" zoomScaleSheetLayoutView="100" zoomScalePageLayoutView="0" workbookViewId="0" topLeftCell="A1">
      <selection activeCell="G23" sqref="G23:G26"/>
    </sheetView>
  </sheetViews>
  <sheetFormatPr defaultColWidth="9.140625" defaultRowHeight="12.75"/>
  <cols>
    <col min="1" max="1" width="7.57421875" style="10" customWidth="1"/>
    <col min="2" max="3" width="8.8515625" style="10" customWidth="1"/>
    <col min="4" max="4" width="50.00390625" style="10" customWidth="1"/>
    <col min="5" max="5" width="17.140625" style="10" customWidth="1"/>
    <col min="6" max="6" width="13.140625" style="137" bestFit="1" customWidth="1"/>
    <col min="7" max="9" width="13.140625" style="137" customWidth="1"/>
    <col min="10" max="10" width="12.28125" style="10" bestFit="1" customWidth="1"/>
    <col min="11" max="16384" width="9.140625" style="10" customWidth="1"/>
  </cols>
  <sheetData>
    <row r="1" spans="1:10" ht="52.5" customHeight="1">
      <c r="A1" s="136"/>
      <c r="B1" s="136"/>
      <c r="C1" s="136"/>
      <c r="D1" s="136" t="s">
        <v>98</v>
      </c>
      <c r="E1" s="136"/>
      <c r="G1" s="138"/>
      <c r="I1" s="247" t="s">
        <v>126</v>
      </c>
      <c r="J1" s="247"/>
    </row>
    <row r="2" spans="1:10" ht="12" customHeight="1">
      <c r="A2" s="15"/>
      <c r="B2" s="15"/>
      <c r="C2" s="15"/>
      <c r="D2" s="15"/>
      <c r="E2" s="15"/>
      <c r="F2" s="139"/>
      <c r="G2" s="139"/>
      <c r="H2" s="139"/>
      <c r="I2" s="139"/>
      <c r="J2" s="15"/>
    </row>
    <row r="3" spans="1:10" ht="12" customHeight="1">
      <c r="A3" s="15"/>
      <c r="B3" s="15"/>
      <c r="C3" s="15"/>
      <c r="D3" s="15"/>
      <c r="E3" s="15"/>
      <c r="F3" s="139"/>
      <c r="G3" s="139"/>
      <c r="H3" s="139"/>
      <c r="I3" s="139"/>
      <c r="J3" s="15"/>
    </row>
    <row r="4" spans="1:10" ht="31.5" customHeight="1">
      <c r="A4" s="248" t="s">
        <v>104</v>
      </c>
      <c r="B4" s="248"/>
      <c r="C4" s="248"/>
      <c r="D4" s="248"/>
      <c r="E4" s="248"/>
      <c r="F4" s="248"/>
      <c r="G4" s="248"/>
      <c r="H4" s="248"/>
      <c r="I4" s="248"/>
      <c r="J4" s="248"/>
    </row>
    <row r="5" spans="1:10" ht="15.75" thickBot="1">
      <c r="A5" s="4"/>
      <c r="B5" s="4"/>
      <c r="C5" s="4"/>
      <c r="D5" s="4"/>
      <c r="E5" s="4"/>
      <c r="F5" s="4"/>
      <c r="G5" s="4"/>
      <c r="H5" s="4"/>
      <c r="I5" s="4"/>
      <c r="J5" s="5" t="s">
        <v>6</v>
      </c>
    </row>
    <row r="6" spans="1:10" ht="12.75">
      <c r="A6" s="249" t="s">
        <v>0</v>
      </c>
      <c r="B6" s="252" t="s">
        <v>1</v>
      </c>
      <c r="C6" s="252" t="s">
        <v>99</v>
      </c>
      <c r="D6" s="255" t="s">
        <v>2</v>
      </c>
      <c r="E6" s="258" t="s">
        <v>3</v>
      </c>
      <c r="F6" s="259"/>
      <c r="G6" s="260"/>
      <c r="H6" s="261" t="s">
        <v>4</v>
      </c>
      <c r="I6" s="262"/>
      <c r="J6" s="263"/>
    </row>
    <row r="7" spans="1:10" ht="12.75">
      <c r="A7" s="250"/>
      <c r="B7" s="253"/>
      <c r="C7" s="253"/>
      <c r="D7" s="256"/>
      <c r="E7" s="264" t="s">
        <v>18</v>
      </c>
      <c r="F7" s="265" t="s">
        <v>100</v>
      </c>
      <c r="G7" s="266"/>
      <c r="H7" s="243" t="s">
        <v>18</v>
      </c>
      <c r="I7" s="245" t="s">
        <v>100</v>
      </c>
      <c r="J7" s="246"/>
    </row>
    <row r="8" spans="1:10" ht="33.75" customHeight="1">
      <c r="A8" s="251"/>
      <c r="B8" s="254"/>
      <c r="C8" s="254"/>
      <c r="D8" s="257"/>
      <c r="E8" s="251"/>
      <c r="F8" s="140" t="s">
        <v>101</v>
      </c>
      <c r="G8" s="141" t="s">
        <v>102</v>
      </c>
      <c r="H8" s="244"/>
      <c r="I8" s="142" t="s">
        <v>101</v>
      </c>
      <c r="J8" s="143" t="s">
        <v>102</v>
      </c>
    </row>
    <row r="9" spans="1:10" s="152" customFormat="1" ht="12" thickBot="1">
      <c r="A9" s="144">
        <v>1</v>
      </c>
      <c r="B9" s="145">
        <v>2</v>
      </c>
      <c r="C9" s="145">
        <v>3</v>
      </c>
      <c r="D9" s="146">
        <v>4</v>
      </c>
      <c r="E9" s="147">
        <v>5</v>
      </c>
      <c r="F9" s="148">
        <v>6</v>
      </c>
      <c r="G9" s="149">
        <v>7</v>
      </c>
      <c r="H9" s="150">
        <v>8</v>
      </c>
      <c r="I9" s="148">
        <v>9</v>
      </c>
      <c r="J9" s="151">
        <v>10</v>
      </c>
    </row>
    <row r="10" spans="1:10" s="159" customFormat="1" ht="30" customHeight="1">
      <c r="A10" s="153">
        <v>853</v>
      </c>
      <c r="B10" s="154"/>
      <c r="C10" s="155"/>
      <c r="D10" s="156" t="s">
        <v>105</v>
      </c>
      <c r="E10" s="179">
        <f aca="true" t="shared" si="0" ref="E10:J10">SUM(E11)</f>
        <v>0</v>
      </c>
      <c r="F10" s="157">
        <f t="shared" si="0"/>
        <v>0</v>
      </c>
      <c r="G10" s="180">
        <f t="shared" si="0"/>
        <v>0</v>
      </c>
      <c r="H10" s="179">
        <f t="shared" si="0"/>
        <v>700664</v>
      </c>
      <c r="I10" s="157">
        <f t="shared" si="0"/>
        <v>700664</v>
      </c>
      <c r="J10" s="158">
        <f t="shared" si="0"/>
        <v>0</v>
      </c>
    </row>
    <row r="11" spans="1:10" s="159" customFormat="1" ht="30" customHeight="1">
      <c r="A11" s="160"/>
      <c r="B11" s="181">
        <v>85395</v>
      </c>
      <c r="C11" s="161"/>
      <c r="D11" s="162" t="s">
        <v>103</v>
      </c>
      <c r="E11" s="182">
        <f aca="true" t="shared" si="1" ref="E11:J11">SUM(E12:E13)</f>
        <v>0</v>
      </c>
      <c r="F11" s="163">
        <f t="shared" si="1"/>
        <v>0</v>
      </c>
      <c r="G11" s="183">
        <f t="shared" si="1"/>
        <v>0</v>
      </c>
      <c r="H11" s="182">
        <f t="shared" si="1"/>
        <v>700664</v>
      </c>
      <c r="I11" s="163">
        <f t="shared" si="1"/>
        <v>700664</v>
      </c>
      <c r="J11" s="165">
        <f t="shared" si="1"/>
        <v>0</v>
      </c>
    </row>
    <row r="12" spans="1:10" s="159" customFormat="1" ht="30" customHeight="1">
      <c r="A12" s="184"/>
      <c r="B12" s="164"/>
      <c r="C12" s="185" t="s">
        <v>106</v>
      </c>
      <c r="D12" s="186" t="s">
        <v>107</v>
      </c>
      <c r="E12" s="187">
        <f>SUM(F12:G12)</f>
        <v>0</v>
      </c>
      <c r="F12" s="163">
        <v>0</v>
      </c>
      <c r="G12" s="168">
        <v>0</v>
      </c>
      <c r="H12" s="187">
        <f>SUM(I12:J12)</f>
        <v>661740</v>
      </c>
      <c r="I12" s="163">
        <v>661740</v>
      </c>
      <c r="J12" s="165">
        <v>0</v>
      </c>
    </row>
    <row r="13" spans="1:10" s="159" customFormat="1" ht="30" customHeight="1" thickBot="1">
      <c r="A13" s="184"/>
      <c r="B13" s="188"/>
      <c r="C13" s="185" t="s">
        <v>108</v>
      </c>
      <c r="D13" s="186" t="s">
        <v>107</v>
      </c>
      <c r="E13" s="187">
        <f>SUM(F13:G13)</f>
        <v>0</v>
      </c>
      <c r="F13" s="163">
        <v>0</v>
      </c>
      <c r="G13" s="168">
        <v>0</v>
      </c>
      <c r="H13" s="187">
        <f>SUM(I13:J13)</f>
        <v>38924</v>
      </c>
      <c r="I13" s="163">
        <v>38924</v>
      </c>
      <c r="J13" s="165">
        <v>0</v>
      </c>
    </row>
    <row r="14" spans="1:10" s="16" customFormat="1" ht="31.5" customHeight="1" thickBot="1">
      <c r="A14" s="241" t="s">
        <v>5</v>
      </c>
      <c r="B14" s="242"/>
      <c r="C14" s="242"/>
      <c r="D14" s="242"/>
      <c r="E14" s="189">
        <f>SUM(F14:G14)</f>
        <v>0</v>
      </c>
      <c r="F14" s="166">
        <f>SUM(F10)</f>
        <v>0</v>
      </c>
      <c r="G14" s="190">
        <f>SUM(G10)</f>
        <v>0</v>
      </c>
      <c r="H14" s="189">
        <f>SUM(I14:J14)</f>
        <v>700664</v>
      </c>
      <c r="I14" s="166">
        <f>SUM(I10)</f>
        <v>700664</v>
      </c>
      <c r="J14" s="190">
        <f>SUM(J10)</f>
        <v>0</v>
      </c>
    </row>
    <row r="15" spans="1:10" ht="12.75">
      <c r="A15" s="159"/>
      <c r="B15" s="159"/>
      <c r="C15" s="159"/>
      <c r="D15" s="159"/>
      <c r="E15" s="159"/>
      <c r="F15" s="167"/>
      <c r="G15" s="167"/>
      <c r="H15" s="167"/>
      <c r="I15" s="167"/>
      <c r="J15" s="159"/>
    </row>
    <row r="18" spans="5:10" ht="12.75">
      <c r="E18" s="13"/>
      <c r="J18" s="13"/>
    </row>
    <row r="20" ht="12.75">
      <c r="J20" s="13"/>
    </row>
    <row r="21" ht="12.75">
      <c r="E21" s="13"/>
    </row>
  </sheetData>
  <sheetProtection/>
  <mergeCells count="13">
    <mergeCell ref="H6:J6"/>
    <mergeCell ref="E7:E8"/>
    <mergeCell ref="F7:G7"/>
    <mergeCell ref="A14:D14"/>
    <mergeCell ref="H7:H8"/>
    <mergeCell ref="I7:J7"/>
    <mergeCell ref="I1:J1"/>
    <mergeCell ref="A4:J4"/>
    <mergeCell ref="A6:A8"/>
    <mergeCell ref="B6:B8"/>
    <mergeCell ref="C6:C8"/>
    <mergeCell ref="D6:D8"/>
    <mergeCell ref="E6:G6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M28"/>
  <sheetViews>
    <sheetView showGridLines="0" view="pageBreakPreview" zoomScaleSheetLayoutView="100" zoomScalePageLayoutView="0" workbookViewId="0" topLeftCell="D1">
      <selection activeCell="G23" sqref="G23:G26"/>
    </sheetView>
  </sheetViews>
  <sheetFormatPr defaultColWidth="9.140625" defaultRowHeight="12.75"/>
  <cols>
    <col min="1" max="2" width="9.28125" style="10" bestFit="1" customWidth="1"/>
    <col min="3" max="3" width="49.57421875" style="10" bestFit="1" customWidth="1"/>
    <col min="4" max="4" width="15.00390625" style="10" bestFit="1" customWidth="1"/>
    <col min="5" max="5" width="10.7109375" style="10" bestFit="1" customWidth="1"/>
    <col min="6" max="6" width="16.7109375" style="10" bestFit="1" customWidth="1"/>
    <col min="7" max="7" width="11.421875" style="10" customWidth="1"/>
    <col min="8" max="8" width="13.00390625" style="10" customWidth="1"/>
    <col min="9" max="9" width="12.28125" style="10" customWidth="1"/>
    <col min="10" max="10" width="12.57421875" style="15" customWidth="1"/>
    <col min="11" max="11" width="17.140625" style="10" customWidth="1"/>
    <col min="12" max="12" width="11.00390625" style="10" bestFit="1" customWidth="1"/>
    <col min="13" max="13" width="15.140625" style="10" customWidth="1"/>
    <col min="14" max="16384" width="9.140625" style="10" customWidth="1"/>
  </cols>
  <sheetData>
    <row r="1" spans="1:13" s="1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4"/>
      <c r="L1" s="277" t="s">
        <v>127</v>
      </c>
      <c r="M1" s="277"/>
    </row>
    <row r="2" spans="1:13" s="1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32.25" customHeight="1">
      <c r="A3" s="248" t="s">
        <v>28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s="1" customFormat="1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 t="s">
        <v>6</v>
      </c>
    </row>
    <row r="5" spans="1:13" s="1" customFormat="1" ht="12.75">
      <c r="A5" s="278" t="s">
        <v>0</v>
      </c>
      <c r="B5" s="281" t="s">
        <v>1</v>
      </c>
      <c r="C5" s="281" t="s">
        <v>2</v>
      </c>
      <c r="D5" s="284" t="s">
        <v>3</v>
      </c>
      <c r="E5" s="285"/>
      <c r="F5" s="285"/>
      <c r="G5" s="285"/>
      <c r="H5" s="286"/>
      <c r="I5" s="267" t="s">
        <v>4</v>
      </c>
      <c r="J5" s="268"/>
      <c r="K5" s="268"/>
      <c r="L5" s="268"/>
      <c r="M5" s="269"/>
    </row>
    <row r="6" spans="1:13" s="1" customFormat="1" ht="12.75">
      <c r="A6" s="279"/>
      <c r="B6" s="282"/>
      <c r="C6" s="282"/>
      <c r="D6" s="270" t="s">
        <v>18</v>
      </c>
      <c r="E6" s="271" t="s">
        <v>29</v>
      </c>
      <c r="F6" s="272"/>
      <c r="G6" s="272"/>
      <c r="H6" s="273"/>
      <c r="I6" s="270" t="s">
        <v>18</v>
      </c>
      <c r="J6" s="271" t="s">
        <v>29</v>
      </c>
      <c r="K6" s="272"/>
      <c r="L6" s="272"/>
      <c r="M6" s="273"/>
    </row>
    <row r="7" spans="1:13" s="1" customFormat="1" ht="59.25" customHeight="1">
      <c r="A7" s="280"/>
      <c r="B7" s="283"/>
      <c r="C7" s="283"/>
      <c r="D7" s="270"/>
      <c r="E7" s="25" t="s">
        <v>30</v>
      </c>
      <c r="F7" s="25" t="s">
        <v>31</v>
      </c>
      <c r="G7" s="25" t="s">
        <v>32</v>
      </c>
      <c r="H7" s="175" t="s">
        <v>33</v>
      </c>
      <c r="I7" s="270"/>
      <c r="J7" s="26" t="s">
        <v>30</v>
      </c>
      <c r="K7" s="26" t="s">
        <v>31</v>
      </c>
      <c r="L7" s="26" t="s">
        <v>32</v>
      </c>
      <c r="M7" s="23" t="s">
        <v>33</v>
      </c>
    </row>
    <row r="8" spans="1:13" s="3" customFormat="1" ht="12" thickBot="1">
      <c r="A8" s="8">
        <v>1</v>
      </c>
      <c r="B8" s="9">
        <v>2</v>
      </c>
      <c r="C8" s="27">
        <v>3</v>
      </c>
      <c r="D8" s="28">
        <v>4</v>
      </c>
      <c r="E8" s="29">
        <v>5</v>
      </c>
      <c r="F8" s="29">
        <v>6</v>
      </c>
      <c r="G8" s="29">
        <v>7</v>
      </c>
      <c r="H8" s="30">
        <v>8</v>
      </c>
      <c r="I8" s="28">
        <v>9</v>
      </c>
      <c r="J8" s="29">
        <v>10</v>
      </c>
      <c r="K8" s="29">
        <v>11</v>
      </c>
      <c r="L8" s="29">
        <v>12</v>
      </c>
      <c r="M8" s="30">
        <v>13</v>
      </c>
    </row>
    <row r="9" spans="1:13" s="1" customFormat="1" ht="12.75">
      <c r="A9" s="31"/>
      <c r="B9" s="32"/>
      <c r="C9" s="33"/>
      <c r="D9" s="34"/>
      <c r="E9" s="35"/>
      <c r="F9" s="35"/>
      <c r="G9" s="35"/>
      <c r="H9" s="176"/>
      <c r="I9" s="36"/>
      <c r="J9" s="37"/>
      <c r="K9" s="37"/>
      <c r="L9" s="37"/>
      <c r="M9" s="38"/>
    </row>
    <row r="10" spans="1:13" s="7" customFormat="1" ht="12.75">
      <c r="A10" s="39">
        <v>852</v>
      </c>
      <c r="B10" s="40"/>
      <c r="C10" s="41" t="s">
        <v>118</v>
      </c>
      <c r="D10" s="42">
        <f aca="true" t="shared" si="0" ref="D10:M10">SUM(D12:D12)</f>
        <v>174</v>
      </c>
      <c r="E10" s="43">
        <f t="shared" si="0"/>
        <v>0</v>
      </c>
      <c r="F10" s="43">
        <f t="shared" si="0"/>
        <v>0</v>
      </c>
      <c r="G10" s="43">
        <f t="shared" si="0"/>
        <v>0</v>
      </c>
      <c r="H10" s="44">
        <f t="shared" si="0"/>
        <v>0</v>
      </c>
      <c r="I10" s="42">
        <f t="shared" si="0"/>
        <v>0</v>
      </c>
      <c r="J10" s="43">
        <f t="shared" si="0"/>
        <v>0</v>
      </c>
      <c r="K10" s="43">
        <f t="shared" si="0"/>
        <v>0</v>
      </c>
      <c r="L10" s="43">
        <f t="shared" si="0"/>
        <v>0</v>
      </c>
      <c r="M10" s="44">
        <f t="shared" si="0"/>
        <v>0</v>
      </c>
    </row>
    <row r="11" spans="1:13" s="1" customFormat="1" ht="12.75">
      <c r="A11" s="45"/>
      <c r="B11" s="46"/>
      <c r="C11" s="47"/>
      <c r="D11" s="48"/>
      <c r="E11" s="49"/>
      <c r="F11" s="49"/>
      <c r="G11" s="49"/>
      <c r="H11" s="177"/>
      <c r="I11" s="50"/>
      <c r="J11" s="51"/>
      <c r="K11" s="51"/>
      <c r="L11" s="51"/>
      <c r="M11" s="52"/>
    </row>
    <row r="12" spans="1:13" s="1" customFormat="1" ht="25.5">
      <c r="A12" s="19"/>
      <c r="B12" s="232">
        <v>85214</v>
      </c>
      <c r="C12" s="231" t="s">
        <v>119</v>
      </c>
      <c r="D12" s="169">
        <v>174</v>
      </c>
      <c r="E12" s="170">
        <v>0</v>
      </c>
      <c r="F12" s="170">
        <v>0</v>
      </c>
      <c r="G12" s="170">
        <v>0</v>
      </c>
      <c r="H12" s="178">
        <v>0</v>
      </c>
      <c r="I12" s="17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1" customFormat="1" ht="12.75">
      <c r="A13" s="20"/>
      <c r="B13" s="46"/>
      <c r="C13" s="47"/>
      <c r="D13" s="48"/>
      <c r="E13" s="49"/>
      <c r="F13" s="49"/>
      <c r="G13" s="49"/>
      <c r="H13" s="177"/>
      <c r="I13" s="50"/>
      <c r="J13" s="51"/>
      <c r="K13" s="51"/>
      <c r="L13" s="51"/>
      <c r="M13" s="52"/>
    </row>
    <row r="14" spans="1:13" s="7" customFormat="1" ht="25.5">
      <c r="A14" s="39">
        <v>853</v>
      </c>
      <c r="B14" s="40"/>
      <c r="C14" s="41" t="s">
        <v>105</v>
      </c>
      <c r="D14" s="42">
        <f>SUM(D16)</f>
        <v>35548</v>
      </c>
      <c r="E14" s="43">
        <f aca="true" t="shared" si="1" ref="E14:M14">SUM(E16)</f>
        <v>0</v>
      </c>
      <c r="F14" s="43">
        <f t="shared" si="1"/>
        <v>0</v>
      </c>
      <c r="G14" s="43">
        <f t="shared" si="1"/>
        <v>0</v>
      </c>
      <c r="H14" s="233">
        <f t="shared" si="1"/>
        <v>0</v>
      </c>
      <c r="I14" s="42">
        <f>SUM(I16)</f>
        <v>0</v>
      </c>
      <c r="J14" s="43">
        <f t="shared" si="1"/>
        <v>0</v>
      </c>
      <c r="K14" s="43">
        <f t="shared" si="1"/>
        <v>0</v>
      </c>
      <c r="L14" s="43">
        <f t="shared" si="1"/>
        <v>0</v>
      </c>
      <c r="M14" s="44">
        <f t="shared" si="1"/>
        <v>0</v>
      </c>
    </row>
    <row r="15" spans="1:13" s="1" customFormat="1" ht="12.75">
      <c r="A15" s="45"/>
      <c r="B15" s="46"/>
      <c r="C15" s="47"/>
      <c r="D15" s="48"/>
      <c r="E15" s="49"/>
      <c r="F15" s="49"/>
      <c r="G15" s="49"/>
      <c r="H15" s="177"/>
      <c r="I15" s="50"/>
      <c r="J15" s="51"/>
      <c r="K15" s="51"/>
      <c r="L15" s="51"/>
      <c r="M15" s="52"/>
    </row>
    <row r="16" spans="1:13" s="1" customFormat="1" ht="13.5" thickBot="1">
      <c r="A16" s="45"/>
      <c r="B16" s="11">
        <v>85395</v>
      </c>
      <c r="C16" s="53" t="s">
        <v>103</v>
      </c>
      <c r="D16" s="169">
        <v>35548</v>
      </c>
      <c r="E16" s="170">
        <v>0</v>
      </c>
      <c r="F16" s="170">
        <v>0</v>
      </c>
      <c r="G16" s="170">
        <v>0</v>
      </c>
      <c r="H16" s="178">
        <v>0</v>
      </c>
      <c r="I16" s="171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s="6" customFormat="1" ht="30" customHeight="1" thickBot="1">
      <c r="A17" s="274" t="s">
        <v>5</v>
      </c>
      <c r="B17" s="275"/>
      <c r="C17" s="276"/>
      <c r="D17" s="174">
        <f>SUM(D10,D14)</f>
        <v>35722</v>
      </c>
      <c r="E17" s="54">
        <f aca="true" t="shared" si="2" ref="E17:M17">SUM(E10,E14)</f>
        <v>0</v>
      </c>
      <c r="F17" s="54">
        <f t="shared" si="2"/>
        <v>0</v>
      </c>
      <c r="G17" s="54">
        <f t="shared" si="2"/>
        <v>0</v>
      </c>
      <c r="H17" s="22">
        <f t="shared" si="2"/>
        <v>0</v>
      </c>
      <c r="I17" s="174">
        <f t="shared" si="2"/>
        <v>0</v>
      </c>
      <c r="J17" s="54">
        <f t="shared" si="2"/>
        <v>0</v>
      </c>
      <c r="K17" s="54">
        <f t="shared" si="2"/>
        <v>0</v>
      </c>
      <c r="L17" s="54">
        <f t="shared" si="2"/>
        <v>0</v>
      </c>
      <c r="M17" s="22">
        <f t="shared" si="2"/>
        <v>0</v>
      </c>
    </row>
    <row r="19" ht="12.75">
      <c r="I19" s="16"/>
    </row>
    <row r="20" spans="6:8" ht="12.75">
      <c r="F20" s="13"/>
      <c r="G20" s="21"/>
      <c r="H20" s="13"/>
    </row>
    <row r="23" spans="3:5" ht="12.75">
      <c r="C23" s="55"/>
      <c r="D23" s="56"/>
      <c r="E23" s="13"/>
    </row>
    <row r="24" spans="3:4" ht="12.75">
      <c r="C24" s="55"/>
      <c r="D24" s="56"/>
    </row>
    <row r="25" spans="3:4" ht="12.75">
      <c r="C25" s="55"/>
      <c r="D25" s="56"/>
    </row>
    <row r="26" spans="3:4" ht="12.75">
      <c r="C26" s="55"/>
      <c r="D26" s="55"/>
    </row>
    <row r="27" spans="3:4" ht="12.75">
      <c r="C27" s="55"/>
      <c r="D27" s="21"/>
    </row>
    <row r="28" ht="12.75">
      <c r="F28" s="13"/>
    </row>
  </sheetData>
  <sheetProtection/>
  <mergeCells count="12">
    <mergeCell ref="L1:M1"/>
    <mergeCell ref="A3:M3"/>
    <mergeCell ref="A5:A7"/>
    <mergeCell ref="B5:B7"/>
    <mergeCell ref="C5:C7"/>
    <mergeCell ref="D5:H5"/>
    <mergeCell ref="I5:M5"/>
    <mergeCell ref="D6:D7"/>
    <mergeCell ref="E6:H6"/>
    <mergeCell ref="I6:I7"/>
    <mergeCell ref="A17:C17"/>
    <mergeCell ref="J6:M6"/>
  </mergeCells>
  <printOptions horizontalCentered="1"/>
  <pageMargins left="0.1968503937007874" right="0.1968503937007874" top="0.7874015748031497" bottom="0.3937007874015748" header="0.5118110236220472" footer="0.5118110236220472"/>
  <pageSetup horizontalDpi="1200" verticalDpi="12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M22"/>
  <sheetViews>
    <sheetView showGridLines="0" view="pageBreakPreview" zoomScaleSheetLayoutView="100" zoomScalePageLayoutView="0" workbookViewId="0" topLeftCell="D1">
      <selection activeCell="G23" sqref="G23:G26"/>
    </sheetView>
  </sheetViews>
  <sheetFormatPr defaultColWidth="9.140625" defaultRowHeight="12.75"/>
  <cols>
    <col min="1" max="2" width="9.28125" style="10" bestFit="1" customWidth="1"/>
    <col min="3" max="3" width="49.57421875" style="10" bestFit="1" customWidth="1"/>
    <col min="4" max="4" width="12.28125" style="10" bestFit="1" customWidth="1"/>
    <col min="5" max="5" width="10.7109375" style="10" bestFit="1" customWidth="1"/>
    <col min="6" max="6" width="16.7109375" style="10" bestFit="1" customWidth="1"/>
    <col min="7" max="7" width="11.421875" style="10" customWidth="1"/>
    <col min="8" max="8" width="13.00390625" style="10" customWidth="1"/>
    <col min="9" max="9" width="11.57421875" style="10" bestFit="1" customWidth="1"/>
    <col min="10" max="10" width="11.57421875" style="15" bestFit="1" customWidth="1"/>
    <col min="11" max="11" width="17.140625" style="10" customWidth="1"/>
    <col min="12" max="12" width="11.00390625" style="10" bestFit="1" customWidth="1"/>
    <col min="13" max="13" width="15.140625" style="10" customWidth="1"/>
    <col min="14" max="16384" width="9.140625" style="10" customWidth="1"/>
  </cols>
  <sheetData>
    <row r="1" spans="1:13" s="1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4"/>
      <c r="L1" s="247" t="s">
        <v>128</v>
      </c>
      <c r="M1" s="247"/>
    </row>
    <row r="2" spans="1:13" s="1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32.25" customHeight="1">
      <c r="A3" s="248" t="s">
        <v>109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s="1" customFormat="1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 t="s">
        <v>6</v>
      </c>
    </row>
    <row r="5" spans="1:13" s="1" customFormat="1" ht="12.75">
      <c r="A5" s="278" t="s">
        <v>0</v>
      </c>
      <c r="B5" s="281" t="s">
        <v>1</v>
      </c>
      <c r="C5" s="281" t="s">
        <v>2</v>
      </c>
      <c r="D5" s="284" t="s">
        <v>3</v>
      </c>
      <c r="E5" s="285"/>
      <c r="F5" s="285"/>
      <c r="G5" s="285"/>
      <c r="H5" s="286"/>
      <c r="I5" s="267" t="s">
        <v>4</v>
      </c>
      <c r="J5" s="268"/>
      <c r="K5" s="268"/>
      <c r="L5" s="268"/>
      <c r="M5" s="269"/>
    </row>
    <row r="6" spans="1:13" s="1" customFormat="1" ht="12.75">
      <c r="A6" s="279"/>
      <c r="B6" s="282"/>
      <c r="C6" s="282"/>
      <c r="D6" s="270" t="s">
        <v>18</v>
      </c>
      <c r="E6" s="271" t="s">
        <v>29</v>
      </c>
      <c r="F6" s="272"/>
      <c r="G6" s="272"/>
      <c r="H6" s="273"/>
      <c r="I6" s="270" t="s">
        <v>18</v>
      </c>
      <c r="J6" s="271" t="s">
        <v>29</v>
      </c>
      <c r="K6" s="272"/>
      <c r="L6" s="272"/>
      <c r="M6" s="273"/>
    </row>
    <row r="7" spans="1:13" s="1" customFormat="1" ht="59.25" customHeight="1">
      <c r="A7" s="280"/>
      <c r="B7" s="283"/>
      <c r="C7" s="283"/>
      <c r="D7" s="270"/>
      <c r="E7" s="25" t="s">
        <v>30</v>
      </c>
      <c r="F7" s="25" t="s">
        <v>31</v>
      </c>
      <c r="G7" s="25" t="s">
        <v>32</v>
      </c>
      <c r="H7" s="175" t="s">
        <v>33</v>
      </c>
      <c r="I7" s="270"/>
      <c r="J7" s="26" t="s">
        <v>30</v>
      </c>
      <c r="K7" s="26" t="s">
        <v>31</v>
      </c>
      <c r="L7" s="26" t="s">
        <v>32</v>
      </c>
      <c r="M7" s="23" t="s">
        <v>33</v>
      </c>
    </row>
    <row r="8" spans="1:13" s="3" customFormat="1" ht="12" thickBot="1">
      <c r="A8" s="8">
        <v>1</v>
      </c>
      <c r="B8" s="9">
        <v>2</v>
      </c>
      <c r="C8" s="27">
        <v>3</v>
      </c>
      <c r="D8" s="28">
        <v>4</v>
      </c>
      <c r="E8" s="29">
        <v>5</v>
      </c>
      <c r="F8" s="29">
        <v>6</v>
      </c>
      <c r="G8" s="29">
        <v>7</v>
      </c>
      <c r="H8" s="30">
        <v>8</v>
      </c>
      <c r="I8" s="28">
        <v>9</v>
      </c>
      <c r="J8" s="29">
        <v>10</v>
      </c>
      <c r="K8" s="29">
        <v>11</v>
      </c>
      <c r="L8" s="29">
        <v>12</v>
      </c>
      <c r="M8" s="30">
        <v>13</v>
      </c>
    </row>
    <row r="9" spans="1:13" s="1" customFormat="1" ht="12.75">
      <c r="A9" s="191"/>
      <c r="B9" s="46"/>
      <c r="C9" s="47"/>
      <c r="D9" s="48"/>
      <c r="E9" s="49"/>
      <c r="F9" s="49"/>
      <c r="G9" s="49"/>
      <c r="H9" s="177"/>
      <c r="I9" s="192"/>
      <c r="J9" s="51"/>
      <c r="K9" s="51"/>
      <c r="L9" s="51"/>
      <c r="M9" s="52"/>
    </row>
    <row r="10" spans="1:13" s="7" customFormat="1" ht="25.5">
      <c r="A10" s="193">
        <v>853</v>
      </c>
      <c r="B10" s="40"/>
      <c r="C10" s="41" t="s">
        <v>105</v>
      </c>
      <c r="D10" s="194">
        <f aca="true" t="shared" si="0" ref="D10:I10">SUM(D12)</f>
        <v>0</v>
      </c>
      <c r="E10" s="43">
        <f t="shared" si="0"/>
        <v>0</v>
      </c>
      <c r="F10" s="43">
        <f t="shared" si="0"/>
        <v>0</v>
      </c>
      <c r="G10" s="43">
        <f t="shared" si="0"/>
        <v>0</v>
      </c>
      <c r="H10" s="195">
        <f t="shared" si="0"/>
        <v>0</v>
      </c>
      <c r="I10" s="196">
        <f t="shared" si="0"/>
        <v>736386</v>
      </c>
      <c r="J10" s="197">
        <f>SUM(J12:J12)</f>
        <v>379167</v>
      </c>
      <c r="K10" s="197">
        <f>SUM(K12:K12)</f>
        <v>183227</v>
      </c>
      <c r="L10" s="197">
        <f>SUM(L12:L12)</f>
        <v>0</v>
      </c>
      <c r="M10" s="198">
        <f>SUM(M12:M12)</f>
        <v>0</v>
      </c>
    </row>
    <row r="11" spans="1:13" s="1" customFormat="1" ht="12.75">
      <c r="A11" s="191"/>
      <c r="B11" s="46"/>
      <c r="C11" s="47"/>
      <c r="D11" s="199"/>
      <c r="E11" s="200"/>
      <c r="F11" s="200"/>
      <c r="G11" s="200"/>
      <c r="H11" s="201"/>
      <c r="I11" s="192"/>
      <c r="J11" s="51"/>
      <c r="K11" s="51"/>
      <c r="L11" s="51"/>
      <c r="M11" s="52"/>
    </row>
    <row r="12" spans="1:13" s="1" customFormat="1" ht="13.5" thickBot="1">
      <c r="A12" s="202"/>
      <c r="B12" s="11">
        <v>85395</v>
      </c>
      <c r="C12" s="53" t="s">
        <v>103</v>
      </c>
      <c r="D12" s="169">
        <v>0</v>
      </c>
      <c r="E12" s="170">
        <v>0</v>
      </c>
      <c r="F12" s="170">
        <v>0</v>
      </c>
      <c r="G12" s="170">
        <v>0</v>
      </c>
      <c r="H12" s="178">
        <v>0</v>
      </c>
      <c r="I12" s="203">
        <v>736386</v>
      </c>
      <c r="J12" s="172">
        <v>379167</v>
      </c>
      <c r="K12" s="172">
        <v>183227</v>
      </c>
      <c r="L12" s="172">
        <v>0</v>
      </c>
      <c r="M12" s="173">
        <v>0</v>
      </c>
    </row>
    <row r="13" spans="1:13" s="6" customFormat="1" ht="30" customHeight="1" thickBot="1">
      <c r="A13" s="274" t="s">
        <v>5</v>
      </c>
      <c r="B13" s="275"/>
      <c r="C13" s="276"/>
      <c r="D13" s="204">
        <f aca="true" t="shared" si="1" ref="D13:M13">SUM(D10)</f>
        <v>0</v>
      </c>
      <c r="E13" s="54">
        <f t="shared" si="1"/>
        <v>0</v>
      </c>
      <c r="F13" s="54">
        <f t="shared" si="1"/>
        <v>0</v>
      </c>
      <c r="G13" s="54">
        <f t="shared" si="1"/>
        <v>0</v>
      </c>
      <c r="H13" s="205">
        <f t="shared" si="1"/>
        <v>0</v>
      </c>
      <c r="I13" s="204">
        <f t="shared" si="1"/>
        <v>736386</v>
      </c>
      <c r="J13" s="54">
        <f t="shared" si="1"/>
        <v>379167</v>
      </c>
      <c r="K13" s="54">
        <f t="shared" si="1"/>
        <v>183227</v>
      </c>
      <c r="L13" s="54">
        <f t="shared" si="1"/>
        <v>0</v>
      </c>
      <c r="M13" s="12">
        <f t="shared" si="1"/>
        <v>0</v>
      </c>
    </row>
    <row r="15" ht="12.75">
      <c r="I15" s="16"/>
    </row>
    <row r="16" spans="6:8" ht="12.75">
      <c r="F16" s="13"/>
      <c r="H16" s="13"/>
    </row>
    <row r="17" ht="12.75">
      <c r="D17" s="21"/>
    </row>
    <row r="19" spans="5:8" ht="12.75">
      <c r="E19" s="13"/>
      <c r="H19" s="206"/>
    </row>
    <row r="21" ht="12.75">
      <c r="E21" s="13"/>
    </row>
    <row r="22" ht="12.75">
      <c r="D22" s="13"/>
    </row>
  </sheetData>
  <sheetProtection/>
  <mergeCells count="12">
    <mergeCell ref="L1:M1"/>
    <mergeCell ref="A3:M3"/>
    <mergeCell ref="D5:H5"/>
    <mergeCell ref="I5:M5"/>
    <mergeCell ref="D6:D7"/>
    <mergeCell ref="E6:H6"/>
    <mergeCell ref="A13:C13"/>
    <mergeCell ref="A5:A7"/>
    <mergeCell ref="B5:B7"/>
    <mergeCell ref="C5:C7"/>
    <mergeCell ref="I6:I7"/>
    <mergeCell ref="J6:M6"/>
  </mergeCells>
  <printOptions horizontalCentered="1"/>
  <pageMargins left="0.1968503937007874" right="0.1968503937007874" top="0.7874015748031497" bottom="0.3937007874015748" header="0.5118110236220472" footer="0.5118110236220472"/>
  <pageSetup horizontalDpi="1200" verticalDpi="12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F17"/>
  <sheetViews>
    <sheetView showGridLines="0" view="pageBreakPreview" zoomScaleSheetLayoutView="100" zoomScalePageLayoutView="0" workbookViewId="0" topLeftCell="A1">
      <selection activeCell="G23" sqref="G23:G26"/>
    </sheetView>
  </sheetViews>
  <sheetFormatPr defaultColWidth="9.140625" defaultRowHeight="12.75"/>
  <cols>
    <col min="1" max="1" width="5.28125" style="14" customWidth="1"/>
    <col min="2" max="2" width="58.421875" style="14" customWidth="1"/>
    <col min="3" max="3" width="9.421875" style="14" customWidth="1"/>
    <col min="4" max="4" width="11.140625" style="14" customWidth="1"/>
    <col min="5" max="5" width="25.140625" style="14" bestFit="1" customWidth="1"/>
    <col min="6" max="16384" width="9.140625" style="14" customWidth="1"/>
  </cols>
  <sheetData>
    <row r="1" spans="5:6" ht="55.5" customHeight="1">
      <c r="E1" s="138" t="s">
        <v>129</v>
      </c>
      <c r="F1" s="138"/>
    </row>
    <row r="2" spans="5:6" ht="12">
      <c r="E2" s="207"/>
      <c r="F2" s="207"/>
    </row>
    <row r="3" spans="1:6" ht="64.5" customHeight="1">
      <c r="A3" s="287" t="s">
        <v>122</v>
      </c>
      <c r="B3" s="287"/>
      <c r="C3" s="287"/>
      <c r="D3" s="287"/>
      <c r="E3" s="287"/>
      <c r="F3" s="208"/>
    </row>
    <row r="4" spans="1:5" ht="16.5" thickBot="1">
      <c r="A4" s="209"/>
      <c r="B4" s="210"/>
      <c r="C4" s="210"/>
      <c r="D4" s="210"/>
      <c r="E4" s="211" t="s">
        <v>6</v>
      </c>
    </row>
    <row r="5" spans="1:6" ht="15" customHeight="1">
      <c r="A5" s="288" t="s">
        <v>110</v>
      </c>
      <c r="B5" s="290" t="s">
        <v>111</v>
      </c>
      <c r="C5" s="290" t="s">
        <v>0</v>
      </c>
      <c r="D5" s="292" t="s">
        <v>1</v>
      </c>
      <c r="E5" s="294" t="s">
        <v>121</v>
      </c>
      <c r="F5" s="17"/>
    </row>
    <row r="6" spans="1:6" ht="15" customHeight="1">
      <c r="A6" s="289"/>
      <c r="B6" s="291"/>
      <c r="C6" s="291"/>
      <c r="D6" s="293"/>
      <c r="E6" s="295"/>
      <c r="F6" s="17"/>
    </row>
    <row r="7" spans="1:5" ht="12.75" thickBot="1">
      <c r="A7" s="212">
        <v>1</v>
      </c>
      <c r="B7" s="213">
        <v>2</v>
      </c>
      <c r="C7" s="213">
        <v>3</v>
      </c>
      <c r="D7" s="213">
        <v>4</v>
      </c>
      <c r="E7" s="234">
        <v>5</v>
      </c>
    </row>
    <row r="8" spans="1:5" ht="14.25">
      <c r="A8" s="214"/>
      <c r="B8" s="215"/>
      <c r="C8" s="216"/>
      <c r="D8" s="217"/>
      <c r="E8" s="235"/>
    </row>
    <row r="9" spans="1:5" ht="28.5">
      <c r="A9" s="218">
        <v>1</v>
      </c>
      <c r="B9" s="219" t="s">
        <v>120</v>
      </c>
      <c r="C9" s="220">
        <v>853</v>
      </c>
      <c r="D9" s="220">
        <v>85395</v>
      </c>
      <c r="E9" s="236">
        <f>SUM(E11:E14)</f>
        <v>379167</v>
      </c>
    </row>
    <row r="10" spans="1:5" s="224" customFormat="1" ht="15">
      <c r="A10" s="221"/>
      <c r="B10" s="222" t="s">
        <v>100</v>
      </c>
      <c r="C10" s="223"/>
      <c r="D10" s="223"/>
      <c r="E10" s="237"/>
    </row>
    <row r="11" spans="1:5" s="224" customFormat="1" ht="15">
      <c r="A11" s="225">
        <v>2</v>
      </c>
      <c r="B11" s="222" t="s">
        <v>112</v>
      </c>
      <c r="C11" s="223"/>
      <c r="D11" s="223"/>
      <c r="E11" s="238">
        <v>69766</v>
      </c>
    </row>
    <row r="12" spans="1:5" s="224" customFormat="1" ht="15">
      <c r="A12" s="225">
        <v>3</v>
      </c>
      <c r="B12" s="222" t="s">
        <v>113</v>
      </c>
      <c r="C12" s="223"/>
      <c r="D12" s="223"/>
      <c r="E12" s="238">
        <v>69240</v>
      </c>
    </row>
    <row r="13" spans="1:5" ht="14.25">
      <c r="A13" s="225">
        <v>4</v>
      </c>
      <c r="B13" s="222" t="s">
        <v>114</v>
      </c>
      <c r="C13" s="220"/>
      <c r="D13" s="220"/>
      <c r="E13" s="238">
        <v>45743</v>
      </c>
    </row>
    <row r="14" spans="1:5" ht="14.25">
      <c r="A14" s="225">
        <v>5</v>
      </c>
      <c r="B14" s="222" t="s">
        <v>115</v>
      </c>
      <c r="C14" s="220"/>
      <c r="D14" s="220"/>
      <c r="E14" s="238">
        <v>194418</v>
      </c>
    </row>
    <row r="15" spans="1:5" ht="15" thickBot="1">
      <c r="A15" s="226"/>
      <c r="B15" s="227"/>
      <c r="C15" s="228"/>
      <c r="D15" s="228"/>
      <c r="E15" s="239"/>
    </row>
    <row r="16" spans="1:5" ht="14.25">
      <c r="A16" s="225"/>
      <c r="B16" s="222"/>
      <c r="C16" s="220"/>
      <c r="D16" s="220"/>
      <c r="E16" s="238"/>
    </row>
    <row r="17" spans="1:5" ht="15.75" thickBot="1">
      <c r="A17" s="226"/>
      <c r="B17" s="229" t="s">
        <v>116</v>
      </c>
      <c r="C17" s="229" t="s">
        <v>117</v>
      </c>
      <c r="D17" s="229" t="s">
        <v>117</v>
      </c>
      <c r="E17" s="230">
        <f>SUM(E9)</f>
        <v>379167</v>
      </c>
    </row>
  </sheetData>
  <sheetProtection/>
  <mergeCells count="6">
    <mergeCell ref="A3:E3"/>
    <mergeCell ref="A5:A6"/>
    <mergeCell ref="B5:B6"/>
    <mergeCell ref="C5:C6"/>
    <mergeCell ref="D5:D6"/>
    <mergeCell ref="E5:E6"/>
  </mergeCells>
  <printOptions horizontalCentered="1"/>
  <pageMargins left="0.1968503937007874" right="0.1968503937007874" top="0.7874015748031497" bottom="0.1968503937007874" header="0.5118110236220472" footer="0.5118110236220472"/>
  <pageSetup horizontalDpi="1200" verticalDpi="1200" orientation="portrait" paperSize="9" scale="93" r:id="rId1"/>
  <rowBreaks count="4" manualBreakCount="4">
    <brk id="49" max="6" man="1"/>
    <brk id="93" max="6" man="1"/>
    <brk id="147" max="6" man="1"/>
    <brk id="168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R211"/>
  <sheetViews>
    <sheetView showGridLines="0" view="pageBreakPreview" zoomScaleSheetLayoutView="100" zoomScalePageLayoutView="0" workbookViewId="0" topLeftCell="A1">
      <selection activeCell="G23" sqref="G23:G26"/>
    </sheetView>
  </sheetViews>
  <sheetFormatPr defaultColWidth="9.140625" defaultRowHeight="12.75"/>
  <cols>
    <col min="1" max="1" width="4.421875" style="134" bestFit="1" customWidth="1"/>
    <col min="2" max="2" width="4.8515625" style="135" bestFit="1" customWidth="1"/>
    <col min="3" max="3" width="8.28125" style="135" bestFit="1" customWidth="1"/>
    <col min="4" max="4" width="35.8515625" style="18" bestFit="1" customWidth="1"/>
    <col min="5" max="5" width="38.8515625" style="18" bestFit="1" customWidth="1"/>
    <col min="6" max="6" width="21.28125" style="18" customWidth="1"/>
    <col min="7" max="7" width="11.57421875" style="17" customWidth="1"/>
    <col min="8" max="8" width="11.8515625" style="17" bestFit="1" customWidth="1"/>
    <col min="9" max="9" width="17.140625" style="17" customWidth="1"/>
    <col min="10" max="10" width="17.8515625" style="17" bestFit="1" customWidth="1"/>
    <col min="11" max="11" width="21.140625" style="17" customWidth="1"/>
    <col min="12" max="12" width="15.140625" style="17" customWidth="1"/>
    <col min="13" max="14" width="14.8515625" style="17" customWidth="1"/>
    <col min="15" max="15" width="12.8515625" style="14" bestFit="1" customWidth="1"/>
    <col min="16" max="16" width="15.28125" style="14" bestFit="1" customWidth="1"/>
    <col min="17" max="17" width="11.7109375" style="14" bestFit="1" customWidth="1"/>
    <col min="18" max="18" width="10.28125" style="14" bestFit="1" customWidth="1"/>
    <col min="19" max="16384" width="9.140625" style="14" customWidth="1"/>
  </cols>
  <sheetData>
    <row r="1" spans="1:14" ht="59.25" customHeight="1">
      <c r="A1" s="57"/>
      <c r="B1" s="58"/>
      <c r="C1" s="59"/>
      <c r="D1" s="59"/>
      <c r="E1" s="59"/>
      <c r="F1" s="59"/>
      <c r="G1" s="59"/>
      <c r="H1" s="59"/>
      <c r="I1" s="59"/>
      <c r="J1" s="59"/>
      <c r="K1" s="59"/>
      <c r="L1" s="60"/>
      <c r="M1" s="305" t="s">
        <v>130</v>
      </c>
      <c r="N1" s="305"/>
    </row>
    <row r="2" spans="1:14" ht="51" customHeight="1">
      <c r="A2" s="306" t="s">
        <v>34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</row>
    <row r="3" spans="1:14" ht="18.75" thickBot="1">
      <c r="A3" s="61"/>
      <c r="B3" s="62"/>
      <c r="C3" s="62"/>
      <c r="D3" s="62"/>
      <c r="E3" s="62"/>
      <c r="F3" s="62"/>
      <c r="G3" s="62"/>
      <c r="H3" s="62"/>
      <c r="I3" s="63"/>
      <c r="J3" s="63"/>
      <c r="K3" s="62"/>
      <c r="L3" s="64"/>
      <c r="M3" s="65"/>
      <c r="N3" s="66" t="s">
        <v>6</v>
      </c>
    </row>
    <row r="4" spans="1:14" s="67" customFormat="1" ht="36.75" customHeight="1">
      <c r="A4" s="308" t="s">
        <v>7</v>
      </c>
      <c r="B4" s="310" t="s">
        <v>0</v>
      </c>
      <c r="C4" s="310" t="s">
        <v>1</v>
      </c>
      <c r="D4" s="310" t="s">
        <v>35</v>
      </c>
      <c r="E4" s="310" t="s">
        <v>36</v>
      </c>
      <c r="F4" s="310" t="s">
        <v>37</v>
      </c>
      <c r="G4" s="310" t="s">
        <v>19</v>
      </c>
      <c r="H4" s="310"/>
      <c r="I4" s="310" t="s">
        <v>38</v>
      </c>
      <c r="J4" s="310" t="s">
        <v>39</v>
      </c>
      <c r="K4" s="312" t="s">
        <v>40</v>
      </c>
      <c r="L4" s="314" t="s">
        <v>41</v>
      </c>
      <c r="M4" s="314"/>
      <c r="N4" s="315"/>
    </row>
    <row r="5" spans="1:14" s="67" customFormat="1" ht="45.75" customHeight="1">
      <c r="A5" s="309"/>
      <c r="B5" s="311"/>
      <c r="C5" s="311"/>
      <c r="D5" s="311"/>
      <c r="E5" s="311"/>
      <c r="F5" s="311"/>
      <c r="G5" s="68" t="s">
        <v>42</v>
      </c>
      <c r="H5" s="68" t="s">
        <v>43</v>
      </c>
      <c r="I5" s="311"/>
      <c r="J5" s="311"/>
      <c r="K5" s="313"/>
      <c r="L5" s="69">
        <v>2009</v>
      </c>
      <c r="M5" s="70">
        <v>2010</v>
      </c>
      <c r="N5" s="71">
        <v>2011</v>
      </c>
    </row>
    <row r="6" spans="1:14" s="77" customFormat="1" ht="15" customHeight="1" thickBot="1">
      <c r="A6" s="72">
        <v>1</v>
      </c>
      <c r="B6" s="73">
        <v>2</v>
      </c>
      <c r="C6" s="73">
        <v>3</v>
      </c>
      <c r="D6" s="74">
        <v>4</v>
      </c>
      <c r="E6" s="74">
        <v>5</v>
      </c>
      <c r="F6" s="74">
        <v>6</v>
      </c>
      <c r="G6" s="74">
        <v>7</v>
      </c>
      <c r="H6" s="74">
        <v>8</v>
      </c>
      <c r="I6" s="74">
        <v>9</v>
      </c>
      <c r="J6" s="74">
        <v>10</v>
      </c>
      <c r="K6" s="74">
        <v>11</v>
      </c>
      <c r="L6" s="75">
        <v>12</v>
      </c>
      <c r="M6" s="74">
        <v>13</v>
      </c>
      <c r="N6" s="76">
        <v>14</v>
      </c>
    </row>
    <row r="7" spans="1:16" s="83" customFormat="1" ht="14.25" customHeight="1">
      <c r="A7" s="299" t="s">
        <v>8</v>
      </c>
      <c r="B7" s="302">
        <v>600</v>
      </c>
      <c r="C7" s="302">
        <v>60013</v>
      </c>
      <c r="D7" s="296" t="s">
        <v>44</v>
      </c>
      <c r="E7" s="296" t="s">
        <v>21</v>
      </c>
      <c r="F7" s="316" t="s">
        <v>45</v>
      </c>
      <c r="G7" s="302">
        <v>2006</v>
      </c>
      <c r="H7" s="302">
        <v>2010</v>
      </c>
      <c r="I7" s="319">
        <v>3039962</v>
      </c>
      <c r="J7" s="319">
        <v>2640000</v>
      </c>
      <c r="K7" s="78" t="s">
        <v>46</v>
      </c>
      <c r="L7" s="79">
        <f>SUM(L8:L10)</f>
        <v>1320000</v>
      </c>
      <c r="M7" s="79">
        <f>SUM(M8:M10)</f>
        <v>1320000</v>
      </c>
      <c r="N7" s="80">
        <f>SUM(N8:N10)</f>
        <v>0</v>
      </c>
      <c r="O7" s="81"/>
      <c r="P7" s="82"/>
    </row>
    <row r="8" spans="1:18" s="83" customFormat="1" ht="12.75">
      <c r="A8" s="300"/>
      <c r="B8" s="303"/>
      <c r="C8" s="303"/>
      <c r="D8" s="297"/>
      <c r="E8" s="297"/>
      <c r="F8" s="317"/>
      <c r="G8" s="303"/>
      <c r="H8" s="303"/>
      <c r="I8" s="320"/>
      <c r="J8" s="320"/>
      <c r="K8" s="84" t="s">
        <v>20</v>
      </c>
      <c r="L8" s="85">
        <v>198000</v>
      </c>
      <c r="M8" s="85">
        <v>198000</v>
      </c>
      <c r="N8" s="86"/>
      <c r="O8" s="87"/>
      <c r="P8" s="88"/>
      <c r="R8" s="81"/>
    </row>
    <row r="9" spans="1:16" s="83" customFormat="1" ht="12.75">
      <c r="A9" s="300"/>
      <c r="B9" s="303"/>
      <c r="C9" s="303"/>
      <c r="D9" s="297"/>
      <c r="E9" s="297"/>
      <c r="F9" s="317"/>
      <c r="G9" s="303"/>
      <c r="H9" s="303"/>
      <c r="I9" s="320"/>
      <c r="J9" s="320"/>
      <c r="K9" s="84" t="s">
        <v>22</v>
      </c>
      <c r="L9" s="85">
        <v>1122000</v>
      </c>
      <c r="M9" s="85">
        <v>1122000</v>
      </c>
      <c r="N9" s="86"/>
      <c r="O9" s="87"/>
      <c r="P9" s="89"/>
    </row>
    <row r="10" spans="1:15" s="93" customFormat="1" ht="13.5" thickBot="1">
      <c r="A10" s="301"/>
      <c r="B10" s="304"/>
      <c r="C10" s="304"/>
      <c r="D10" s="298"/>
      <c r="E10" s="298"/>
      <c r="F10" s="318"/>
      <c r="G10" s="304"/>
      <c r="H10" s="304"/>
      <c r="I10" s="321"/>
      <c r="J10" s="321"/>
      <c r="K10" s="90" t="s">
        <v>47</v>
      </c>
      <c r="L10" s="91">
        <v>0</v>
      </c>
      <c r="M10" s="91"/>
      <c r="N10" s="92"/>
      <c r="O10" s="81"/>
    </row>
    <row r="11" spans="1:17" s="83" customFormat="1" ht="12.75" customHeight="1">
      <c r="A11" s="299" t="s">
        <v>9</v>
      </c>
      <c r="B11" s="302">
        <v>750</v>
      </c>
      <c r="C11" s="302">
        <v>75023</v>
      </c>
      <c r="D11" s="296" t="s">
        <v>44</v>
      </c>
      <c r="E11" s="296" t="s">
        <v>23</v>
      </c>
      <c r="F11" s="316" t="s">
        <v>48</v>
      </c>
      <c r="G11" s="302">
        <v>2008</v>
      </c>
      <c r="H11" s="302">
        <v>2010</v>
      </c>
      <c r="I11" s="319">
        <v>1144900</v>
      </c>
      <c r="J11" s="319">
        <v>1142900</v>
      </c>
      <c r="K11" s="78" t="s">
        <v>46</v>
      </c>
      <c r="L11" s="79">
        <f>SUM(L12:L14)</f>
        <v>621900</v>
      </c>
      <c r="M11" s="79">
        <f>SUM(M12:M14)</f>
        <v>501000</v>
      </c>
      <c r="N11" s="80">
        <f>SUM(N12:N14)</f>
        <v>0</v>
      </c>
      <c r="O11" s="81"/>
      <c r="P11" s="82"/>
      <c r="Q11" s="81"/>
    </row>
    <row r="12" spans="1:16" s="83" customFormat="1" ht="12.75">
      <c r="A12" s="300"/>
      <c r="B12" s="303"/>
      <c r="C12" s="303"/>
      <c r="D12" s="297"/>
      <c r="E12" s="297"/>
      <c r="F12" s="317"/>
      <c r="G12" s="303"/>
      <c r="H12" s="303"/>
      <c r="I12" s="320"/>
      <c r="J12" s="320"/>
      <c r="K12" s="84" t="s">
        <v>20</v>
      </c>
      <c r="L12" s="85">
        <v>93285</v>
      </c>
      <c r="M12" s="94">
        <v>75150</v>
      </c>
      <c r="N12" s="86"/>
      <c r="O12" s="87"/>
      <c r="P12" s="88"/>
    </row>
    <row r="13" spans="1:16" s="83" customFormat="1" ht="12.75">
      <c r="A13" s="300"/>
      <c r="B13" s="303"/>
      <c r="C13" s="303"/>
      <c r="D13" s="297"/>
      <c r="E13" s="297"/>
      <c r="F13" s="317"/>
      <c r="G13" s="303"/>
      <c r="H13" s="303"/>
      <c r="I13" s="320"/>
      <c r="J13" s="320"/>
      <c r="K13" s="84" t="s">
        <v>22</v>
      </c>
      <c r="L13" s="85">
        <v>528615</v>
      </c>
      <c r="M13" s="94">
        <v>425850</v>
      </c>
      <c r="N13" s="86"/>
      <c r="O13" s="87"/>
      <c r="P13" s="89"/>
    </row>
    <row r="14" spans="1:15" s="93" customFormat="1" ht="13.5" thickBot="1">
      <c r="A14" s="301"/>
      <c r="B14" s="304"/>
      <c r="C14" s="304"/>
      <c r="D14" s="298"/>
      <c r="E14" s="298"/>
      <c r="F14" s="318"/>
      <c r="G14" s="304"/>
      <c r="H14" s="304"/>
      <c r="I14" s="321"/>
      <c r="J14" s="321"/>
      <c r="K14" s="90" t="s">
        <v>47</v>
      </c>
      <c r="L14" s="91">
        <v>0</v>
      </c>
      <c r="M14" s="91"/>
      <c r="N14" s="92"/>
      <c r="O14" s="81"/>
    </row>
    <row r="15" spans="1:15" s="93" customFormat="1" ht="12.75">
      <c r="A15" s="299" t="s">
        <v>10</v>
      </c>
      <c r="B15" s="302">
        <v>750</v>
      </c>
      <c r="C15" s="302">
        <v>75095</v>
      </c>
      <c r="D15" s="296" t="s">
        <v>96</v>
      </c>
      <c r="E15" s="296" t="s">
        <v>97</v>
      </c>
      <c r="F15" s="316" t="s">
        <v>57</v>
      </c>
      <c r="G15" s="302">
        <v>2009</v>
      </c>
      <c r="H15" s="302">
        <v>2009</v>
      </c>
      <c r="I15" s="319">
        <v>25800</v>
      </c>
      <c r="J15" s="319">
        <v>25800</v>
      </c>
      <c r="K15" s="78" t="s">
        <v>46</v>
      </c>
      <c r="L15" s="79">
        <f>SUM(L16:L18)</f>
        <v>25800</v>
      </c>
      <c r="M15" s="79">
        <f>SUM(M16:M18)</f>
        <v>0</v>
      </c>
      <c r="N15" s="80">
        <f>SUM(N16:N18)</f>
        <v>0</v>
      </c>
      <c r="O15" s="81"/>
    </row>
    <row r="16" spans="1:15" s="93" customFormat="1" ht="12.75">
      <c r="A16" s="300"/>
      <c r="B16" s="303"/>
      <c r="C16" s="303"/>
      <c r="D16" s="297"/>
      <c r="E16" s="297"/>
      <c r="F16" s="317"/>
      <c r="G16" s="303"/>
      <c r="H16" s="303"/>
      <c r="I16" s="320"/>
      <c r="J16" s="320"/>
      <c r="K16" s="84" t="s">
        <v>20</v>
      </c>
      <c r="L16" s="85">
        <v>15800</v>
      </c>
      <c r="M16" s="94"/>
      <c r="N16" s="86"/>
      <c r="O16" s="81"/>
    </row>
    <row r="17" spans="1:15" s="93" customFormat="1" ht="12.75">
      <c r="A17" s="300"/>
      <c r="B17" s="303"/>
      <c r="C17" s="303"/>
      <c r="D17" s="297"/>
      <c r="E17" s="297"/>
      <c r="F17" s="317"/>
      <c r="G17" s="303"/>
      <c r="H17" s="303"/>
      <c r="I17" s="320"/>
      <c r="J17" s="320"/>
      <c r="K17" s="84" t="s">
        <v>22</v>
      </c>
      <c r="L17" s="85">
        <v>10000</v>
      </c>
      <c r="M17" s="94"/>
      <c r="N17" s="86"/>
      <c r="O17" s="81"/>
    </row>
    <row r="18" spans="1:15" s="93" customFormat="1" ht="13.5" thickBot="1">
      <c r="A18" s="301"/>
      <c r="B18" s="304"/>
      <c r="C18" s="304"/>
      <c r="D18" s="298"/>
      <c r="E18" s="298"/>
      <c r="F18" s="318"/>
      <c r="G18" s="304"/>
      <c r="H18" s="304"/>
      <c r="I18" s="321"/>
      <c r="J18" s="321"/>
      <c r="K18" s="90" t="s">
        <v>47</v>
      </c>
      <c r="L18" s="91"/>
      <c r="M18" s="91"/>
      <c r="N18" s="92"/>
      <c r="O18" s="81"/>
    </row>
    <row r="19" spans="1:15" s="96" customFormat="1" ht="12.75" customHeight="1">
      <c r="A19" s="299" t="s">
        <v>11</v>
      </c>
      <c r="B19" s="302">
        <v>801</v>
      </c>
      <c r="C19" s="302">
        <v>80101</v>
      </c>
      <c r="D19" s="296" t="s">
        <v>49</v>
      </c>
      <c r="E19" s="296" t="s">
        <v>50</v>
      </c>
      <c r="F19" s="322" t="s">
        <v>51</v>
      </c>
      <c r="G19" s="302">
        <v>2009</v>
      </c>
      <c r="H19" s="302">
        <v>2009</v>
      </c>
      <c r="I19" s="319">
        <v>3000</v>
      </c>
      <c r="J19" s="319">
        <v>3000</v>
      </c>
      <c r="K19" s="78" t="s">
        <v>46</v>
      </c>
      <c r="L19" s="79">
        <f>SUM(L20:L22)</f>
        <v>3000</v>
      </c>
      <c r="M19" s="79">
        <f>SUM(M20:M22)</f>
        <v>0</v>
      </c>
      <c r="N19" s="80">
        <v>0</v>
      </c>
      <c r="O19" s="95"/>
    </row>
    <row r="20" spans="1:16" s="96" customFormat="1" ht="12.75">
      <c r="A20" s="300"/>
      <c r="B20" s="303"/>
      <c r="C20" s="303"/>
      <c r="D20" s="297"/>
      <c r="E20" s="297"/>
      <c r="F20" s="317"/>
      <c r="G20" s="303"/>
      <c r="H20" s="303"/>
      <c r="I20" s="320"/>
      <c r="J20" s="320"/>
      <c r="K20" s="84" t="s">
        <v>20</v>
      </c>
      <c r="L20" s="85">
        <v>600</v>
      </c>
      <c r="M20" s="85">
        <v>0</v>
      </c>
      <c r="N20" s="86">
        <v>0</v>
      </c>
      <c r="O20" s="95"/>
      <c r="P20" s="97"/>
    </row>
    <row r="21" spans="1:16" s="96" customFormat="1" ht="12.75">
      <c r="A21" s="300"/>
      <c r="B21" s="303"/>
      <c r="C21" s="303"/>
      <c r="D21" s="297"/>
      <c r="E21" s="297"/>
      <c r="F21" s="317"/>
      <c r="G21" s="303"/>
      <c r="H21" s="303"/>
      <c r="I21" s="320"/>
      <c r="J21" s="320"/>
      <c r="K21" s="84" t="s">
        <v>22</v>
      </c>
      <c r="L21" s="85">
        <v>2400</v>
      </c>
      <c r="M21" s="85">
        <v>0</v>
      </c>
      <c r="N21" s="86">
        <v>0</v>
      </c>
      <c r="O21" s="95"/>
      <c r="P21" s="98"/>
    </row>
    <row r="22" spans="1:15" s="99" customFormat="1" ht="13.5" thickBot="1">
      <c r="A22" s="301"/>
      <c r="B22" s="304"/>
      <c r="C22" s="304"/>
      <c r="D22" s="298"/>
      <c r="E22" s="298"/>
      <c r="F22" s="318"/>
      <c r="G22" s="304"/>
      <c r="H22" s="304"/>
      <c r="I22" s="321"/>
      <c r="J22" s="321"/>
      <c r="K22" s="90" t="s">
        <v>47</v>
      </c>
      <c r="L22" s="91">
        <v>0</v>
      </c>
      <c r="M22" s="91">
        <v>0</v>
      </c>
      <c r="N22" s="92">
        <v>0</v>
      </c>
      <c r="O22" s="95"/>
    </row>
    <row r="23" spans="1:15" s="96" customFormat="1" ht="12.75" customHeight="1">
      <c r="A23" s="299" t="s">
        <v>12</v>
      </c>
      <c r="B23" s="302">
        <v>801</v>
      </c>
      <c r="C23" s="302">
        <v>80110</v>
      </c>
      <c r="D23" s="296" t="s">
        <v>49</v>
      </c>
      <c r="E23" s="296" t="s">
        <v>52</v>
      </c>
      <c r="F23" s="322" t="s">
        <v>53</v>
      </c>
      <c r="G23" s="302">
        <v>2009</v>
      </c>
      <c r="H23" s="302">
        <v>2009</v>
      </c>
      <c r="I23" s="319">
        <v>500</v>
      </c>
      <c r="J23" s="319">
        <v>500</v>
      </c>
      <c r="K23" s="78" t="s">
        <v>46</v>
      </c>
      <c r="L23" s="100">
        <f>SUM(L24:L26)</f>
        <v>500</v>
      </c>
      <c r="M23" s="79">
        <f>SUM(M24:M26)</f>
        <v>0</v>
      </c>
      <c r="N23" s="80">
        <v>0</v>
      </c>
      <c r="O23" s="98"/>
    </row>
    <row r="24" spans="1:16" s="96" customFormat="1" ht="12.75">
      <c r="A24" s="300"/>
      <c r="B24" s="303"/>
      <c r="C24" s="303"/>
      <c r="D24" s="297"/>
      <c r="E24" s="297"/>
      <c r="F24" s="317"/>
      <c r="G24" s="303"/>
      <c r="H24" s="303"/>
      <c r="I24" s="320"/>
      <c r="J24" s="320"/>
      <c r="K24" s="84" t="s">
        <v>20</v>
      </c>
      <c r="L24" s="101">
        <v>200</v>
      </c>
      <c r="M24" s="85">
        <v>0</v>
      </c>
      <c r="N24" s="86">
        <v>0</v>
      </c>
      <c r="O24" s="98"/>
      <c r="P24" s="97"/>
    </row>
    <row r="25" spans="1:16" s="96" customFormat="1" ht="12.75">
      <c r="A25" s="300"/>
      <c r="B25" s="303"/>
      <c r="C25" s="303"/>
      <c r="D25" s="297"/>
      <c r="E25" s="297"/>
      <c r="F25" s="317"/>
      <c r="G25" s="303"/>
      <c r="H25" s="303"/>
      <c r="I25" s="320"/>
      <c r="J25" s="320"/>
      <c r="K25" s="84" t="s">
        <v>22</v>
      </c>
      <c r="L25" s="85">
        <v>300</v>
      </c>
      <c r="M25" s="85">
        <v>0</v>
      </c>
      <c r="N25" s="86">
        <v>0</v>
      </c>
      <c r="O25" s="98"/>
      <c r="P25" s="98"/>
    </row>
    <row r="26" spans="1:15" s="99" customFormat="1" ht="13.5" thickBot="1">
      <c r="A26" s="301"/>
      <c r="B26" s="304"/>
      <c r="C26" s="304"/>
      <c r="D26" s="298"/>
      <c r="E26" s="298"/>
      <c r="F26" s="318"/>
      <c r="G26" s="304"/>
      <c r="H26" s="304"/>
      <c r="I26" s="321"/>
      <c r="J26" s="321"/>
      <c r="K26" s="90" t="s">
        <v>47</v>
      </c>
      <c r="L26" s="91">
        <v>0</v>
      </c>
      <c r="M26" s="91">
        <v>0</v>
      </c>
      <c r="N26" s="92">
        <v>0</v>
      </c>
      <c r="O26" s="98"/>
    </row>
    <row r="27" spans="1:15" s="96" customFormat="1" ht="12.75" customHeight="1">
      <c r="A27" s="299" t="s">
        <v>13</v>
      </c>
      <c r="B27" s="302">
        <v>801</v>
      </c>
      <c r="C27" s="302">
        <v>80110</v>
      </c>
      <c r="D27" s="296" t="s">
        <v>49</v>
      </c>
      <c r="E27" s="296" t="s">
        <v>54</v>
      </c>
      <c r="F27" s="322" t="s">
        <v>53</v>
      </c>
      <c r="G27" s="302">
        <v>2009</v>
      </c>
      <c r="H27" s="302">
        <v>2009</v>
      </c>
      <c r="I27" s="319">
        <v>800</v>
      </c>
      <c r="J27" s="319">
        <v>800</v>
      </c>
      <c r="K27" s="78" t="s">
        <v>46</v>
      </c>
      <c r="L27" s="100">
        <f>SUM(L28:L30)</f>
        <v>800</v>
      </c>
      <c r="M27" s="79">
        <f>SUM(M28:M30)</f>
        <v>0</v>
      </c>
      <c r="N27" s="80">
        <v>0</v>
      </c>
      <c r="O27" s="98"/>
    </row>
    <row r="28" spans="1:16" s="96" customFormat="1" ht="12.75">
      <c r="A28" s="300"/>
      <c r="B28" s="303"/>
      <c r="C28" s="303"/>
      <c r="D28" s="297"/>
      <c r="E28" s="297"/>
      <c r="F28" s="317"/>
      <c r="G28" s="303"/>
      <c r="H28" s="303"/>
      <c r="I28" s="320"/>
      <c r="J28" s="320"/>
      <c r="K28" s="84" t="s">
        <v>20</v>
      </c>
      <c r="L28" s="101">
        <v>300</v>
      </c>
      <c r="M28" s="85">
        <v>0</v>
      </c>
      <c r="N28" s="86">
        <v>0</v>
      </c>
      <c r="O28" s="98"/>
      <c r="P28" s="97"/>
    </row>
    <row r="29" spans="1:16" s="96" customFormat="1" ht="12.75">
      <c r="A29" s="300"/>
      <c r="B29" s="303"/>
      <c r="C29" s="303"/>
      <c r="D29" s="297"/>
      <c r="E29" s="297"/>
      <c r="F29" s="317"/>
      <c r="G29" s="303"/>
      <c r="H29" s="303"/>
      <c r="I29" s="320"/>
      <c r="J29" s="320"/>
      <c r="K29" s="84" t="s">
        <v>22</v>
      </c>
      <c r="L29" s="85">
        <v>500</v>
      </c>
      <c r="M29" s="85">
        <v>0</v>
      </c>
      <c r="N29" s="86">
        <v>0</v>
      </c>
      <c r="O29" s="98"/>
      <c r="P29" s="98"/>
    </row>
    <row r="30" spans="1:15" s="99" customFormat="1" ht="14.25" customHeight="1" thickBot="1">
      <c r="A30" s="301"/>
      <c r="B30" s="304"/>
      <c r="C30" s="304"/>
      <c r="D30" s="298"/>
      <c r="E30" s="298"/>
      <c r="F30" s="318"/>
      <c r="G30" s="304"/>
      <c r="H30" s="304"/>
      <c r="I30" s="321"/>
      <c r="J30" s="321"/>
      <c r="K30" s="90" t="s">
        <v>47</v>
      </c>
      <c r="L30" s="91">
        <v>0</v>
      </c>
      <c r="M30" s="91">
        <v>0</v>
      </c>
      <c r="N30" s="92">
        <v>0</v>
      </c>
      <c r="O30" s="98"/>
    </row>
    <row r="31" spans="1:15" s="96" customFormat="1" ht="12.75" customHeight="1">
      <c r="A31" s="299" t="s">
        <v>14</v>
      </c>
      <c r="B31" s="302">
        <v>853</v>
      </c>
      <c r="C31" s="302">
        <v>85395</v>
      </c>
      <c r="D31" s="296" t="s">
        <v>55</v>
      </c>
      <c r="E31" s="296" t="s">
        <v>56</v>
      </c>
      <c r="F31" s="316" t="s">
        <v>57</v>
      </c>
      <c r="G31" s="302">
        <v>2008</v>
      </c>
      <c r="H31" s="302">
        <v>2009</v>
      </c>
      <c r="I31" s="319">
        <v>465066</v>
      </c>
      <c r="J31" s="319">
        <v>465066</v>
      </c>
      <c r="K31" s="78" t="s">
        <v>46</v>
      </c>
      <c r="L31" s="79">
        <f>SUM(L32:L34)</f>
        <v>284888</v>
      </c>
      <c r="M31" s="79">
        <f>SUM(M32:M34)</f>
        <v>0</v>
      </c>
      <c r="N31" s="80">
        <v>0</v>
      </c>
      <c r="O31" s="95"/>
    </row>
    <row r="32" spans="1:16" s="96" customFormat="1" ht="12.75">
      <c r="A32" s="300"/>
      <c r="B32" s="303"/>
      <c r="C32" s="303"/>
      <c r="D32" s="297"/>
      <c r="E32" s="297"/>
      <c r="F32" s="317"/>
      <c r="G32" s="303"/>
      <c r="H32" s="303"/>
      <c r="I32" s="320"/>
      <c r="J32" s="320"/>
      <c r="K32" s="84" t="s">
        <v>20</v>
      </c>
      <c r="L32" s="85">
        <v>0</v>
      </c>
      <c r="M32" s="85">
        <v>0</v>
      </c>
      <c r="N32" s="86">
        <v>0</v>
      </c>
      <c r="O32" s="95"/>
      <c r="P32" s="97"/>
    </row>
    <row r="33" spans="1:16" s="96" customFormat="1" ht="12.75">
      <c r="A33" s="300"/>
      <c r="B33" s="303"/>
      <c r="C33" s="303"/>
      <c r="D33" s="297"/>
      <c r="E33" s="297"/>
      <c r="F33" s="317"/>
      <c r="G33" s="303"/>
      <c r="H33" s="303"/>
      <c r="I33" s="320"/>
      <c r="J33" s="320"/>
      <c r="K33" s="84" t="s">
        <v>22</v>
      </c>
      <c r="L33" s="85">
        <v>242155</v>
      </c>
      <c r="M33" s="85">
        <v>0</v>
      </c>
      <c r="N33" s="86">
        <v>0</v>
      </c>
      <c r="O33" s="95"/>
      <c r="P33" s="98"/>
    </row>
    <row r="34" spans="1:15" s="99" customFormat="1" ht="13.5" thickBot="1">
      <c r="A34" s="301"/>
      <c r="B34" s="304"/>
      <c r="C34" s="304"/>
      <c r="D34" s="298"/>
      <c r="E34" s="298"/>
      <c r="F34" s="318"/>
      <c r="G34" s="304"/>
      <c r="H34" s="304"/>
      <c r="I34" s="321"/>
      <c r="J34" s="321"/>
      <c r="K34" s="90" t="s">
        <v>47</v>
      </c>
      <c r="L34" s="91">
        <v>42733</v>
      </c>
      <c r="M34" s="91">
        <v>0</v>
      </c>
      <c r="N34" s="92">
        <v>0</v>
      </c>
      <c r="O34" s="95"/>
    </row>
    <row r="35" spans="1:15" s="96" customFormat="1" ht="12.75" customHeight="1">
      <c r="A35" s="299" t="s">
        <v>15</v>
      </c>
      <c r="B35" s="302">
        <v>853</v>
      </c>
      <c r="C35" s="302">
        <v>85395</v>
      </c>
      <c r="D35" s="296" t="s">
        <v>55</v>
      </c>
      <c r="E35" s="296" t="s">
        <v>58</v>
      </c>
      <c r="F35" s="316" t="s">
        <v>57</v>
      </c>
      <c r="G35" s="302">
        <v>2008</v>
      </c>
      <c r="H35" s="302">
        <v>2009</v>
      </c>
      <c r="I35" s="319">
        <v>47889</v>
      </c>
      <c r="J35" s="319">
        <v>47889</v>
      </c>
      <c r="K35" s="78" t="s">
        <v>46</v>
      </c>
      <c r="L35" s="100">
        <f>SUM(L36:L38)</f>
        <v>21420</v>
      </c>
      <c r="M35" s="79">
        <f>SUM(M36:M38)</f>
        <v>0</v>
      </c>
      <c r="N35" s="80">
        <v>0</v>
      </c>
      <c r="O35" s="98"/>
    </row>
    <row r="36" spans="1:16" s="96" customFormat="1" ht="12.75">
      <c r="A36" s="300"/>
      <c r="B36" s="303"/>
      <c r="C36" s="303"/>
      <c r="D36" s="297"/>
      <c r="E36" s="297"/>
      <c r="F36" s="317"/>
      <c r="G36" s="303"/>
      <c r="H36" s="303"/>
      <c r="I36" s="320"/>
      <c r="J36" s="320"/>
      <c r="K36" s="84" t="s">
        <v>20</v>
      </c>
      <c r="L36" s="101">
        <v>0</v>
      </c>
      <c r="M36" s="85">
        <v>0</v>
      </c>
      <c r="N36" s="86">
        <v>0</v>
      </c>
      <c r="O36" s="98"/>
      <c r="P36" s="97"/>
    </row>
    <row r="37" spans="1:16" s="96" customFormat="1" ht="12.75">
      <c r="A37" s="300"/>
      <c r="B37" s="303"/>
      <c r="C37" s="303"/>
      <c r="D37" s="297"/>
      <c r="E37" s="297"/>
      <c r="F37" s="317"/>
      <c r="G37" s="303"/>
      <c r="H37" s="303"/>
      <c r="I37" s="320"/>
      <c r="J37" s="320"/>
      <c r="K37" s="84" t="s">
        <v>22</v>
      </c>
      <c r="L37" s="85">
        <f>21420*85%</f>
        <v>18207</v>
      </c>
      <c r="M37" s="85">
        <v>0</v>
      </c>
      <c r="N37" s="86">
        <v>0</v>
      </c>
      <c r="O37" s="98"/>
      <c r="P37" s="98"/>
    </row>
    <row r="38" spans="1:15" s="99" customFormat="1" ht="13.5" thickBot="1">
      <c r="A38" s="301"/>
      <c r="B38" s="304"/>
      <c r="C38" s="304"/>
      <c r="D38" s="298"/>
      <c r="E38" s="298"/>
      <c r="F38" s="318"/>
      <c r="G38" s="304"/>
      <c r="H38" s="304"/>
      <c r="I38" s="321"/>
      <c r="J38" s="321"/>
      <c r="K38" s="90" t="s">
        <v>47</v>
      </c>
      <c r="L38" s="91">
        <v>3213</v>
      </c>
      <c r="M38" s="91">
        <v>0</v>
      </c>
      <c r="N38" s="92">
        <v>0</v>
      </c>
      <c r="O38" s="98"/>
    </row>
    <row r="39" spans="1:15" s="96" customFormat="1" ht="12.75" customHeight="1">
      <c r="A39" s="299" t="s">
        <v>16</v>
      </c>
      <c r="B39" s="302">
        <v>853</v>
      </c>
      <c r="C39" s="302">
        <v>85395</v>
      </c>
      <c r="D39" s="296" t="s">
        <v>55</v>
      </c>
      <c r="E39" s="296" t="s">
        <v>59</v>
      </c>
      <c r="F39" s="316" t="s">
        <v>57</v>
      </c>
      <c r="G39" s="302">
        <v>2008</v>
      </c>
      <c r="H39" s="302">
        <v>2009</v>
      </c>
      <c r="I39" s="319">
        <v>48389</v>
      </c>
      <c r="J39" s="319">
        <v>48389</v>
      </c>
      <c r="K39" s="78" t="s">
        <v>46</v>
      </c>
      <c r="L39" s="100">
        <f>SUM(L40:L42)</f>
        <v>21420</v>
      </c>
      <c r="M39" s="79">
        <f>SUM(M40:M42)</f>
        <v>0</v>
      </c>
      <c r="N39" s="80">
        <v>0</v>
      </c>
      <c r="O39" s="98"/>
    </row>
    <row r="40" spans="1:16" s="96" customFormat="1" ht="12.75">
      <c r="A40" s="300"/>
      <c r="B40" s="303"/>
      <c r="C40" s="303"/>
      <c r="D40" s="297"/>
      <c r="E40" s="297"/>
      <c r="F40" s="317"/>
      <c r="G40" s="303"/>
      <c r="H40" s="303"/>
      <c r="I40" s="320"/>
      <c r="J40" s="320"/>
      <c r="K40" s="84" t="s">
        <v>20</v>
      </c>
      <c r="L40" s="101">
        <v>0</v>
      </c>
      <c r="M40" s="85">
        <v>0</v>
      </c>
      <c r="N40" s="86">
        <v>0</v>
      </c>
      <c r="O40" s="98"/>
      <c r="P40" s="97"/>
    </row>
    <row r="41" spans="1:16" s="96" customFormat="1" ht="12.75">
      <c r="A41" s="300"/>
      <c r="B41" s="303"/>
      <c r="C41" s="303"/>
      <c r="D41" s="297"/>
      <c r="E41" s="297"/>
      <c r="F41" s="317"/>
      <c r="G41" s="303"/>
      <c r="H41" s="303"/>
      <c r="I41" s="320"/>
      <c r="J41" s="320"/>
      <c r="K41" s="84" t="s">
        <v>22</v>
      </c>
      <c r="L41" s="85">
        <f>21420*85%</f>
        <v>18207</v>
      </c>
      <c r="M41" s="85">
        <v>0</v>
      </c>
      <c r="N41" s="86">
        <v>0</v>
      </c>
      <c r="O41" s="98"/>
      <c r="P41" s="98"/>
    </row>
    <row r="42" spans="1:15" s="99" customFormat="1" ht="14.25" customHeight="1" thickBot="1">
      <c r="A42" s="301"/>
      <c r="B42" s="304"/>
      <c r="C42" s="304"/>
      <c r="D42" s="298"/>
      <c r="E42" s="298"/>
      <c r="F42" s="318"/>
      <c r="G42" s="304"/>
      <c r="H42" s="304"/>
      <c r="I42" s="321"/>
      <c r="J42" s="321"/>
      <c r="K42" s="90" t="s">
        <v>47</v>
      </c>
      <c r="L42" s="91">
        <f>21420-L41</f>
        <v>3213</v>
      </c>
      <c r="M42" s="91">
        <v>0</v>
      </c>
      <c r="N42" s="92">
        <v>0</v>
      </c>
      <c r="O42" s="98"/>
    </row>
    <row r="43" spans="1:15" s="96" customFormat="1" ht="12.75" customHeight="1">
      <c r="A43" s="299" t="s">
        <v>17</v>
      </c>
      <c r="B43" s="302">
        <v>853</v>
      </c>
      <c r="C43" s="302">
        <v>85395</v>
      </c>
      <c r="D43" s="296" t="s">
        <v>55</v>
      </c>
      <c r="E43" s="296" t="s">
        <v>60</v>
      </c>
      <c r="F43" s="316" t="s">
        <v>57</v>
      </c>
      <c r="G43" s="302">
        <v>2008</v>
      </c>
      <c r="H43" s="302">
        <v>2009</v>
      </c>
      <c r="I43" s="319">
        <v>47843</v>
      </c>
      <c r="J43" s="319">
        <v>47843</v>
      </c>
      <c r="K43" s="78" t="s">
        <v>46</v>
      </c>
      <c r="L43" s="100">
        <f>SUM(L44:L46)</f>
        <v>26054</v>
      </c>
      <c r="M43" s="79">
        <f>SUM(M44:M46)</f>
        <v>0</v>
      </c>
      <c r="N43" s="80">
        <v>0</v>
      </c>
      <c r="O43" s="98"/>
    </row>
    <row r="44" spans="1:16" s="96" customFormat="1" ht="12.75">
      <c r="A44" s="300"/>
      <c r="B44" s="303"/>
      <c r="C44" s="303"/>
      <c r="D44" s="297"/>
      <c r="E44" s="297"/>
      <c r="F44" s="317"/>
      <c r="G44" s="303"/>
      <c r="H44" s="303"/>
      <c r="I44" s="320"/>
      <c r="J44" s="320"/>
      <c r="K44" s="84" t="s">
        <v>20</v>
      </c>
      <c r="L44" s="101">
        <v>0</v>
      </c>
      <c r="M44" s="85">
        <v>0</v>
      </c>
      <c r="N44" s="86">
        <v>0</v>
      </c>
      <c r="O44" s="98"/>
      <c r="P44" s="97"/>
    </row>
    <row r="45" spans="1:16" s="96" customFormat="1" ht="12.75">
      <c r="A45" s="300"/>
      <c r="B45" s="303"/>
      <c r="C45" s="303"/>
      <c r="D45" s="297"/>
      <c r="E45" s="297"/>
      <c r="F45" s="317"/>
      <c r="G45" s="303"/>
      <c r="H45" s="303"/>
      <c r="I45" s="320"/>
      <c r="J45" s="320"/>
      <c r="K45" s="84" t="s">
        <v>22</v>
      </c>
      <c r="L45" s="85">
        <f>26054*85%</f>
        <v>22146</v>
      </c>
      <c r="M45" s="85">
        <v>0</v>
      </c>
      <c r="N45" s="86">
        <v>0</v>
      </c>
      <c r="O45" s="98"/>
      <c r="P45" s="97"/>
    </row>
    <row r="46" spans="1:16" s="99" customFormat="1" ht="14.25" customHeight="1" thickBot="1">
      <c r="A46" s="301"/>
      <c r="B46" s="304"/>
      <c r="C46" s="304"/>
      <c r="D46" s="298"/>
      <c r="E46" s="298"/>
      <c r="F46" s="318"/>
      <c r="G46" s="304"/>
      <c r="H46" s="304"/>
      <c r="I46" s="321"/>
      <c r="J46" s="321"/>
      <c r="K46" s="90" t="s">
        <v>47</v>
      </c>
      <c r="L46" s="91">
        <f>26054-L45</f>
        <v>3908</v>
      </c>
      <c r="M46" s="91">
        <v>0</v>
      </c>
      <c r="N46" s="92">
        <v>0</v>
      </c>
      <c r="O46" s="98"/>
      <c r="P46" s="97"/>
    </row>
    <row r="47" spans="1:15" s="96" customFormat="1" ht="12.75" customHeight="1">
      <c r="A47" s="299" t="s">
        <v>62</v>
      </c>
      <c r="B47" s="302">
        <v>853</v>
      </c>
      <c r="C47" s="302">
        <v>85395</v>
      </c>
      <c r="D47" s="296" t="s">
        <v>55</v>
      </c>
      <c r="E47" s="296" t="s">
        <v>61</v>
      </c>
      <c r="F47" s="316" t="s">
        <v>57</v>
      </c>
      <c r="G47" s="302">
        <v>2008</v>
      </c>
      <c r="H47" s="302">
        <v>2009</v>
      </c>
      <c r="I47" s="319">
        <v>49549</v>
      </c>
      <c r="J47" s="319">
        <v>49549</v>
      </c>
      <c r="K47" s="78" t="s">
        <v>46</v>
      </c>
      <c r="L47" s="100">
        <f>SUM(L48:L50)</f>
        <v>22100</v>
      </c>
      <c r="M47" s="79">
        <f>SUM(M48:M50)</f>
        <v>0</v>
      </c>
      <c r="N47" s="80">
        <v>0</v>
      </c>
      <c r="O47" s="98"/>
    </row>
    <row r="48" spans="1:16" s="96" customFormat="1" ht="12.75">
      <c r="A48" s="300"/>
      <c r="B48" s="303"/>
      <c r="C48" s="303"/>
      <c r="D48" s="297"/>
      <c r="E48" s="297"/>
      <c r="F48" s="317"/>
      <c r="G48" s="303"/>
      <c r="H48" s="303"/>
      <c r="I48" s="320"/>
      <c r="J48" s="320"/>
      <c r="K48" s="84" t="s">
        <v>20</v>
      </c>
      <c r="L48" s="101">
        <v>0</v>
      </c>
      <c r="M48" s="85">
        <v>0</v>
      </c>
      <c r="N48" s="86">
        <v>0</v>
      </c>
      <c r="O48" s="98"/>
      <c r="P48" s="97"/>
    </row>
    <row r="49" spans="1:16" s="96" customFormat="1" ht="12.75">
      <c r="A49" s="300"/>
      <c r="B49" s="303"/>
      <c r="C49" s="303"/>
      <c r="D49" s="297"/>
      <c r="E49" s="297"/>
      <c r="F49" s="317"/>
      <c r="G49" s="303"/>
      <c r="H49" s="303"/>
      <c r="I49" s="320"/>
      <c r="J49" s="320"/>
      <c r="K49" s="84" t="s">
        <v>22</v>
      </c>
      <c r="L49" s="85">
        <f>22100*85%</f>
        <v>18785</v>
      </c>
      <c r="M49" s="85"/>
      <c r="N49" s="86">
        <v>0</v>
      </c>
      <c r="O49" s="98"/>
      <c r="P49" s="97"/>
    </row>
    <row r="50" spans="1:16" s="99" customFormat="1" ht="14.25" customHeight="1" thickBot="1">
      <c r="A50" s="301"/>
      <c r="B50" s="304"/>
      <c r="C50" s="304"/>
      <c r="D50" s="298"/>
      <c r="E50" s="298"/>
      <c r="F50" s="318"/>
      <c r="G50" s="304"/>
      <c r="H50" s="304"/>
      <c r="I50" s="321"/>
      <c r="J50" s="321"/>
      <c r="K50" s="90" t="s">
        <v>47</v>
      </c>
      <c r="L50" s="91">
        <f>22100-L49</f>
        <v>3315</v>
      </c>
      <c r="M50" s="91"/>
      <c r="N50" s="92">
        <v>0</v>
      </c>
      <c r="O50" s="98"/>
      <c r="P50" s="97"/>
    </row>
    <row r="51" spans="1:15" s="96" customFormat="1" ht="12.75" customHeight="1">
      <c r="A51" s="299" t="s">
        <v>64</v>
      </c>
      <c r="B51" s="302">
        <v>853</v>
      </c>
      <c r="C51" s="302">
        <v>85395</v>
      </c>
      <c r="D51" s="296" t="s">
        <v>55</v>
      </c>
      <c r="E51" s="296" t="s">
        <v>63</v>
      </c>
      <c r="F51" s="316" t="s">
        <v>57</v>
      </c>
      <c r="G51" s="302">
        <v>2008</v>
      </c>
      <c r="H51" s="302">
        <v>2009</v>
      </c>
      <c r="I51" s="319">
        <v>48389</v>
      </c>
      <c r="J51" s="319">
        <v>48389</v>
      </c>
      <c r="K51" s="78" t="s">
        <v>46</v>
      </c>
      <c r="L51" s="100">
        <f>SUM(L52:L54)</f>
        <v>21420</v>
      </c>
      <c r="M51" s="79">
        <f>SUM(M52:M54)</f>
        <v>0</v>
      </c>
      <c r="N51" s="80">
        <v>0</v>
      </c>
      <c r="O51" s="98"/>
    </row>
    <row r="52" spans="1:16" s="96" customFormat="1" ht="12.75">
      <c r="A52" s="300"/>
      <c r="B52" s="303"/>
      <c r="C52" s="303"/>
      <c r="D52" s="297"/>
      <c r="E52" s="297"/>
      <c r="F52" s="317"/>
      <c r="G52" s="303"/>
      <c r="H52" s="303"/>
      <c r="I52" s="320"/>
      <c r="J52" s="320"/>
      <c r="K52" s="84" t="s">
        <v>20</v>
      </c>
      <c r="L52" s="101">
        <v>0</v>
      </c>
      <c r="M52" s="85">
        <v>0</v>
      </c>
      <c r="N52" s="86">
        <v>0</v>
      </c>
      <c r="O52" s="98"/>
      <c r="P52" s="97"/>
    </row>
    <row r="53" spans="1:16" s="96" customFormat="1" ht="12.75">
      <c r="A53" s="300"/>
      <c r="B53" s="303"/>
      <c r="C53" s="303"/>
      <c r="D53" s="297"/>
      <c r="E53" s="297"/>
      <c r="F53" s="317"/>
      <c r="G53" s="303"/>
      <c r="H53" s="303"/>
      <c r="I53" s="320"/>
      <c r="J53" s="320"/>
      <c r="K53" s="84" t="s">
        <v>22</v>
      </c>
      <c r="L53" s="85">
        <f>21420*85%</f>
        <v>18207</v>
      </c>
      <c r="M53" s="85"/>
      <c r="N53" s="86">
        <v>0</v>
      </c>
      <c r="O53" s="98"/>
      <c r="P53" s="97"/>
    </row>
    <row r="54" spans="1:16" s="99" customFormat="1" ht="14.25" customHeight="1" thickBot="1">
      <c r="A54" s="301"/>
      <c r="B54" s="304"/>
      <c r="C54" s="304"/>
      <c r="D54" s="298"/>
      <c r="E54" s="298"/>
      <c r="F54" s="318"/>
      <c r="G54" s="304"/>
      <c r="H54" s="304"/>
      <c r="I54" s="321"/>
      <c r="J54" s="321"/>
      <c r="K54" s="90" t="s">
        <v>47</v>
      </c>
      <c r="L54" s="91">
        <f>21420-L53</f>
        <v>3213</v>
      </c>
      <c r="M54" s="91"/>
      <c r="N54" s="92">
        <v>0</v>
      </c>
      <c r="O54" s="98"/>
      <c r="P54" s="97"/>
    </row>
    <row r="55" spans="1:14" s="77" customFormat="1" ht="15" customHeight="1" thickBot="1">
      <c r="A55" s="102">
        <v>1</v>
      </c>
      <c r="B55" s="103">
        <v>2</v>
      </c>
      <c r="C55" s="103">
        <v>3</v>
      </c>
      <c r="D55" s="104">
        <v>4</v>
      </c>
      <c r="E55" s="104">
        <v>5</v>
      </c>
      <c r="F55" s="104">
        <v>6</v>
      </c>
      <c r="G55" s="104">
        <v>7</v>
      </c>
      <c r="H55" s="104">
        <v>8</v>
      </c>
      <c r="I55" s="104">
        <v>9</v>
      </c>
      <c r="J55" s="104">
        <v>10</v>
      </c>
      <c r="K55" s="104">
        <v>11</v>
      </c>
      <c r="L55" s="105">
        <v>12</v>
      </c>
      <c r="M55" s="104">
        <v>13</v>
      </c>
      <c r="N55" s="106">
        <v>14</v>
      </c>
    </row>
    <row r="56" spans="1:15" s="96" customFormat="1" ht="12.75" customHeight="1">
      <c r="A56" s="299" t="s">
        <v>66</v>
      </c>
      <c r="B56" s="302">
        <v>853</v>
      </c>
      <c r="C56" s="302">
        <v>85395</v>
      </c>
      <c r="D56" s="296" t="s">
        <v>55</v>
      </c>
      <c r="E56" s="296" t="s">
        <v>65</v>
      </c>
      <c r="F56" s="316" t="s">
        <v>57</v>
      </c>
      <c r="G56" s="302">
        <v>2008</v>
      </c>
      <c r="H56" s="302">
        <v>2009</v>
      </c>
      <c r="I56" s="319">
        <v>49549</v>
      </c>
      <c r="J56" s="319">
        <f>I56</f>
        <v>49549</v>
      </c>
      <c r="K56" s="78" t="s">
        <v>46</v>
      </c>
      <c r="L56" s="100">
        <f>SUM(L57:L59)</f>
        <v>22100</v>
      </c>
      <c r="M56" s="79">
        <f>SUM(M57:M59)</f>
        <v>0</v>
      </c>
      <c r="N56" s="80">
        <v>0</v>
      </c>
      <c r="O56" s="98"/>
    </row>
    <row r="57" spans="1:16" s="96" customFormat="1" ht="12.75">
      <c r="A57" s="300"/>
      <c r="B57" s="303"/>
      <c r="C57" s="303"/>
      <c r="D57" s="297"/>
      <c r="E57" s="297"/>
      <c r="F57" s="317"/>
      <c r="G57" s="303"/>
      <c r="H57" s="303"/>
      <c r="I57" s="320"/>
      <c r="J57" s="320"/>
      <c r="K57" s="84" t="s">
        <v>20</v>
      </c>
      <c r="L57" s="101">
        <v>0</v>
      </c>
      <c r="M57" s="85">
        <v>0</v>
      </c>
      <c r="N57" s="86">
        <v>0</v>
      </c>
      <c r="O57" s="98"/>
      <c r="P57" s="97"/>
    </row>
    <row r="58" spans="1:16" s="96" customFormat="1" ht="12.75">
      <c r="A58" s="300"/>
      <c r="B58" s="303"/>
      <c r="C58" s="303"/>
      <c r="D58" s="297"/>
      <c r="E58" s="297"/>
      <c r="F58" s="317"/>
      <c r="G58" s="303"/>
      <c r="H58" s="303"/>
      <c r="I58" s="320"/>
      <c r="J58" s="320"/>
      <c r="K58" s="84" t="s">
        <v>22</v>
      </c>
      <c r="L58" s="85">
        <f>22100*85%</f>
        <v>18785</v>
      </c>
      <c r="M58" s="85">
        <v>0</v>
      </c>
      <c r="N58" s="86">
        <v>0</v>
      </c>
      <c r="O58" s="98"/>
      <c r="P58" s="98"/>
    </row>
    <row r="59" spans="1:15" s="99" customFormat="1" ht="13.5" thickBot="1">
      <c r="A59" s="301"/>
      <c r="B59" s="304"/>
      <c r="C59" s="304"/>
      <c r="D59" s="298"/>
      <c r="E59" s="298"/>
      <c r="F59" s="318"/>
      <c r="G59" s="304"/>
      <c r="H59" s="304"/>
      <c r="I59" s="321"/>
      <c r="J59" s="321"/>
      <c r="K59" s="90" t="s">
        <v>47</v>
      </c>
      <c r="L59" s="91">
        <f>22100-L58</f>
        <v>3315</v>
      </c>
      <c r="M59" s="91">
        <v>0</v>
      </c>
      <c r="N59" s="92">
        <v>0</v>
      </c>
      <c r="O59" s="98"/>
    </row>
    <row r="60" spans="1:15" s="96" customFormat="1" ht="12.75" customHeight="1">
      <c r="A60" s="299" t="s">
        <v>68</v>
      </c>
      <c r="B60" s="302">
        <v>853</v>
      </c>
      <c r="C60" s="302">
        <v>85395</v>
      </c>
      <c r="D60" s="296" t="s">
        <v>55</v>
      </c>
      <c r="E60" s="296" t="s">
        <v>67</v>
      </c>
      <c r="F60" s="316" t="s">
        <v>57</v>
      </c>
      <c r="G60" s="302">
        <v>2008</v>
      </c>
      <c r="H60" s="302">
        <v>2009</v>
      </c>
      <c r="I60" s="319">
        <v>47843</v>
      </c>
      <c r="J60" s="319">
        <v>47843</v>
      </c>
      <c r="K60" s="78" t="s">
        <v>46</v>
      </c>
      <c r="L60" s="100">
        <f>SUM(L61:L63)</f>
        <v>26054</v>
      </c>
      <c r="M60" s="79">
        <f>SUM(M61:M63)</f>
        <v>0</v>
      </c>
      <c r="N60" s="80">
        <v>0</v>
      </c>
      <c r="O60" s="98"/>
    </row>
    <row r="61" spans="1:15" s="96" customFormat="1" ht="12.75">
      <c r="A61" s="300"/>
      <c r="B61" s="303"/>
      <c r="C61" s="303"/>
      <c r="D61" s="297"/>
      <c r="E61" s="297"/>
      <c r="F61" s="317"/>
      <c r="G61" s="303"/>
      <c r="H61" s="303"/>
      <c r="I61" s="320"/>
      <c r="J61" s="320"/>
      <c r="K61" s="84" t="s">
        <v>20</v>
      </c>
      <c r="L61" s="101">
        <v>0</v>
      </c>
      <c r="M61" s="85">
        <v>0</v>
      </c>
      <c r="N61" s="86">
        <v>0</v>
      </c>
      <c r="O61" s="98"/>
    </row>
    <row r="62" spans="1:16" s="96" customFormat="1" ht="12.75">
      <c r="A62" s="300"/>
      <c r="B62" s="303"/>
      <c r="C62" s="303"/>
      <c r="D62" s="297"/>
      <c r="E62" s="297"/>
      <c r="F62" s="317"/>
      <c r="G62" s="303"/>
      <c r="H62" s="303"/>
      <c r="I62" s="320"/>
      <c r="J62" s="320"/>
      <c r="K62" s="84" t="s">
        <v>22</v>
      </c>
      <c r="L62" s="85">
        <f>26054*85%</f>
        <v>22146</v>
      </c>
      <c r="M62" s="85">
        <v>0</v>
      </c>
      <c r="N62" s="86">
        <v>0</v>
      </c>
      <c r="O62" s="98"/>
      <c r="P62" s="98"/>
    </row>
    <row r="63" spans="1:15" s="99" customFormat="1" ht="13.5" thickBot="1">
      <c r="A63" s="301"/>
      <c r="B63" s="304"/>
      <c r="C63" s="304"/>
      <c r="D63" s="298"/>
      <c r="E63" s="298"/>
      <c r="F63" s="318"/>
      <c r="G63" s="304"/>
      <c r="H63" s="304"/>
      <c r="I63" s="321"/>
      <c r="J63" s="321"/>
      <c r="K63" s="90" t="s">
        <v>47</v>
      </c>
      <c r="L63" s="91">
        <f>26054-L62</f>
        <v>3908</v>
      </c>
      <c r="M63" s="91">
        <v>0</v>
      </c>
      <c r="N63" s="92">
        <v>0</v>
      </c>
      <c r="O63" s="98"/>
    </row>
    <row r="64" spans="1:15" s="96" customFormat="1" ht="12.75" customHeight="1">
      <c r="A64" s="299" t="s">
        <v>70</v>
      </c>
      <c r="B64" s="302">
        <v>853</v>
      </c>
      <c r="C64" s="302">
        <v>85395</v>
      </c>
      <c r="D64" s="296" t="s">
        <v>55</v>
      </c>
      <c r="E64" s="296" t="s">
        <v>69</v>
      </c>
      <c r="F64" s="322" t="s">
        <v>57</v>
      </c>
      <c r="G64" s="302">
        <v>2008</v>
      </c>
      <c r="H64" s="302">
        <v>2009</v>
      </c>
      <c r="I64" s="319">
        <v>47889</v>
      </c>
      <c r="J64" s="319">
        <f>I64</f>
        <v>47889</v>
      </c>
      <c r="K64" s="78" t="s">
        <v>46</v>
      </c>
      <c r="L64" s="100">
        <f>SUM(L65:L67)</f>
        <v>21420</v>
      </c>
      <c r="M64" s="79">
        <f>SUM(M65:M67)</f>
        <v>0</v>
      </c>
      <c r="N64" s="80">
        <v>0</v>
      </c>
      <c r="O64" s="98"/>
    </row>
    <row r="65" spans="1:15" s="96" customFormat="1" ht="12.75">
      <c r="A65" s="300"/>
      <c r="B65" s="303"/>
      <c r="C65" s="303"/>
      <c r="D65" s="297"/>
      <c r="E65" s="297"/>
      <c r="F65" s="317"/>
      <c r="G65" s="303"/>
      <c r="H65" s="303"/>
      <c r="I65" s="320"/>
      <c r="J65" s="320"/>
      <c r="K65" s="84" t="s">
        <v>20</v>
      </c>
      <c r="L65" s="101">
        <v>0</v>
      </c>
      <c r="M65" s="85">
        <v>0</v>
      </c>
      <c r="N65" s="86">
        <v>0</v>
      </c>
      <c r="O65" s="98"/>
    </row>
    <row r="66" spans="1:16" s="96" customFormat="1" ht="12.75">
      <c r="A66" s="300"/>
      <c r="B66" s="303"/>
      <c r="C66" s="303"/>
      <c r="D66" s="297"/>
      <c r="E66" s="297"/>
      <c r="F66" s="317"/>
      <c r="G66" s="303"/>
      <c r="H66" s="303"/>
      <c r="I66" s="320"/>
      <c r="J66" s="320"/>
      <c r="K66" s="84" t="s">
        <v>22</v>
      </c>
      <c r="L66" s="85">
        <f>21420*85%</f>
        <v>18207</v>
      </c>
      <c r="M66" s="85">
        <v>0</v>
      </c>
      <c r="N66" s="86">
        <v>0</v>
      </c>
      <c r="O66" s="98"/>
      <c r="P66" s="98"/>
    </row>
    <row r="67" spans="1:16" s="99" customFormat="1" ht="13.5" thickBot="1">
      <c r="A67" s="301"/>
      <c r="B67" s="304"/>
      <c r="C67" s="304"/>
      <c r="D67" s="298"/>
      <c r="E67" s="298"/>
      <c r="F67" s="318"/>
      <c r="G67" s="304"/>
      <c r="H67" s="304"/>
      <c r="I67" s="321"/>
      <c r="J67" s="321"/>
      <c r="K67" s="90" t="s">
        <v>47</v>
      </c>
      <c r="L67" s="91">
        <f>21420-L66</f>
        <v>3213</v>
      </c>
      <c r="M67" s="91">
        <v>0</v>
      </c>
      <c r="N67" s="92">
        <v>0</v>
      </c>
      <c r="O67" s="98"/>
      <c r="P67" s="107"/>
    </row>
    <row r="68" spans="1:15" s="96" customFormat="1" ht="12.75">
      <c r="A68" s="299" t="s">
        <v>72</v>
      </c>
      <c r="B68" s="302">
        <v>853</v>
      </c>
      <c r="C68" s="302">
        <v>85395</v>
      </c>
      <c r="D68" s="296" t="s">
        <v>55</v>
      </c>
      <c r="E68" s="296" t="s">
        <v>71</v>
      </c>
      <c r="F68" s="322" t="s">
        <v>57</v>
      </c>
      <c r="G68" s="302">
        <v>2008</v>
      </c>
      <c r="H68" s="302">
        <v>2009</v>
      </c>
      <c r="I68" s="319">
        <v>47889</v>
      </c>
      <c r="J68" s="319">
        <v>47889</v>
      </c>
      <c r="K68" s="78" t="s">
        <v>46</v>
      </c>
      <c r="L68" s="79">
        <f>SUM(L69:L71)</f>
        <v>21420</v>
      </c>
      <c r="M68" s="79">
        <f>SUM(M69:M71)</f>
        <v>0</v>
      </c>
      <c r="N68" s="80">
        <v>0</v>
      </c>
      <c r="O68" s="98"/>
    </row>
    <row r="69" spans="1:16" s="96" customFormat="1" ht="12.75">
      <c r="A69" s="300"/>
      <c r="B69" s="303"/>
      <c r="C69" s="303"/>
      <c r="D69" s="297"/>
      <c r="E69" s="297"/>
      <c r="F69" s="323"/>
      <c r="G69" s="303"/>
      <c r="H69" s="303"/>
      <c r="I69" s="320"/>
      <c r="J69" s="320"/>
      <c r="K69" s="84" t="s">
        <v>20</v>
      </c>
      <c r="L69" s="85">
        <v>0</v>
      </c>
      <c r="M69" s="85">
        <v>0</v>
      </c>
      <c r="N69" s="86">
        <v>0</v>
      </c>
      <c r="O69" s="98"/>
      <c r="P69" s="97"/>
    </row>
    <row r="70" spans="1:16" s="96" customFormat="1" ht="12.75">
      <c r="A70" s="300"/>
      <c r="B70" s="303"/>
      <c r="C70" s="303"/>
      <c r="D70" s="297"/>
      <c r="E70" s="297"/>
      <c r="F70" s="323"/>
      <c r="G70" s="303"/>
      <c r="H70" s="303"/>
      <c r="I70" s="320"/>
      <c r="J70" s="320"/>
      <c r="K70" s="84" t="s">
        <v>22</v>
      </c>
      <c r="L70" s="85">
        <f>21420*85%</f>
        <v>18207</v>
      </c>
      <c r="M70" s="85">
        <v>0</v>
      </c>
      <c r="N70" s="86">
        <v>0</v>
      </c>
      <c r="O70" s="98"/>
      <c r="P70" s="98"/>
    </row>
    <row r="71" spans="1:15" s="99" customFormat="1" ht="13.5" thickBot="1">
      <c r="A71" s="301"/>
      <c r="B71" s="304"/>
      <c r="C71" s="304"/>
      <c r="D71" s="298"/>
      <c r="E71" s="298"/>
      <c r="F71" s="324"/>
      <c r="G71" s="304"/>
      <c r="H71" s="304"/>
      <c r="I71" s="321"/>
      <c r="J71" s="321"/>
      <c r="K71" s="90" t="s">
        <v>47</v>
      </c>
      <c r="L71" s="91">
        <f>21420-L70</f>
        <v>3213</v>
      </c>
      <c r="M71" s="91">
        <v>0</v>
      </c>
      <c r="N71" s="92">
        <v>0</v>
      </c>
      <c r="O71" s="98"/>
    </row>
    <row r="72" spans="1:15" s="96" customFormat="1" ht="12.75">
      <c r="A72" s="299" t="s">
        <v>74</v>
      </c>
      <c r="B72" s="302">
        <v>853</v>
      </c>
      <c r="C72" s="302">
        <v>85395</v>
      </c>
      <c r="D72" s="296" t="s">
        <v>55</v>
      </c>
      <c r="E72" s="296" t="s">
        <v>73</v>
      </c>
      <c r="F72" s="316" t="s">
        <v>57</v>
      </c>
      <c r="G72" s="302">
        <v>2008</v>
      </c>
      <c r="H72" s="302">
        <v>2009</v>
      </c>
      <c r="I72" s="319">
        <v>45630</v>
      </c>
      <c r="J72" s="319">
        <v>45630</v>
      </c>
      <c r="K72" s="78" t="s">
        <v>46</v>
      </c>
      <c r="L72" s="100">
        <f>SUM(L73:L75)</f>
        <v>25488</v>
      </c>
      <c r="M72" s="79">
        <f>SUM(M73:M75)</f>
        <v>0</v>
      </c>
      <c r="N72" s="80">
        <v>0</v>
      </c>
      <c r="O72" s="98"/>
    </row>
    <row r="73" spans="1:15" s="96" customFormat="1" ht="12.75">
      <c r="A73" s="300"/>
      <c r="B73" s="303"/>
      <c r="C73" s="303"/>
      <c r="D73" s="297"/>
      <c r="E73" s="297"/>
      <c r="F73" s="317"/>
      <c r="G73" s="303"/>
      <c r="H73" s="303"/>
      <c r="I73" s="320"/>
      <c r="J73" s="320"/>
      <c r="K73" s="84" t="s">
        <v>20</v>
      </c>
      <c r="L73" s="101">
        <v>0</v>
      </c>
      <c r="M73" s="85">
        <v>0</v>
      </c>
      <c r="N73" s="86">
        <v>0</v>
      </c>
      <c r="O73" s="98"/>
    </row>
    <row r="74" spans="1:16" s="96" customFormat="1" ht="12.75">
      <c r="A74" s="300"/>
      <c r="B74" s="303"/>
      <c r="C74" s="303"/>
      <c r="D74" s="297"/>
      <c r="E74" s="297"/>
      <c r="F74" s="317"/>
      <c r="G74" s="303"/>
      <c r="H74" s="303"/>
      <c r="I74" s="320"/>
      <c r="J74" s="320"/>
      <c r="K74" s="84" t="s">
        <v>22</v>
      </c>
      <c r="L74" s="85">
        <f>25488*85%</f>
        <v>21665</v>
      </c>
      <c r="M74" s="85">
        <v>0</v>
      </c>
      <c r="N74" s="86">
        <v>0</v>
      </c>
      <c r="O74" s="98"/>
      <c r="P74" s="98"/>
    </row>
    <row r="75" spans="1:15" s="99" customFormat="1" ht="13.5" thickBot="1">
      <c r="A75" s="301"/>
      <c r="B75" s="304"/>
      <c r="C75" s="304"/>
      <c r="D75" s="298"/>
      <c r="E75" s="298"/>
      <c r="F75" s="318"/>
      <c r="G75" s="304"/>
      <c r="H75" s="304"/>
      <c r="I75" s="321"/>
      <c r="J75" s="321"/>
      <c r="K75" s="90" t="s">
        <v>47</v>
      </c>
      <c r="L75" s="91">
        <f>25488-L74</f>
        <v>3823</v>
      </c>
      <c r="M75" s="91">
        <v>0</v>
      </c>
      <c r="N75" s="92">
        <v>0</v>
      </c>
      <c r="O75" s="98"/>
    </row>
    <row r="76" spans="1:15" s="96" customFormat="1" ht="12.75" customHeight="1">
      <c r="A76" s="299" t="s">
        <v>76</v>
      </c>
      <c r="B76" s="302">
        <v>853</v>
      </c>
      <c r="C76" s="302">
        <v>85395</v>
      </c>
      <c r="D76" s="296" t="s">
        <v>55</v>
      </c>
      <c r="E76" s="296" t="s">
        <v>75</v>
      </c>
      <c r="F76" s="316" t="s">
        <v>57</v>
      </c>
      <c r="G76" s="302">
        <v>2008</v>
      </c>
      <c r="H76" s="302">
        <v>2009</v>
      </c>
      <c r="I76" s="319">
        <v>48689</v>
      </c>
      <c r="J76" s="319">
        <v>48689</v>
      </c>
      <c r="K76" s="78" t="s">
        <v>46</v>
      </c>
      <c r="L76" s="100">
        <f>SUM(L77:L79)</f>
        <v>21520</v>
      </c>
      <c r="M76" s="79">
        <f>SUM(M77:M79)</f>
        <v>0</v>
      </c>
      <c r="N76" s="80">
        <v>0</v>
      </c>
      <c r="O76" s="98"/>
    </row>
    <row r="77" spans="1:16" s="96" customFormat="1" ht="12.75">
      <c r="A77" s="300"/>
      <c r="B77" s="303"/>
      <c r="C77" s="303"/>
      <c r="D77" s="297"/>
      <c r="E77" s="297"/>
      <c r="F77" s="317"/>
      <c r="G77" s="303"/>
      <c r="H77" s="303"/>
      <c r="I77" s="320"/>
      <c r="J77" s="320"/>
      <c r="K77" s="84" t="s">
        <v>20</v>
      </c>
      <c r="L77" s="101">
        <v>0</v>
      </c>
      <c r="M77" s="85">
        <v>0</v>
      </c>
      <c r="N77" s="86">
        <v>0</v>
      </c>
      <c r="O77" s="98"/>
      <c r="P77" s="97"/>
    </row>
    <row r="78" spans="1:16" s="96" customFormat="1" ht="12.75">
      <c r="A78" s="300"/>
      <c r="B78" s="303"/>
      <c r="C78" s="303"/>
      <c r="D78" s="297"/>
      <c r="E78" s="297"/>
      <c r="F78" s="317"/>
      <c r="G78" s="303"/>
      <c r="H78" s="303"/>
      <c r="I78" s="320"/>
      <c r="J78" s="320"/>
      <c r="K78" s="84" t="s">
        <v>22</v>
      </c>
      <c r="L78" s="85">
        <f>21520*85%</f>
        <v>18292</v>
      </c>
      <c r="M78" s="85">
        <v>0</v>
      </c>
      <c r="N78" s="86">
        <v>0</v>
      </c>
      <c r="O78" s="98"/>
      <c r="P78" s="98"/>
    </row>
    <row r="79" spans="1:15" s="99" customFormat="1" ht="13.5" thickBot="1">
      <c r="A79" s="301"/>
      <c r="B79" s="304"/>
      <c r="C79" s="304"/>
      <c r="D79" s="298"/>
      <c r="E79" s="298"/>
      <c r="F79" s="318"/>
      <c r="G79" s="304"/>
      <c r="H79" s="304"/>
      <c r="I79" s="321"/>
      <c r="J79" s="321"/>
      <c r="K79" s="90" t="s">
        <v>47</v>
      </c>
      <c r="L79" s="91">
        <f>21520-L78</f>
        <v>3228</v>
      </c>
      <c r="M79" s="91">
        <v>0</v>
      </c>
      <c r="N79" s="92">
        <v>0</v>
      </c>
      <c r="O79" s="98"/>
    </row>
    <row r="80" spans="1:15" s="96" customFormat="1" ht="12.75" customHeight="1">
      <c r="A80" s="299" t="s">
        <v>78</v>
      </c>
      <c r="B80" s="302">
        <v>853</v>
      </c>
      <c r="C80" s="302">
        <v>85395</v>
      </c>
      <c r="D80" s="296" t="s">
        <v>55</v>
      </c>
      <c r="E80" s="296" t="s">
        <v>77</v>
      </c>
      <c r="F80" s="316" t="s">
        <v>57</v>
      </c>
      <c r="G80" s="302">
        <v>2008</v>
      </c>
      <c r="H80" s="302">
        <v>2009</v>
      </c>
      <c r="I80" s="319">
        <v>47889</v>
      </c>
      <c r="J80" s="319">
        <v>47889</v>
      </c>
      <c r="K80" s="78" t="s">
        <v>46</v>
      </c>
      <c r="L80" s="100">
        <f>SUM(L81:L83)</f>
        <v>21420</v>
      </c>
      <c r="M80" s="79">
        <f>SUM(M81:M83)</f>
        <v>0</v>
      </c>
      <c r="N80" s="80">
        <f>SUM(N81:N83)</f>
        <v>0</v>
      </c>
      <c r="O80" s="98"/>
    </row>
    <row r="81" spans="1:15" s="96" customFormat="1" ht="12.75" customHeight="1">
      <c r="A81" s="300"/>
      <c r="B81" s="303"/>
      <c r="C81" s="303"/>
      <c r="D81" s="297"/>
      <c r="E81" s="297"/>
      <c r="F81" s="317"/>
      <c r="G81" s="303"/>
      <c r="H81" s="303"/>
      <c r="I81" s="320"/>
      <c r="J81" s="320"/>
      <c r="K81" s="84" t="s">
        <v>20</v>
      </c>
      <c r="L81" s="101">
        <v>0</v>
      </c>
      <c r="M81" s="85">
        <v>0</v>
      </c>
      <c r="N81" s="86"/>
      <c r="O81" s="98"/>
    </row>
    <row r="82" spans="1:15" s="96" customFormat="1" ht="12.75" customHeight="1">
      <c r="A82" s="300"/>
      <c r="B82" s="303"/>
      <c r="C82" s="303"/>
      <c r="D82" s="297"/>
      <c r="E82" s="297"/>
      <c r="F82" s="317"/>
      <c r="G82" s="303"/>
      <c r="H82" s="303"/>
      <c r="I82" s="320"/>
      <c r="J82" s="320"/>
      <c r="K82" s="84" t="s">
        <v>22</v>
      </c>
      <c r="L82" s="85">
        <f>21420*85%</f>
        <v>18207</v>
      </c>
      <c r="M82" s="85">
        <v>0</v>
      </c>
      <c r="N82" s="86"/>
      <c r="O82" s="98"/>
    </row>
    <row r="83" spans="1:15" s="99" customFormat="1" ht="13.5" customHeight="1" thickBot="1">
      <c r="A83" s="301"/>
      <c r="B83" s="304"/>
      <c r="C83" s="304"/>
      <c r="D83" s="298"/>
      <c r="E83" s="298"/>
      <c r="F83" s="318"/>
      <c r="G83" s="304"/>
      <c r="H83" s="304"/>
      <c r="I83" s="321"/>
      <c r="J83" s="321"/>
      <c r="K83" s="90" t="s">
        <v>47</v>
      </c>
      <c r="L83" s="91">
        <f>21420-L82</f>
        <v>3213</v>
      </c>
      <c r="M83" s="91">
        <v>0</v>
      </c>
      <c r="N83" s="92"/>
      <c r="O83" s="98"/>
    </row>
    <row r="84" spans="1:14" ht="12.75">
      <c r="A84" s="299" t="s">
        <v>80</v>
      </c>
      <c r="B84" s="302">
        <v>853</v>
      </c>
      <c r="C84" s="302">
        <v>85395</v>
      </c>
      <c r="D84" s="296" t="s">
        <v>55</v>
      </c>
      <c r="E84" s="296" t="s">
        <v>79</v>
      </c>
      <c r="F84" s="316" t="s">
        <v>57</v>
      </c>
      <c r="G84" s="302">
        <v>2008</v>
      </c>
      <c r="H84" s="302">
        <v>2009</v>
      </c>
      <c r="I84" s="319">
        <v>45169</v>
      </c>
      <c r="J84" s="319">
        <v>45169</v>
      </c>
      <c r="K84" s="78" t="s">
        <v>46</v>
      </c>
      <c r="L84" s="100">
        <f>SUM(L85:L87)</f>
        <v>33657</v>
      </c>
      <c r="M84" s="79">
        <f>SUM(M85:M87)</f>
        <v>0</v>
      </c>
      <c r="N84" s="80">
        <f>SUM(N85:N87)</f>
        <v>0</v>
      </c>
    </row>
    <row r="85" spans="1:14" ht="12.75">
      <c r="A85" s="300"/>
      <c r="B85" s="303"/>
      <c r="C85" s="303"/>
      <c r="D85" s="297"/>
      <c r="E85" s="297"/>
      <c r="F85" s="317"/>
      <c r="G85" s="303"/>
      <c r="H85" s="303"/>
      <c r="I85" s="320"/>
      <c r="J85" s="320"/>
      <c r="K85" s="84" t="s">
        <v>20</v>
      </c>
      <c r="L85" s="101">
        <v>0</v>
      </c>
      <c r="M85" s="85">
        <v>0</v>
      </c>
      <c r="N85" s="86"/>
    </row>
    <row r="86" spans="1:14" ht="12.75">
      <c r="A86" s="300"/>
      <c r="B86" s="303"/>
      <c r="C86" s="303"/>
      <c r="D86" s="297"/>
      <c r="E86" s="297"/>
      <c r="F86" s="317"/>
      <c r="G86" s="303"/>
      <c r="H86" s="303"/>
      <c r="I86" s="320"/>
      <c r="J86" s="320"/>
      <c r="K86" s="84" t="s">
        <v>22</v>
      </c>
      <c r="L86" s="85">
        <v>28608</v>
      </c>
      <c r="M86" s="85">
        <v>0</v>
      </c>
      <c r="N86" s="86"/>
    </row>
    <row r="87" spans="1:16" ht="13.5" thickBot="1">
      <c r="A87" s="301"/>
      <c r="B87" s="304"/>
      <c r="C87" s="304"/>
      <c r="D87" s="298"/>
      <c r="E87" s="298"/>
      <c r="F87" s="318"/>
      <c r="G87" s="304"/>
      <c r="H87" s="304"/>
      <c r="I87" s="321"/>
      <c r="J87" s="321"/>
      <c r="K87" s="90" t="s">
        <v>47</v>
      </c>
      <c r="L87" s="91">
        <v>5049</v>
      </c>
      <c r="M87" s="91">
        <v>0</v>
      </c>
      <c r="N87" s="92"/>
      <c r="P87" s="108"/>
    </row>
    <row r="88" spans="1:15" ht="12.75" customHeight="1">
      <c r="A88" s="299" t="s">
        <v>84</v>
      </c>
      <c r="B88" s="303">
        <v>853</v>
      </c>
      <c r="C88" s="303">
        <v>85395</v>
      </c>
      <c r="D88" s="296" t="s">
        <v>55</v>
      </c>
      <c r="E88" s="297" t="s">
        <v>124</v>
      </c>
      <c r="F88" s="323" t="s">
        <v>125</v>
      </c>
      <c r="G88" s="303">
        <v>2009</v>
      </c>
      <c r="H88" s="303">
        <v>2009</v>
      </c>
      <c r="I88" s="320">
        <v>357219</v>
      </c>
      <c r="J88" s="329">
        <v>357219</v>
      </c>
      <c r="K88" s="109" t="s">
        <v>46</v>
      </c>
      <c r="L88" s="110">
        <f>SUM(L89:L91)</f>
        <v>357219</v>
      </c>
      <c r="M88" s="111">
        <f>SUM(M89:M91)</f>
        <v>0</v>
      </c>
      <c r="N88" s="112">
        <f>SUM(N89:N91)</f>
        <v>0</v>
      </c>
      <c r="O88" s="113"/>
    </row>
    <row r="89" spans="1:17" ht="12.75">
      <c r="A89" s="300"/>
      <c r="B89" s="325"/>
      <c r="C89" s="325"/>
      <c r="D89" s="297"/>
      <c r="E89" s="325"/>
      <c r="F89" s="325"/>
      <c r="G89" s="325"/>
      <c r="H89" s="325"/>
      <c r="I89" s="327"/>
      <c r="J89" s="327"/>
      <c r="K89" s="84" t="s">
        <v>20</v>
      </c>
      <c r="L89" s="101">
        <v>35722</v>
      </c>
      <c r="M89" s="85">
        <v>0</v>
      </c>
      <c r="N89" s="86"/>
      <c r="O89" s="114"/>
      <c r="P89" s="115"/>
      <c r="Q89" s="108"/>
    </row>
    <row r="90" spans="1:17" ht="12.75">
      <c r="A90" s="300"/>
      <c r="B90" s="325"/>
      <c r="C90" s="325"/>
      <c r="D90" s="297"/>
      <c r="E90" s="325"/>
      <c r="F90" s="325"/>
      <c r="G90" s="325"/>
      <c r="H90" s="325"/>
      <c r="I90" s="327"/>
      <c r="J90" s="327"/>
      <c r="K90" s="84" t="s">
        <v>22</v>
      </c>
      <c r="L90" s="101">
        <v>303636</v>
      </c>
      <c r="M90" s="85">
        <v>0</v>
      </c>
      <c r="N90" s="86"/>
      <c r="O90" s="114"/>
      <c r="P90" s="108"/>
      <c r="Q90" s="108"/>
    </row>
    <row r="91" spans="1:14" ht="13.5" thickBot="1">
      <c r="A91" s="301"/>
      <c r="B91" s="326"/>
      <c r="C91" s="326"/>
      <c r="D91" s="298"/>
      <c r="E91" s="326"/>
      <c r="F91" s="326"/>
      <c r="G91" s="326"/>
      <c r="H91" s="326"/>
      <c r="I91" s="328"/>
      <c r="J91" s="328"/>
      <c r="K91" s="90" t="s">
        <v>47</v>
      </c>
      <c r="L91" s="116">
        <v>17861</v>
      </c>
      <c r="M91" s="91">
        <v>0</v>
      </c>
      <c r="N91" s="92"/>
    </row>
    <row r="92" spans="1:15" ht="12.75">
      <c r="A92" s="299" t="s">
        <v>86</v>
      </c>
      <c r="B92" s="303">
        <v>900</v>
      </c>
      <c r="C92" s="303">
        <v>90001</v>
      </c>
      <c r="D92" s="297" t="s">
        <v>81</v>
      </c>
      <c r="E92" s="297" t="s">
        <v>82</v>
      </c>
      <c r="F92" s="317" t="s">
        <v>83</v>
      </c>
      <c r="G92" s="303">
        <v>2008</v>
      </c>
      <c r="H92" s="303">
        <v>2010</v>
      </c>
      <c r="I92" s="320">
        <v>5560000</v>
      </c>
      <c r="J92" s="329">
        <v>5515000</v>
      </c>
      <c r="K92" s="109" t="s">
        <v>46</v>
      </c>
      <c r="L92" s="110">
        <f>SUM(L93:L95)</f>
        <v>1500000</v>
      </c>
      <c r="M92" s="111">
        <f>SUM(M93:M95)</f>
        <v>4015000</v>
      </c>
      <c r="N92" s="112">
        <f>SUM(N93:N95)</f>
        <v>0</v>
      </c>
      <c r="O92" s="113"/>
    </row>
    <row r="93" spans="1:17" ht="12.75">
      <c r="A93" s="300"/>
      <c r="B93" s="325"/>
      <c r="C93" s="325"/>
      <c r="D93" s="325"/>
      <c r="E93" s="325"/>
      <c r="F93" s="325"/>
      <c r="G93" s="325"/>
      <c r="H93" s="325"/>
      <c r="I93" s="327"/>
      <c r="J93" s="327"/>
      <c r="K93" s="84" t="s">
        <v>20</v>
      </c>
      <c r="L93" s="101">
        <v>375000</v>
      </c>
      <c r="M93" s="85">
        <v>1003750</v>
      </c>
      <c r="N93" s="86"/>
      <c r="O93" s="114"/>
      <c r="P93" s="115"/>
      <c r="Q93" s="108"/>
    </row>
    <row r="94" spans="1:17" ht="12.75">
      <c r="A94" s="300"/>
      <c r="B94" s="325"/>
      <c r="C94" s="325"/>
      <c r="D94" s="325"/>
      <c r="E94" s="325"/>
      <c r="F94" s="325"/>
      <c r="G94" s="325"/>
      <c r="H94" s="325"/>
      <c r="I94" s="327"/>
      <c r="J94" s="327"/>
      <c r="K94" s="84" t="s">
        <v>22</v>
      </c>
      <c r="L94" s="101">
        <v>1125000</v>
      </c>
      <c r="M94" s="85">
        <v>3011250</v>
      </c>
      <c r="N94" s="86"/>
      <c r="O94" s="114"/>
      <c r="P94" s="108"/>
      <c r="Q94" s="108"/>
    </row>
    <row r="95" spans="1:14" ht="13.5" thickBot="1">
      <c r="A95" s="301"/>
      <c r="B95" s="326"/>
      <c r="C95" s="326"/>
      <c r="D95" s="326"/>
      <c r="E95" s="326"/>
      <c r="F95" s="326"/>
      <c r="G95" s="326"/>
      <c r="H95" s="326"/>
      <c r="I95" s="328"/>
      <c r="J95" s="328"/>
      <c r="K95" s="90" t="s">
        <v>47</v>
      </c>
      <c r="L95" s="116">
        <v>0</v>
      </c>
      <c r="M95" s="91">
        <v>0</v>
      </c>
      <c r="N95" s="92"/>
    </row>
    <row r="96" spans="1:16" ht="12.75">
      <c r="A96" s="299" t="s">
        <v>87</v>
      </c>
      <c r="B96" s="303">
        <v>900</v>
      </c>
      <c r="C96" s="303">
        <v>90002</v>
      </c>
      <c r="D96" s="297" t="s">
        <v>85</v>
      </c>
      <c r="E96" s="297" t="s">
        <v>24</v>
      </c>
      <c r="F96" s="317" t="s">
        <v>25</v>
      </c>
      <c r="G96" s="303">
        <v>2008</v>
      </c>
      <c r="H96" s="303">
        <v>2010</v>
      </c>
      <c r="I96" s="320">
        <v>7100000</v>
      </c>
      <c r="J96" s="329">
        <v>7100000</v>
      </c>
      <c r="K96" s="109" t="s">
        <v>46</v>
      </c>
      <c r="L96" s="110">
        <f>SUM(L97:L99)</f>
        <v>3000000</v>
      </c>
      <c r="M96" s="111">
        <f>SUM(M97:M99)</f>
        <v>3100000</v>
      </c>
      <c r="N96" s="112">
        <f>SUM(N97:N99)</f>
        <v>0</v>
      </c>
      <c r="O96" s="113"/>
      <c r="P96" s="108"/>
    </row>
    <row r="97" spans="1:17" ht="12.75">
      <c r="A97" s="300"/>
      <c r="B97" s="325"/>
      <c r="C97" s="325"/>
      <c r="D97" s="325"/>
      <c r="E97" s="325"/>
      <c r="F97" s="325"/>
      <c r="G97" s="325"/>
      <c r="H97" s="325"/>
      <c r="I97" s="327"/>
      <c r="J97" s="327"/>
      <c r="K97" s="84" t="s">
        <v>20</v>
      </c>
      <c r="L97" s="101">
        <v>450000</v>
      </c>
      <c r="M97" s="101">
        <v>465000</v>
      </c>
      <c r="N97" s="117"/>
      <c r="O97" s="114"/>
      <c r="P97" s="115"/>
      <c r="Q97" s="108"/>
    </row>
    <row r="98" spans="1:17" ht="12.75">
      <c r="A98" s="300"/>
      <c r="B98" s="325"/>
      <c r="C98" s="325"/>
      <c r="D98" s="325"/>
      <c r="E98" s="325"/>
      <c r="F98" s="325"/>
      <c r="G98" s="325"/>
      <c r="H98" s="325"/>
      <c r="I98" s="327"/>
      <c r="J98" s="327"/>
      <c r="K98" s="84" t="s">
        <v>22</v>
      </c>
      <c r="L98" s="101">
        <v>2550000</v>
      </c>
      <c r="M98" s="101">
        <v>2635000</v>
      </c>
      <c r="N98" s="117"/>
      <c r="O98" s="114"/>
      <c r="P98" s="108"/>
      <c r="Q98" s="108"/>
    </row>
    <row r="99" spans="1:14" ht="13.5" thickBot="1">
      <c r="A99" s="301"/>
      <c r="B99" s="326"/>
      <c r="C99" s="326"/>
      <c r="D99" s="326"/>
      <c r="E99" s="326"/>
      <c r="F99" s="326"/>
      <c r="G99" s="326"/>
      <c r="H99" s="326"/>
      <c r="I99" s="328"/>
      <c r="J99" s="328"/>
      <c r="K99" s="90" t="s">
        <v>47</v>
      </c>
      <c r="L99" s="116">
        <v>0</v>
      </c>
      <c r="M99" s="116">
        <v>0</v>
      </c>
      <c r="N99" s="118"/>
    </row>
    <row r="100" spans="1:16" ht="12.75">
      <c r="A100" s="299" t="s">
        <v>91</v>
      </c>
      <c r="B100" s="303">
        <v>900</v>
      </c>
      <c r="C100" s="303">
        <v>90095</v>
      </c>
      <c r="D100" s="297" t="s">
        <v>85</v>
      </c>
      <c r="E100" s="297" t="s">
        <v>26</v>
      </c>
      <c r="F100" s="317" t="s">
        <v>83</v>
      </c>
      <c r="G100" s="303">
        <v>2008</v>
      </c>
      <c r="H100" s="303">
        <v>2011</v>
      </c>
      <c r="I100" s="320">
        <v>6943000</v>
      </c>
      <c r="J100" s="329">
        <v>6893000</v>
      </c>
      <c r="K100" s="109" t="s">
        <v>46</v>
      </c>
      <c r="L100" s="110">
        <f>SUM(L101:L103)</f>
        <v>1800000</v>
      </c>
      <c r="M100" s="111">
        <f>SUM(M101:M103)</f>
        <v>2200000</v>
      </c>
      <c r="N100" s="112">
        <f>SUM(N101:N103)</f>
        <v>2313000</v>
      </c>
      <c r="O100" s="113"/>
      <c r="P100" s="108"/>
    </row>
    <row r="101" spans="1:17" ht="12.75">
      <c r="A101" s="300"/>
      <c r="B101" s="325"/>
      <c r="C101" s="325"/>
      <c r="D101" s="325"/>
      <c r="E101" s="325"/>
      <c r="F101" s="325"/>
      <c r="G101" s="325"/>
      <c r="H101" s="325"/>
      <c r="I101" s="327"/>
      <c r="J101" s="327"/>
      <c r="K101" s="84" t="s">
        <v>20</v>
      </c>
      <c r="L101" s="101">
        <v>900000</v>
      </c>
      <c r="M101" s="101">
        <v>1100000</v>
      </c>
      <c r="N101" s="86">
        <v>866500</v>
      </c>
      <c r="O101" s="114"/>
      <c r="P101" s="115"/>
      <c r="Q101" s="108"/>
    </row>
    <row r="102" spans="1:17" ht="12.75">
      <c r="A102" s="300"/>
      <c r="B102" s="325"/>
      <c r="C102" s="325"/>
      <c r="D102" s="325"/>
      <c r="E102" s="325"/>
      <c r="F102" s="325"/>
      <c r="G102" s="325"/>
      <c r="H102" s="325"/>
      <c r="I102" s="327"/>
      <c r="J102" s="327"/>
      <c r="K102" s="84" t="s">
        <v>22</v>
      </c>
      <c r="L102" s="101">
        <v>900000</v>
      </c>
      <c r="M102" s="101">
        <v>1100000</v>
      </c>
      <c r="N102" s="86">
        <v>1446500</v>
      </c>
      <c r="O102" s="114"/>
      <c r="P102" s="108"/>
      <c r="Q102" s="108"/>
    </row>
    <row r="103" spans="1:14" ht="13.5" thickBot="1">
      <c r="A103" s="301"/>
      <c r="B103" s="326"/>
      <c r="C103" s="326"/>
      <c r="D103" s="326"/>
      <c r="E103" s="326"/>
      <c r="F103" s="326"/>
      <c r="G103" s="326"/>
      <c r="H103" s="326"/>
      <c r="I103" s="328"/>
      <c r="J103" s="328"/>
      <c r="K103" s="90" t="s">
        <v>47</v>
      </c>
      <c r="L103" s="116">
        <v>0</v>
      </c>
      <c r="M103" s="91">
        <v>0</v>
      </c>
      <c r="N103" s="92"/>
    </row>
    <row r="104" spans="1:16" ht="12.75">
      <c r="A104" s="299" t="s">
        <v>93</v>
      </c>
      <c r="B104" s="303">
        <v>900</v>
      </c>
      <c r="C104" s="303">
        <v>90095</v>
      </c>
      <c r="D104" s="297" t="s">
        <v>88</v>
      </c>
      <c r="E104" s="297" t="s">
        <v>89</v>
      </c>
      <c r="F104" s="317" t="s">
        <v>90</v>
      </c>
      <c r="G104" s="303">
        <v>2008</v>
      </c>
      <c r="H104" s="303">
        <v>2011</v>
      </c>
      <c r="I104" s="320">
        <v>7150280</v>
      </c>
      <c r="J104" s="329">
        <v>6176800</v>
      </c>
      <c r="K104" s="109" t="s">
        <v>46</v>
      </c>
      <c r="L104" s="110">
        <f>SUM(L105:L107)</f>
        <v>1150280</v>
      </c>
      <c r="M104" s="111">
        <f>SUM(M105:M107)</f>
        <v>3000000</v>
      </c>
      <c r="N104" s="112">
        <f>SUM(N105:N107)</f>
        <v>3000000</v>
      </c>
      <c r="O104" s="113"/>
      <c r="P104" s="108"/>
    </row>
    <row r="105" spans="1:17" ht="12.75">
      <c r="A105" s="300"/>
      <c r="B105" s="325"/>
      <c r="C105" s="325"/>
      <c r="D105" s="330"/>
      <c r="E105" s="325"/>
      <c r="F105" s="325"/>
      <c r="G105" s="325"/>
      <c r="H105" s="325"/>
      <c r="I105" s="327"/>
      <c r="J105" s="327"/>
      <c r="K105" s="84" t="s">
        <v>20</v>
      </c>
      <c r="L105" s="101">
        <v>200000</v>
      </c>
      <c r="M105" s="101"/>
      <c r="N105" s="86"/>
      <c r="O105" s="114"/>
      <c r="P105" s="115"/>
      <c r="Q105" s="108"/>
    </row>
    <row r="106" spans="1:17" ht="12.75">
      <c r="A106" s="300"/>
      <c r="B106" s="325"/>
      <c r="C106" s="325"/>
      <c r="D106" s="330"/>
      <c r="E106" s="325"/>
      <c r="F106" s="325"/>
      <c r="G106" s="325"/>
      <c r="H106" s="325"/>
      <c r="I106" s="327"/>
      <c r="J106" s="327"/>
      <c r="K106" s="84" t="s">
        <v>22</v>
      </c>
      <c r="L106" s="101">
        <v>637738</v>
      </c>
      <c r="M106" s="101">
        <v>2550000</v>
      </c>
      <c r="N106" s="86">
        <v>2062542</v>
      </c>
      <c r="O106" s="114"/>
      <c r="P106" s="108"/>
      <c r="Q106" s="108"/>
    </row>
    <row r="107" spans="1:14" ht="13.5" thickBot="1">
      <c r="A107" s="301"/>
      <c r="B107" s="326"/>
      <c r="C107" s="326"/>
      <c r="D107" s="331"/>
      <c r="E107" s="326"/>
      <c r="F107" s="326"/>
      <c r="G107" s="326"/>
      <c r="H107" s="326"/>
      <c r="I107" s="328"/>
      <c r="J107" s="328"/>
      <c r="K107" s="90" t="s">
        <v>47</v>
      </c>
      <c r="L107" s="116">
        <v>312542</v>
      </c>
      <c r="M107" s="91">
        <v>450000</v>
      </c>
      <c r="N107" s="92">
        <v>937458</v>
      </c>
    </row>
    <row r="108" spans="1:16" ht="12.75">
      <c r="A108" s="299" t="s">
        <v>95</v>
      </c>
      <c r="B108" s="302">
        <v>921</v>
      </c>
      <c r="C108" s="302">
        <v>92109</v>
      </c>
      <c r="D108" s="296" t="s">
        <v>92</v>
      </c>
      <c r="E108" s="296" t="s">
        <v>27</v>
      </c>
      <c r="F108" s="316" t="s">
        <v>83</v>
      </c>
      <c r="G108" s="302">
        <v>2006</v>
      </c>
      <c r="H108" s="302">
        <v>2010</v>
      </c>
      <c r="I108" s="319">
        <v>1060000</v>
      </c>
      <c r="J108" s="332">
        <v>1000000</v>
      </c>
      <c r="K108" s="78" t="s">
        <v>46</v>
      </c>
      <c r="L108" s="100">
        <f>SUM(L109:L111)</f>
        <v>270000</v>
      </c>
      <c r="M108" s="79">
        <f>SUM(M109:M111)</f>
        <v>750000</v>
      </c>
      <c r="N108" s="80">
        <f>SUM(N109:N111)</f>
        <v>0</v>
      </c>
      <c r="P108" s="108"/>
    </row>
    <row r="109" spans="1:16" ht="12.75">
      <c r="A109" s="300"/>
      <c r="B109" s="303"/>
      <c r="C109" s="303"/>
      <c r="D109" s="297"/>
      <c r="E109" s="297"/>
      <c r="F109" s="317"/>
      <c r="G109" s="303"/>
      <c r="H109" s="303"/>
      <c r="I109" s="320"/>
      <c r="J109" s="329"/>
      <c r="K109" s="84" t="s">
        <v>20</v>
      </c>
      <c r="L109" s="101">
        <v>145000</v>
      </c>
      <c r="M109" s="85">
        <v>375000</v>
      </c>
      <c r="N109" s="86"/>
      <c r="O109" s="119"/>
      <c r="P109" s="115"/>
    </row>
    <row r="110" spans="1:16" ht="12.75">
      <c r="A110" s="300"/>
      <c r="B110" s="303"/>
      <c r="C110" s="303"/>
      <c r="D110" s="297"/>
      <c r="E110" s="297"/>
      <c r="F110" s="317"/>
      <c r="G110" s="303"/>
      <c r="H110" s="303"/>
      <c r="I110" s="320"/>
      <c r="J110" s="329"/>
      <c r="K110" s="84" t="s">
        <v>22</v>
      </c>
      <c r="L110" s="101">
        <v>125000</v>
      </c>
      <c r="M110" s="85">
        <v>375000</v>
      </c>
      <c r="N110" s="86"/>
      <c r="O110" s="119"/>
      <c r="P110" s="108"/>
    </row>
    <row r="111" spans="1:14" ht="13.5" thickBot="1">
      <c r="A111" s="301"/>
      <c r="B111" s="304"/>
      <c r="C111" s="304"/>
      <c r="D111" s="298"/>
      <c r="E111" s="298"/>
      <c r="F111" s="318"/>
      <c r="G111" s="304"/>
      <c r="H111" s="304"/>
      <c r="I111" s="321"/>
      <c r="J111" s="333"/>
      <c r="K111" s="90" t="s">
        <v>47</v>
      </c>
      <c r="L111" s="116">
        <v>0</v>
      </c>
      <c r="M111" s="91"/>
      <c r="N111" s="92"/>
    </row>
    <row r="112" spans="1:16" ht="12.75">
      <c r="A112" s="299" t="s">
        <v>123</v>
      </c>
      <c r="B112" s="302">
        <v>921</v>
      </c>
      <c r="C112" s="302">
        <v>92109</v>
      </c>
      <c r="D112" s="296" t="s">
        <v>92</v>
      </c>
      <c r="E112" s="296" t="s">
        <v>94</v>
      </c>
      <c r="F112" s="316" t="s">
        <v>83</v>
      </c>
      <c r="G112" s="302">
        <v>2008</v>
      </c>
      <c r="H112" s="302">
        <v>2010</v>
      </c>
      <c r="I112" s="319">
        <v>726500</v>
      </c>
      <c r="J112" s="332">
        <v>700000</v>
      </c>
      <c r="K112" s="78" t="s">
        <v>46</v>
      </c>
      <c r="L112" s="100">
        <f>SUM(L113:L115)</f>
        <v>250000</v>
      </c>
      <c r="M112" s="79">
        <f>SUM(M113:M115)</f>
        <v>450000</v>
      </c>
      <c r="N112" s="80">
        <f>SUM(N113:N115)</f>
        <v>0</v>
      </c>
      <c r="P112" s="108"/>
    </row>
    <row r="113" spans="1:16" ht="12.75">
      <c r="A113" s="300"/>
      <c r="B113" s="303"/>
      <c r="C113" s="303"/>
      <c r="D113" s="297"/>
      <c r="E113" s="297"/>
      <c r="F113" s="317"/>
      <c r="G113" s="303"/>
      <c r="H113" s="303"/>
      <c r="I113" s="320"/>
      <c r="J113" s="329"/>
      <c r="K113" s="84" t="s">
        <v>20</v>
      </c>
      <c r="L113" s="101">
        <v>125000</v>
      </c>
      <c r="M113" s="85">
        <v>225000</v>
      </c>
      <c r="N113" s="86"/>
      <c r="O113" s="119"/>
      <c r="P113" s="115"/>
    </row>
    <row r="114" spans="1:16" ht="12.75">
      <c r="A114" s="300"/>
      <c r="B114" s="303"/>
      <c r="C114" s="303"/>
      <c r="D114" s="297"/>
      <c r="E114" s="297"/>
      <c r="F114" s="317"/>
      <c r="G114" s="303"/>
      <c r="H114" s="303"/>
      <c r="I114" s="320"/>
      <c r="J114" s="329"/>
      <c r="K114" s="84" t="s">
        <v>22</v>
      </c>
      <c r="L114" s="101">
        <v>125000</v>
      </c>
      <c r="M114" s="85">
        <v>225000</v>
      </c>
      <c r="N114" s="86"/>
      <c r="O114" s="119"/>
      <c r="P114" s="108"/>
    </row>
    <row r="115" spans="1:14" ht="13.5" thickBot="1">
      <c r="A115" s="301"/>
      <c r="B115" s="304"/>
      <c r="C115" s="304"/>
      <c r="D115" s="298"/>
      <c r="E115" s="298"/>
      <c r="F115" s="318"/>
      <c r="G115" s="304"/>
      <c r="H115" s="304"/>
      <c r="I115" s="321"/>
      <c r="J115" s="333"/>
      <c r="K115" s="90" t="s">
        <v>47</v>
      </c>
      <c r="L115" s="116">
        <v>0</v>
      </c>
      <c r="M115" s="91"/>
      <c r="N115" s="92"/>
    </row>
    <row r="116" spans="1:16" ht="12.75">
      <c r="A116" s="334" t="s">
        <v>5</v>
      </c>
      <c r="B116" s="335"/>
      <c r="C116" s="335"/>
      <c r="D116" s="335"/>
      <c r="E116" s="335"/>
      <c r="F116" s="335"/>
      <c r="G116" s="335"/>
      <c r="H116" s="335"/>
      <c r="I116" s="340">
        <f>SUM(I7:I54,I56:I115)</f>
        <v>34199633</v>
      </c>
      <c r="J116" s="340">
        <f>SUM(J7:J54,J56:J115)</f>
        <v>32642691</v>
      </c>
      <c r="K116" s="120" t="s">
        <v>46</v>
      </c>
      <c r="L116" s="121">
        <f>SUM(L117:L119)</f>
        <v>10889880</v>
      </c>
      <c r="M116" s="122">
        <f>SUM(M117:M119)</f>
        <v>15336000</v>
      </c>
      <c r="N116" s="123">
        <f>SUM(N117:N119)</f>
        <v>5313000</v>
      </c>
      <c r="O116" s="108"/>
      <c r="P116" s="108"/>
    </row>
    <row r="117" spans="1:15" ht="12.75">
      <c r="A117" s="336"/>
      <c r="B117" s="337"/>
      <c r="C117" s="337"/>
      <c r="D117" s="337"/>
      <c r="E117" s="337"/>
      <c r="F117" s="337"/>
      <c r="G117" s="337"/>
      <c r="H117" s="337"/>
      <c r="I117" s="341"/>
      <c r="J117" s="341"/>
      <c r="K117" s="124" t="s">
        <v>20</v>
      </c>
      <c r="L117" s="125">
        <f>SUM(L8+L12+L16+L20+L24+L28+L32+L36+L40+L44+L48+L52+L57+L61+L65+L69+L73+L77+L81+L85+L89+L93+L101+L97+L105+L109+L113)</f>
        <v>2538907</v>
      </c>
      <c r="M117" s="125">
        <f>SUM(M8+M12+M16+M20+M24+M28+M32+M36+M40+M44+M48+M52+M57+M61+M65+M69+M73+M77+M81+M85+M89+M93+M101+M97+M105+M109+M113)</f>
        <v>3441900</v>
      </c>
      <c r="N117" s="126">
        <f>SUM(N8+N12+N16+N20+N24+N28+N32+N36+N40+N44+N48+N52+N57+N61+N65+N69+N73+N77+N81+N85+N89+N93+N101+N97+N105+N109+N113)</f>
        <v>866500</v>
      </c>
      <c r="O117" s="108"/>
    </row>
    <row r="118" spans="1:15" ht="12.75">
      <c r="A118" s="336"/>
      <c r="B118" s="337"/>
      <c r="C118" s="337"/>
      <c r="D118" s="337"/>
      <c r="E118" s="337"/>
      <c r="F118" s="337"/>
      <c r="G118" s="337"/>
      <c r="H118" s="337"/>
      <c r="I118" s="341"/>
      <c r="J118" s="341"/>
      <c r="K118" s="124" t="s">
        <v>22</v>
      </c>
      <c r="L118" s="125">
        <f aca="true" t="shared" si="0" ref="L118:N119">SUM(L9+L13+L17+L21+L25+L29+L33+L37+L41+L45+L49+L53+L58+L62+L66+L70+L74+L78+L82+L86+L90+L94+L102+L98+L106+L110+L114)</f>
        <v>7932013</v>
      </c>
      <c r="M118" s="125">
        <f t="shared" si="0"/>
        <v>11444100</v>
      </c>
      <c r="N118" s="126">
        <f t="shared" si="0"/>
        <v>3509042</v>
      </c>
      <c r="O118" s="108"/>
    </row>
    <row r="119" spans="1:15" ht="13.5" thickBot="1">
      <c r="A119" s="338"/>
      <c r="B119" s="339"/>
      <c r="C119" s="339"/>
      <c r="D119" s="339"/>
      <c r="E119" s="339"/>
      <c r="F119" s="339"/>
      <c r="G119" s="339"/>
      <c r="H119" s="339"/>
      <c r="I119" s="342"/>
      <c r="J119" s="342"/>
      <c r="K119" s="127" t="s">
        <v>47</v>
      </c>
      <c r="L119" s="128">
        <f t="shared" si="0"/>
        <v>418960</v>
      </c>
      <c r="M119" s="128">
        <f t="shared" si="0"/>
        <v>450000</v>
      </c>
      <c r="N119" s="129">
        <f t="shared" si="0"/>
        <v>937458</v>
      </c>
      <c r="O119" s="108"/>
    </row>
    <row r="120" spans="1:14" ht="12">
      <c r="A120" s="130"/>
      <c r="B120" s="131"/>
      <c r="C120" s="131"/>
      <c r="G120" s="132"/>
      <c r="H120" s="132"/>
      <c r="I120" s="132"/>
      <c r="J120" s="132"/>
      <c r="K120" s="132"/>
      <c r="L120" s="132"/>
      <c r="M120" s="132"/>
      <c r="N120" s="132"/>
    </row>
    <row r="121" spans="1:14" ht="12">
      <c r="A121" s="130"/>
      <c r="B121" s="131"/>
      <c r="C121" s="131"/>
      <c r="G121" s="132"/>
      <c r="H121" s="132"/>
      <c r="I121" s="132"/>
      <c r="J121" s="132"/>
      <c r="K121" s="132"/>
      <c r="L121" s="133"/>
      <c r="M121" s="133"/>
      <c r="N121" s="133"/>
    </row>
    <row r="122" spans="1:14" ht="12">
      <c r="A122" s="130"/>
      <c r="B122" s="131"/>
      <c r="C122" s="131"/>
      <c r="G122" s="132"/>
      <c r="H122" s="132"/>
      <c r="I122" s="240"/>
      <c r="J122" s="240"/>
      <c r="K122" s="132"/>
      <c r="L122" s="133"/>
      <c r="M122" s="133"/>
      <c r="N122" s="133"/>
    </row>
    <row r="123" spans="1:14" ht="12">
      <c r="A123" s="130"/>
      <c r="B123" s="131"/>
      <c r="C123" s="131"/>
      <c r="G123" s="132"/>
      <c r="H123" s="132"/>
      <c r="I123" s="240"/>
      <c r="J123" s="132"/>
      <c r="K123" s="132"/>
      <c r="L123" s="133"/>
      <c r="M123" s="133"/>
      <c r="N123" s="133"/>
    </row>
    <row r="124" spans="1:14" ht="12">
      <c r="A124" s="130"/>
      <c r="B124" s="131"/>
      <c r="C124" s="131"/>
      <c r="G124" s="132"/>
      <c r="H124" s="132"/>
      <c r="I124" s="132"/>
      <c r="J124" s="132"/>
      <c r="K124" s="132"/>
      <c r="L124" s="133"/>
      <c r="M124" s="133"/>
      <c r="N124" s="133"/>
    </row>
    <row r="125" spans="1:14" ht="12">
      <c r="A125" s="130"/>
      <c r="B125" s="131"/>
      <c r="C125" s="131"/>
      <c r="G125" s="132"/>
      <c r="H125" s="132"/>
      <c r="I125" s="132"/>
      <c r="J125" s="132"/>
      <c r="K125" s="132"/>
      <c r="L125" s="133"/>
      <c r="M125" s="133"/>
      <c r="N125" s="133"/>
    </row>
    <row r="126" spans="7:14" ht="12">
      <c r="G126" s="132"/>
      <c r="H126" s="132"/>
      <c r="I126" s="132"/>
      <c r="J126" s="132"/>
      <c r="K126" s="132"/>
      <c r="L126" s="132"/>
      <c r="M126" s="132"/>
      <c r="N126" s="132"/>
    </row>
    <row r="127" spans="7:14" ht="12">
      <c r="G127" s="132"/>
      <c r="H127" s="132"/>
      <c r="I127" s="132"/>
      <c r="J127" s="132"/>
      <c r="K127" s="132"/>
      <c r="L127" s="132"/>
      <c r="M127" s="132"/>
      <c r="N127" s="132"/>
    </row>
    <row r="128" spans="7:14" ht="12">
      <c r="G128" s="132"/>
      <c r="H128" s="132"/>
      <c r="I128" s="132"/>
      <c r="J128" s="132"/>
      <c r="K128" s="132"/>
      <c r="L128" s="132"/>
      <c r="M128" s="132"/>
      <c r="N128" s="132"/>
    </row>
    <row r="129" spans="7:14" ht="12">
      <c r="G129" s="132"/>
      <c r="H129" s="132"/>
      <c r="I129" s="132"/>
      <c r="J129" s="132"/>
      <c r="K129" s="132"/>
      <c r="L129" s="132"/>
      <c r="M129" s="132"/>
      <c r="N129" s="132"/>
    </row>
    <row r="130" spans="7:14" ht="12">
      <c r="G130" s="132"/>
      <c r="H130" s="132"/>
      <c r="I130" s="132"/>
      <c r="J130" s="132"/>
      <c r="K130" s="132"/>
      <c r="L130" s="132"/>
      <c r="M130" s="132"/>
      <c r="N130" s="132"/>
    </row>
    <row r="131" spans="7:14" ht="12">
      <c r="G131" s="132"/>
      <c r="H131" s="132"/>
      <c r="I131" s="132"/>
      <c r="J131" s="132"/>
      <c r="K131" s="132"/>
      <c r="L131" s="132"/>
      <c r="M131" s="132"/>
      <c r="N131" s="132"/>
    </row>
    <row r="132" spans="7:14" ht="12">
      <c r="G132" s="132"/>
      <c r="H132" s="132"/>
      <c r="I132" s="132"/>
      <c r="J132" s="132"/>
      <c r="K132" s="132"/>
      <c r="L132" s="132"/>
      <c r="M132" s="132"/>
      <c r="N132" s="132"/>
    </row>
    <row r="133" spans="7:14" ht="12">
      <c r="G133" s="132"/>
      <c r="H133" s="132"/>
      <c r="I133" s="132"/>
      <c r="J133" s="132"/>
      <c r="K133" s="132"/>
      <c r="L133" s="132"/>
      <c r="M133" s="132"/>
      <c r="N133" s="132"/>
    </row>
    <row r="134" spans="7:14" ht="12">
      <c r="G134" s="132"/>
      <c r="H134" s="132"/>
      <c r="I134" s="132"/>
      <c r="J134" s="132"/>
      <c r="K134" s="132"/>
      <c r="L134" s="132"/>
      <c r="M134" s="132"/>
      <c r="N134" s="132"/>
    </row>
    <row r="135" spans="7:14" ht="12">
      <c r="G135" s="132"/>
      <c r="H135" s="132"/>
      <c r="I135" s="132"/>
      <c r="J135" s="132"/>
      <c r="K135" s="132"/>
      <c r="L135" s="132"/>
      <c r="M135" s="132"/>
      <c r="N135" s="132"/>
    </row>
    <row r="136" spans="7:14" ht="12">
      <c r="G136" s="132"/>
      <c r="H136" s="132"/>
      <c r="I136" s="132"/>
      <c r="J136" s="132"/>
      <c r="K136" s="132"/>
      <c r="L136" s="132"/>
      <c r="M136" s="132"/>
      <c r="N136" s="132"/>
    </row>
    <row r="137" spans="7:14" ht="12">
      <c r="G137" s="132"/>
      <c r="H137" s="132"/>
      <c r="I137" s="132"/>
      <c r="J137" s="132"/>
      <c r="K137" s="132"/>
      <c r="L137" s="132"/>
      <c r="M137" s="132"/>
      <c r="N137" s="132"/>
    </row>
    <row r="138" spans="7:14" ht="12">
      <c r="G138" s="132"/>
      <c r="H138" s="132"/>
      <c r="I138" s="132"/>
      <c r="J138" s="132"/>
      <c r="K138" s="132"/>
      <c r="L138" s="132"/>
      <c r="M138" s="132"/>
      <c r="N138" s="132"/>
    </row>
    <row r="139" spans="7:14" ht="12">
      <c r="G139" s="132"/>
      <c r="H139" s="132"/>
      <c r="I139" s="132"/>
      <c r="J139" s="132"/>
      <c r="K139" s="132"/>
      <c r="L139" s="132"/>
      <c r="M139" s="132"/>
      <c r="N139" s="132"/>
    </row>
    <row r="140" spans="7:14" ht="12">
      <c r="G140" s="132"/>
      <c r="H140" s="132"/>
      <c r="I140" s="132"/>
      <c r="J140" s="132"/>
      <c r="K140" s="132"/>
      <c r="L140" s="132"/>
      <c r="M140" s="132"/>
      <c r="N140" s="132"/>
    </row>
    <row r="141" spans="7:14" ht="12">
      <c r="G141" s="132"/>
      <c r="H141" s="132"/>
      <c r="I141" s="132"/>
      <c r="J141" s="132"/>
      <c r="K141" s="132"/>
      <c r="L141" s="132"/>
      <c r="M141" s="132"/>
      <c r="N141" s="132"/>
    </row>
    <row r="142" spans="7:14" ht="12">
      <c r="G142" s="132"/>
      <c r="H142" s="132"/>
      <c r="I142" s="132"/>
      <c r="J142" s="132"/>
      <c r="K142" s="132"/>
      <c r="L142" s="132"/>
      <c r="M142" s="132"/>
      <c r="N142" s="132"/>
    </row>
    <row r="143" spans="7:14" ht="12">
      <c r="G143" s="132"/>
      <c r="H143" s="132"/>
      <c r="I143" s="132"/>
      <c r="J143" s="132"/>
      <c r="K143" s="132"/>
      <c r="L143" s="132"/>
      <c r="M143" s="132"/>
      <c r="N143" s="132"/>
    </row>
    <row r="144" spans="7:14" ht="12">
      <c r="G144" s="132"/>
      <c r="H144" s="132"/>
      <c r="I144" s="132"/>
      <c r="J144" s="132"/>
      <c r="K144" s="132"/>
      <c r="L144" s="132"/>
      <c r="M144" s="132"/>
      <c r="N144" s="132"/>
    </row>
    <row r="145" spans="7:14" ht="12">
      <c r="G145" s="132"/>
      <c r="H145" s="132"/>
      <c r="I145" s="132"/>
      <c r="J145" s="132"/>
      <c r="K145" s="132"/>
      <c r="L145" s="132"/>
      <c r="M145" s="132"/>
      <c r="N145" s="132"/>
    </row>
    <row r="146" spans="7:14" ht="12">
      <c r="G146" s="132"/>
      <c r="H146" s="132"/>
      <c r="I146" s="132"/>
      <c r="J146" s="132"/>
      <c r="K146" s="132"/>
      <c r="L146" s="132"/>
      <c r="M146" s="132"/>
      <c r="N146" s="132"/>
    </row>
    <row r="147" spans="7:14" ht="12">
      <c r="G147" s="132"/>
      <c r="H147" s="132"/>
      <c r="I147" s="132"/>
      <c r="J147" s="132"/>
      <c r="K147" s="132"/>
      <c r="L147" s="132"/>
      <c r="M147" s="132"/>
      <c r="N147" s="132"/>
    </row>
    <row r="148" spans="7:14" ht="12">
      <c r="G148" s="132"/>
      <c r="H148" s="132"/>
      <c r="I148" s="132"/>
      <c r="J148" s="132"/>
      <c r="K148" s="132"/>
      <c r="L148" s="132"/>
      <c r="M148" s="132"/>
      <c r="N148" s="132"/>
    </row>
    <row r="149" spans="7:14" ht="12">
      <c r="G149" s="132"/>
      <c r="H149" s="132"/>
      <c r="I149" s="132"/>
      <c r="J149" s="132"/>
      <c r="K149" s="132"/>
      <c r="L149" s="132"/>
      <c r="M149" s="132"/>
      <c r="N149" s="132"/>
    </row>
    <row r="150" spans="7:14" ht="12">
      <c r="G150" s="132"/>
      <c r="H150" s="132"/>
      <c r="I150" s="132"/>
      <c r="J150" s="132"/>
      <c r="K150" s="132"/>
      <c r="L150" s="132"/>
      <c r="M150" s="132"/>
      <c r="N150" s="132"/>
    </row>
    <row r="151" spans="7:14" ht="12">
      <c r="G151" s="132"/>
      <c r="H151" s="132"/>
      <c r="I151" s="132"/>
      <c r="J151" s="132"/>
      <c r="K151" s="132"/>
      <c r="L151" s="132"/>
      <c r="M151" s="132"/>
      <c r="N151" s="132"/>
    </row>
    <row r="152" spans="7:14" ht="12">
      <c r="G152" s="132"/>
      <c r="H152" s="132"/>
      <c r="I152" s="132"/>
      <c r="J152" s="132"/>
      <c r="K152" s="132"/>
      <c r="L152" s="132"/>
      <c r="M152" s="132"/>
      <c r="N152" s="132"/>
    </row>
    <row r="153" spans="7:14" ht="12">
      <c r="G153" s="132"/>
      <c r="H153" s="132"/>
      <c r="I153" s="132"/>
      <c r="J153" s="132"/>
      <c r="K153" s="132"/>
      <c r="L153" s="132"/>
      <c r="M153" s="132"/>
      <c r="N153" s="132"/>
    </row>
    <row r="154" spans="7:14" ht="12">
      <c r="G154" s="132"/>
      <c r="H154" s="132"/>
      <c r="I154" s="132"/>
      <c r="J154" s="132"/>
      <c r="K154" s="132"/>
      <c r="L154" s="132"/>
      <c r="M154" s="132"/>
      <c r="N154" s="132"/>
    </row>
    <row r="155" spans="7:14" ht="12">
      <c r="G155" s="132"/>
      <c r="H155" s="132"/>
      <c r="I155" s="132"/>
      <c r="J155" s="132"/>
      <c r="K155" s="132"/>
      <c r="L155" s="132"/>
      <c r="M155" s="132"/>
      <c r="N155" s="132"/>
    </row>
    <row r="156" spans="7:14" ht="12">
      <c r="G156" s="132"/>
      <c r="H156" s="132"/>
      <c r="I156" s="132"/>
      <c r="J156" s="132"/>
      <c r="K156" s="132"/>
      <c r="L156" s="132"/>
      <c r="M156" s="132"/>
      <c r="N156" s="132"/>
    </row>
    <row r="157" spans="7:14" ht="12">
      <c r="G157" s="132"/>
      <c r="H157" s="132"/>
      <c r="I157" s="132"/>
      <c r="J157" s="132"/>
      <c r="K157" s="132"/>
      <c r="L157" s="132"/>
      <c r="M157" s="132"/>
      <c r="N157" s="132"/>
    </row>
    <row r="158" spans="7:14" ht="12">
      <c r="G158" s="132"/>
      <c r="H158" s="132"/>
      <c r="I158" s="132"/>
      <c r="J158" s="132"/>
      <c r="K158" s="132"/>
      <c r="L158" s="132"/>
      <c r="M158" s="132"/>
      <c r="N158" s="132"/>
    </row>
    <row r="159" spans="7:14" ht="12">
      <c r="G159" s="132"/>
      <c r="H159" s="132"/>
      <c r="I159" s="132"/>
      <c r="J159" s="132"/>
      <c r="K159" s="132"/>
      <c r="L159" s="132"/>
      <c r="M159" s="132"/>
      <c r="N159" s="132"/>
    </row>
    <row r="160" spans="7:14" ht="12">
      <c r="G160" s="132"/>
      <c r="H160" s="132"/>
      <c r="I160" s="132"/>
      <c r="J160" s="132"/>
      <c r="K160" s="132"/>
      <c r="L160" s="132"/>
      <c r="M160" s="132"/>
      <c r="N160" s="132"/>
    </row>
    <row r="161" spans="7:14" ht="12">
      <c r="G161" s="132"/>
      <c r="H161" s="132"/>
      <c r="I161" s="132"/>
      <c r="J161" s="132"/>
      <c r="K161" s="132"/>
      <c r="L161" s="132"/>
      <c r="M161" s="132"/>
      <c r="N161" s="132"/>
    </row>
    <row r="162" spans="7:14" ht="12">
      <c r="G162" s="132"/>
      <c r="H162" s="132"/>
      <c r="I162" s="132"/>
      <c r="J162" s="132"/>
      <c r="K162" s="132"/>
      <c r="L162" s="132"/>
      <c r="M162" s="132"/>
      <c r="N162" s="132"/>
    </row>
    <row r="163" spans="7:14" ht="12">
      <c r="G163" s="132"/>
      <c r="H163" s="132"/>
      <c r="I163" s="132"/>
      <c r="J163" s="132"/>
      <c r="K163" s="132"/>
      <c r="L163" s="132"/>
      <c r="M163" s="132"/>
      <c r="N163" s="132"/>
    </row>
    <row r="164" spans="7:14" ht="12">
      <c r="G164" s="132"/>
      <c r="H164" s="132"/>
      <c r="I164" s="132"/>
      <c r="J164" s="132"/>
      <c r="K164" s="132"/>
      <c r="L164" s="132"/>
      <c r="M164" s="132"/>
      <c r="N164" s="132"/>
    </row>
    <row r="165" spans="7:14" ht="12">
      <c r="G165" s="132"/>
      <c r="H165" s="132"/>
      <c r="I165" s="132"/>
      <c r="J165" s="132"/>
      <c r="K165" s="132"/>
      <c r="L165" s="132"/>
      <c r="M165" s="132"/>
      <c r="N165" s="132"/>
    </row>
    <row r="166" spans="7:14" ht="12">
      <c r="G166" s="132"/>
      <c r="H166" s="132"/>
      <c r="I166" s="132"/>
      <c r="J166" s="132"/>
      <c r="K166" s="132"/>
      <c r="L166" s="132"/>
      <c r="M166" s="132"/>
      <c r="N166" s="132"/>
    </row>
    <row r="167" spans="7:14" ht="12">
      <c r="G167" s="132"/>
      <c r="H167" s="132"/>
      <c r="I167" s="132"/>
      <c r="J167" s="132"/>
      <c r="K167" s="132"/>
      <c r="L167" s="132"/>
      <c r="M167" s="132"/>
      <c r="N167" s="132"/>
    </row>
    <row r="168" spans="7:14" ht="12">
      <c r="G168" s="132"/>
      <c r="H168" s="132"/>
      <c r="I168" s="132"/>
      <c r="J168" s="132"/>
      <c r="K168" s="132"/>
      <c r="L168" s="132"/>
      <c r="M168" s="132"/>
      <c r="N168" s="132"/>
    </row>
    <row r="169" spans="7:14" ht="12">
      <c r="G169" s="132"/>
      <c r="H169" s="132"/>
      <c r="I169" s="132"/>
      <c r="J169" s="132"/>
      <c r="K169" s="132"/>
      <c r="L169" s="132"/>
      <c r="M169" s="132"/>
      <c r="N169" s="132"/>
    </row>
    <row r="170" spans="7:14" ht="12">
      <c r="G170" s="132"/>
      <c r="H170" s="132"/>
      <c r="I170" s="132"/>
      <c r="J170" s="132"/>
      <c r="K170" s="132"/>
      <c r="L170" s="132"/>
      <c r="M170" s="132"/>
      <c r="N170" s="132"/>
    </row>
    <row r="171" spans="7:14" ht="12">
      <c r="G171" s="132"/>
      <c r="H171" s="132"/>
      <c r="I171" s="132"/>
      <c r="J171" s="132"/>
      <c r="K171" s="132"/>
      <c r="L171" s="132"/>
      <c r="M171" s="132"/>
      <c r="N171" s="132"/>
    </row>
    <row r="172" spans="7:14" ht="12">
      <c r="G172" s="132"/>
      <c r="H172" s="132"/>
      <c r="I172" s="132"/>
      <c r="J172" s="132"/>
      <c r="K172" s="132"/>
      <c r="L172" s="132"/>
      <c r="M172" s="132"/>
      <c r="N172" s="132"/>
    </row>
    <row r="173" spans="7:14" ht="12">
      <c r="G173" s="132"/>
      <c r="H173" s="132"/>
      <c r="I173" s="132"/>
      <c r="J173" s="132"/>
      <c r="K173" s="132"/>
      <c r="L173" s="132"/>
      <c r="M173" s="132"/>
      <c r="N173" s="132"/>
    </row>
    <row r="174" spans="7:14" ht="12">
      <c r="G174" s="132"/>
      <c r="H174" s="132"/>
      <c r="I174" s="132"/>
      <c r="J174" s="132"/>
      <c r="K174" s="132"/>
      <c r="L174" s="132"/>
      <c r="M174" s="132"/>
      <c r="N174" s="132"/>
    </row>
    <row r="175" spans="7:14" ht="12">
      <c r="G175" s="132"/>
      <c r="H175" s="132"/>
      <c r="I175" s="132"/>
      <c r="J175" s="132"/>
      <c r="K175" s="132"/>
      <c r="L175" s="132"/>
      <c r="M175" s="132"/>
      <c r="N175" s="132"/>
    </row>
    <row r="176" spans="7:14" ht="12">
      <c r="G176" s="132"/>
      <c r="H176" s="132"/>
      <c r="I176" s="132"/>
      <c r="J176" s="132"/>
      <c r="K176" s="132"/>
      <c r="L176" s="132"/>
      <c r="M176" s="132"/>
      <c r="N176" s="132"/>
    </row>
    <row r="177" spans="7:14" ht="12">
      <c r="G177" s="132"/>
      <c r="H177" s="132"/>
      <c r="I177" s="132"/>
      <c r="J177" s="132"/>
      <c r="K177" s="132"/>
      <c r="L177" s="132"/>
      <c r="M177" s="132"/>
      <c r="N177" s="132"/>
    </row>
    <row r="178" spans="7:14" ht="12">
      <c r="G178" s="132"/>
      <c r="H178" s="132"/>
      <c r="I178" s="132"/>
      <c r="J178" s="132"/>
      <c r="K178" s="132"/>
      <c r="L178" s="132"/>
      <c r="M178" s="132"/>
      <c r="N178" s="132"/>
    </row>
    <row r="179" spans="7:14" ht="12">
      <c r="G179" s="132"/>
      <c r="H179" s="132"/>
      <c r="I179" s="132"/>
      <c r="J179" s="132"/>
      <c r="K179" s="132"/>
      <c r="L179" s="132"/>
      <c r="M179" s="132"/>
      <c r="N179" s="132"/>
    </row>
    <row r="180" spans="7:14" ht="12">
      <c r="G180" s="132"/>
      <c r="H180" s="132"/>
      <c r="I180" s="132"/>
      <c r="J180" s="132"/>
      <c r="K180" s="132"/>
      <c r="L180" s="132"/>
      <c r="M180" s="132"/>
      <c r="N180" s="132"/>
    </row>
    <row r="181" spans="7:14" ht="12">
      <c r="G181" s="132"/>
      <c r="H181" s="132"/>
      <c r="I181" s="132"/>
      <c r="J181" s="132"/>
      <c r="K181" s="132"/>
      <c r="L181" s="132"/>
      <c r="M181" s="132"/>
      <c r="N181" s="132"/>
    </row>
    <row r="182" spans="7:14" ht="12">
      <c r="G182" s="132"/>
      <c r="H182" s="132"/>
      <c r="I182" s="132"/>
      <c r="J182" s="132"/>
      <c r="K182" s="132"/>
      <c r="L182" s="132"/>
      <c r="M182" s="132"/>
      <c r="N182" s="132"/>
    </row>
    <row r="183" spans="7:14" ht="12">
      <c r="G183" s="132"/>
      <c r="H183" s="132"/>
      <c r="I183" s="132"/>
      <c r="J183" s="132"/>
      <c r="K183" s="132"/>
      <c r="L183" s="132"/>
      <c r="M183" s="132"/>
      <c r="N183" s="132"/>
    </row>
    <row r="184" spans="7:14" ht="12">
      <c r="G184" s="132"/>
      <c r="H184" s="132"/>
      <c r="I184" s="132"/>
      <c r="J184" s="132"/>
      <c r="K184" s="132"/>
      <c r="L184" s="132"/>
      <c r="M184" s="132"/>
      <c r="N184" s="132"/>
    </row>
    <row r="185" spans="7:14" ht="12">
      <c r="G185" s="132"/>
      <c r="H185" s="132"/>
      <c r="I185" s="132"/>
      <c r="J185" s="132"/>
      <c r="K185" s="132"/>
      <c r="L185" s="132"/>
      <c r="M185" s="132"/>
      <c r="N185" s="132"/>
    </row>
    <row r="186" spans="7:14" ht="12">
      <c r="G186" s="132"/>
      <c r="H186" s="132"/>
      <c r="I186" s="132"/>
      <c r="J186" s="132"/>
      <c r="K186" s="132"/>
      <c r="L186" s="132"/>
      <c r="M186" s="132"/>
      <c r="N186" s="132"/>
    </row>
    <row r="187" spans="7:14" ht="12">
      <c r="G187" s="132"/>
      <c r="H187" s="132"/>
      <c r="I187" s="132"/>
      <c r="J187" s="132"/>
      <c r="K187" s="132"/>
      <c r="L187" s="132"/>
      <c r="M187" s="132"/>
      <c r="N187" s="132"/>
    </row>
    <row r="188" spans="7:14" ht="12">
      <c r="G188" s="132"/>
      <c r="H188" s="132"/>
      <c r="I188" s="132"/>
      <c r="J188" s="132"/>
      <c r="K188" s="132"/>
      <c r="L188" s="132"/>
      <c r="M188" s="132"/>
      <c r="N188" s="132"/>
    </row>
    <row r="189" spans="7:14" ht="12">
      <c r="G189" s="132"/>
      <c r="H189" s="132"/>
      <c r="I189" s="132"/>
      <c r="J189" s="132"/>
      <c r="K189" s="132"/>
      <c r="L189" s="132"/>
      <c r="M189" s="132"/>
      <c r="N189" s="132"/>
    </row>
    <row r="190" spans="7:14" ht="12">
      <c r="G190" s="132"/>
      <c r="H190" s="132"/>
      <c r="I190" s="132"/>
      <c r="J190" s="132"/>
      <c r="K190" s="132"/>
      <c r="L190" s="132"/>
      <c r="M190" s="132"/>
      <c r="N190" s="132"/>
    </row>
    <row r="191" spans="7:14" ht="12">
      <c r="G191" s="132"/>
      <c r="H191" s="132"/>
      <c r="I191" s="132"/>
      <c r="J191" s="132"/>
      <c r="K191" s="132"/>
      <c r="L191" s="132"/>
      <c r="M191" s="132"/>
      <c r="N191" s="132"/>
    </row>
    <row r="192" spans="7:14" ht="12">
      <c r="G192" s="132"/>
      <c r="H192" s="132"/>
      <c r="I192" s="132"/>
      <c r="J192" s="132"/>
      <c r="K192" s="132"/>
      <c r="L192" s="132"/>
      <c r="M192" s="132"/>
      <c r="N192" s="132"/>
    </row>
    <row r="193" spans="7:14" ht="12">
      <c r="G193" s="132"/>
      <c r="H193" s="132"/>
      <c r="I193" s="132"/>
      <c r="J193" s="132"/>
      <c r="K193" s="132"/>
      <c r="L193" s="132"/>
      <c r="M193" s="132"/>
      <c r="N193" s="132"/>
    </row>
    <row r="194" spans="7:14" ht="12">
      <c r="G194" s="132"/>
      <c r="H194" s="132"/>
      <c r="I194" s="132"/>
      <c r="J194" s="132"/>
      <c r="K194" s="132"/>
      <c r="L194" s="132"/>
      <c r="M194" s="132"/>
      <c r="N194" s="132"/>
    </row>
    <row r="195" spans="7:14" ht="12">
      <c r="G195" s="132"/>
      <c r="H195" s="132"/>
      <c r="I195" s="132"/>
      <c r="J195" s="132"/>
      <c r="K195" s="132"/>
      <c r="L195" s="132"/>
      <c r="M195" s="132"/>
      <c r="N195" s="132"/>
    </row>
    <row r="196" spans="7:14" ht="12">
      <c r="G196" s="132"/>
      <c r="H196" s="132"/>
      <c r="I196" s="132"/>
      <c r="J196" s="132"/>
      <c r="K196" s="132"/>
      <c r="L196" s="132"/>
      <c r="M196" s="132"/>
      <c r="N196" s="132"/>
    </row>
    <row r="197" spans="7:14" ht="12">
      <c r="G197" s="132"/>
      <c r="H197" s="132"/>
      <c r="I197" s="132"/>
      <c r="J197" s="132"/>
      <c r="K197" s="132"/>
      <c r="L197" s="132"/>
      <c r="M197" s="132"/>
      <c r="N197" s="132"/>
    </row>
    <row r="198" spans="7:14" ht="12">
      <c r="G198" s="132"/>
      <c r="H198" s="132"/>
      <c r="I198" s="132"/>
      <c r="J198" s="132"/>
      <c r="K198" s="132"/>
      <c r="L198" s="132"/>
      <c r="M198" s="132"/>
      <c r="N198" s="132"/>
    </row>
    <row r="199" spans="7:14" ht="12">
      <c r="G199" s="132"/>
      <c r="H199" s="132"/>
      <c r="I199" s="132"/>
      <c r="J199" s="132"/>
      <c r="K199" s="132"/>
      <c r="L199" s="132"/>
      <c r="M199" s="132"/>
      <c r="N199" s="132"/>
    </row>
    <row r="200" spans="7:14" ht="12">
      <c r="G200" s="132"/>
      <c r="H200" s="132"/>
      <c r="I200" s="132"/>
      <c r="J200" s="132"/>
      <c r="K200" s="132"/>
      <c r="L200" s="132"/>
      <c r="M200" s="132"/>
      <c r="N200" s="132"/>
    </row>
    <row r="201" spans="7:14" ht="12">
      <c r="G201" s="132"/>
      <c r="H201" s="132"/>
      <c r="I201" s="132"/>
      <c r="J201" s="132"/>
      <c r="K201" s="132"/>
      <c r="L201" s="132"/>
      <c r="M201" s="132"/>
      <c r="N201" s="132"/>
    </row>
    <row r="202" spans="7:14" ht="12">
      <c r="G202" s="132"/>
      <c r="H202" s="132"/>
      <c r="I202" s="132"/>
      <c r="J202" s="132"/>
      <c r="K202" s="132"/>
      <c r="L202" s="132"/>
      <c r="M202" s="132"/>
      <c r="N202" s="132"/>
    </row>
    <row r="203" spans="7:14" ht="12">
      <c r="G203" s="132"/>
      <c r="H203" s="132"/>
      <c r="I203" s="132"/>
      <c r="J203" s="132"/>
      <c r="K203" s="132"/>
      <c r="L203" s="132"/>
      <c r="M203" s="132"/>
      <c r="N203" s="132"/>
    </row>
    <row r="204" spans="7:14" ht="12">
      <c r="G204" s="132"/>
      <c r="H204" s="132"/>
      <c r="I204" s="132"/>
      <c r="J204" s="132"/>
      <c r="K204" s="132"/>
      <c r="L204" s="132"/>
      <c r="M204" s="132"/>
      <c r="N204" s="132"/>
    </row>
    <row r="205" spans="7:14" ht="12">
      <c r="G205" s="132"/>
      <c r="H205" s="132"/>
      <c r="I205" s="132"/>
      <c r="J205" s="132"/>
      <c r="K205" s="132"/>
      <c r="L205" s="132"/>
      <c r="M205" s="132"/>
      <c r="N205" s="132"/>
    </row>
    <row r="206" spans="7:14" ht="12">
      <c r="G206" s="132"/>
      <c r="H206" s="132"/>
      <c r="I206" s="132"/>
      <c r="J206" s="132"/>
      <c r="K206" s="132"/>
      <c r="L206" s="132"/>
      <c r="M206" s="132"/>
      <c r="N206" s="132"/>
    </row>
    <row r="207" spans="7:14" ht="12">
      <c r="G207" s="132"/>
      <c r="H207" s="132"/>
      <c r="I207" s="132"/>
      <c r="J207" s="132"/>
      <c r="K207" s="132"/>
      <c r="L207" s="132"/>
      <c r="M207" s="132"/>
      <c r="N207" s="132"/>
    </row>
    <row r="208" spans="7:14" ht="12">
      <c r="G208" s="132"/>
      <c r="H208" s="132"/>
      <c r="I208" s="132"/>
      <c r="J208" s="132"/>
      <c r="K208" s="132"/>
      <c r="L208" s="132"/>
      <c r="M208" s="132"/>
      <c r="N208" s="132"/>
    </row>
    <row r="209" spans="7:14" ht="12">
      <c r="G209" s="132"/>
      <c r="H209" s="132"/>
      <c r="I209" s="132"/>
      <c r="J209" s="132"/>
      <c r="K209" s="132"/>
      <c r="L209" s="132"/>
      <c r="M209" s="132"/>
      <c r="N209" s="132"/>
    </row>
    <row r="210" spans="7:14" ht="12">
      <c r="G210" s="132"/>
      <c r="H210" s="132"/>
      <c r="I210" s="132"/>
      <c r="J210" s="132"/>
      <c r="K210" s="132"/>
      <c r="L210" s="132"/>
      <c r="M210" s="132"/>
      <c r="N210" s="132"/>
    </row>
    <row r="211" spans="7:14" ht="12">
      <c r="G211" s="132"/>
      <c r="H211" s="132"/>
      <c r="I211" s="132"/>
      <c r="J211" s="132"/>
      <c r="K211" s="132"/>
      <c r="L211" s="132"/>
      <c r="M211" s="132"/>
      <c r="N211" s="132"/>
    </row>
  </sheetData>
  <sheetProtection/>
  <mergeCells count="286">
    <mergeCell ref="A88:A91"/>
    <mergeCell ref="B88:B91"/>
    <mergeCell ref="C88:C91"/>
    <mergeCell ref="D88:D91"/>
    <mergeCell ref="I88:I91"/>
    <mergeCell ref="J88:J91"/>
    <mergeCell ref="E88:E91"/>
    <mergeCell ref="F88:F91"/>
    <mergeCell ref="G88:G91"/>
    <mergeCell ref="H88:H91"/>
    <mergeCell ref="I112:I115"/>
    <mergeCell ref="J112:J115"/>
    <mergeCell ref="A116:H119"/>
    <mergeCell ref="I116:I119"/>
    <mergeCell ref="J116:J119"/>
    <mergeCell ref="J15:J18"/>
    <mergeCell ref="F15:F18"/>
    <mergeCell ref="G15:G18"/>
    <mergeCell ref="H15:H18"/>
    <mergeCell ref="I15:I18"/>
    <mergeCell ref="I108:I111"/>
    <mergeCell ref="J108:J111"/>
    <mergeCell ref="A112:A115"/>
    <mergeCell ref="B112:B115"/>
    <mergeCell ref="C112:C115"/>
    <mergeCell ref="D112:D115"/>
    <mergeCell ref="E112:E115"/>
    <mergeCell ref="F112:F115"/>
    <mergeCell ref="G112:G115"/>
    <mergeCell ref="H112:H115"/>
    <mergeCell ref="I104:I107"/>
    <mergeCell ref="J104:J107"/>
    <mergeCell ref="A108:A111"/>
    <mergeCell ref="B108:B111"/>
    <mergeCell ref="C108:C111"/>
    <mergeCell ref="D108:D111"/>
    <mergeCell ref="E108:E111"/>
    <mergeCell ref="F108:F111"/>
    <mergeCell ref="G108:G111"/>
    <mergeCell ref="H108:H111"/>
    <mergeCell ref="I100:I103"/>
    <mergeCell ref="J100:J103"/>
    <mergeCell ref="A104:A107"/>
    <mergeCell ref="B104:B107"/>
    <mergeCell ref="C104:C107"/>
    <mergeCell ref="D104:D107"/>
    <mergeCell ref="E104:E107"/>
    <mergeCell ref="F104:F107"/>
    <mergeCell ref="G104:G107"/>
    <mergeCell ref="H104:H107"/>
    <mergeCell ref="I96:I99"/>
    <mergeCell ref="J96:J99"/>
    <mergeCell ref="A100:A103"/>
    <mergeCell ref="B100:B103"/>
    <mergeCell ref="C100:C103"/>
    <mergeCell ref="D100:D103"/>
    <mergeCell ref="E100:E103"/>
    <mergeCell ref="F100:F103"/>
    <mergeCell ref="G100:G103"/>
    <mergeCell ref="H100:H103"/>
    <mergeCell ref="I92:I95"/>
    <mergeCell ref="J92:J95"/>
    <mergeCell ref="A96:A99"/>
    <mergeCell ref="B96:B99"/>
    <mergeCell ref="C96:C99"/>
    <mergeCell ref="D96:D99"/>
    <mergeCell ref="E96:E99"/>
    <mergeCell ref="F96:F99"/>
    <mergeCell ref="G96:G99"/>
    <mergeCell ref="H96:H99"/>
    <mergeCell ref="I84:I87"/>
    <mergeCell ref="J84:J87"/>
    <mergeCell ref="A92:A95"/>
    <mergeCell ref="B92:B95"/>
    <mergeCell ref="C92:C95"/>
    <mergeCell ref="D92:D95"/>
    <mergeCell ref="E92:E95"/>
    <mergeCell ref="F92:F95"/>
    <mergeCell ref="G92:G95"/>
    <mergeCell ref="H92:H95"/>
    <mergeCell ref="I80:I83"/>
    <mergeCell ref="J80:J83"/>
    <mergeCell ref="A84:A87"/>
    <mergeCell ref="B84:B87"/>
    <mergeCell ref="C84:C87"/>
    <mergeCell ref="D84:D87"/>
    <mergeCell ref="E84:E87"/>
    <mergeCell ref="F84:F87"/>
    <mergeCell ref="G84:G87"/>
    <mergeCell ref="H84:H87"/>
    <mergeCell ref="I76:I79"/>
    <mergeCell ref="J76:J79"/>
    <mergeCell ref="A80:A83"/>
    <mergeCell ref="B80:B83"/>
    <mergeCell ref="C80:C83"/>
    <mergeCell ref="D80:D83"/>
    <mergeCell ref="E80:E83"/>
    <mergeCell ref="F80:F83"/>
    <mergeCell ref="G80:G83"/>
    <mergeCell ref="H80:H83"/>
    <mergeCell ref="I72:I75"/>
    <mergeCell ref="J72:J75"/>
    <mergeCell ref="A76:A79"/>
    <mergeCell ref="B76:B79"/>
    <mergeCell ref="C76:C79"/>
    <mergeCell ref="D76:D79"/>
    <mergeCell ref="E76:E79"/>
    <mergeCell ref="F76:F79"/>
    <mergeCell ref="G76:G79"/>
    <mergeCell ref="H76:H79"/>
    <mergeCell ref="I68:I71"/>
    <mergeCell ref="J68:J71"/>
    <mergeCell ref="A72:A75"/>
    <mergeCell ref="B72:B75"/>
    <mergeCell ref="C72:C75"/>
    <mergeCell ref="D72:D75"/>
    <mergeCell ref="E72:E75"/>
    <mergeCell ref="F72:F75"/>
    <mergeCell ref="G72:G75"/>
    <mergeCell ref="H72:H75"/>
    <mergeCell ref="I64:I67"/>
    <mergeCell ref="J64:J67"/>
    <mergeCell ref="A68:A71"/>
    <mergeCell ref="B68:B71"/>
    <mergeCell ref="C68:C71"/>
    <mergeCell ref="D68:D71"/>
    <mergeCell ref="E68:E71"/>
    <mergeCell ref="F68:F71"/>
    <mergeCell ref="G68:G71"/>
    <mergeCell ref="H68:H71"/>
    <mergeCell ref="I60:I63"/>
    <mergeCell ref="J60:J63"/>
    <mergeCell ref="A64:A67"/>
    <mergeCell ref="B64:B67"/>
    <mergeCell ref="C64:C67"/>
    <mergeCell ref="D64:D67"/>
    <mergeCell ref="E64:E67"/>
    <mergeCell ref="F64:F67"/>
    <mergeCell ref="G64:G67"/>
    <mergeCell ref="H64:H67"/>
    <mergeCell ref="I56:I59"/>
    <mergeCell ref="J56:J59"/>
    <mergeCell ref="A60:A63"/>
    <mergeCell ref="B60:B63"/>
    <mergeCell ref="C60:C63"/>
    <mergeCell ref="D60:D63"/>
    <mergeCell ref="E60:E63"/>
    <mergeCell ref="F60:F63"/>
    <mergeCell ref="G60:G63"/>
    <mergeCell ref="H60:H63"/>
    <mergeCell ref="I51:I54"/>
    <mergeCell ref="J51:J54"/>
    <mergeCell ref="A56:A59"/>
    <mergeCell ref="B56:B59"/>
    <mergeCell ref="C56:C59"/>
    <mergeCell ref="D56:D59"/>
    <mergeCell ref="E56:E59"/>
    <mergeCell ref="F56:F59"/>
    <mergeCell ref="G56:G59"/>
    <mergeCell ref="H56:H59"/>
    <mergeCell ref="I47:I50"/>
    <mergeCell ref="J47:J50"/>
    <mergeCell ref="A51:A54"/>
    <mergeCell ref="B51:B54"/>
    <mergeCell ref="C51:C54"/>
    <mergeCell ref="D51:D54"/>
    <mergeCell ref="E51:E54"/>
    <mergeCell ref="F51:F54"/>
    <mergeCell ref="G51:G54"/>
    <mergeCell ref="H51:H54"/>
    <mergeCell ref="I43:I46"/>
    <mergeCell ref="J43:J46"/>
    <mergeCell ref="A47:A50"/>
    <mergeCell ref="B47:B50"/>
    <mergeCell ref="C47:C50"/>
    <mergeCell ref="D47:D50"/>
    <mergeCell ref="E47:E50"/>
    <mergeCell ref="F47:F50"/>
    <mergeCell ref="G47:G50"/>
    <mergeCell ref="H47:H50"/>
    <mergeCell ref="I39:I42"/>
    <mergeCell ref="J39:J42"/>
    <mergeCell ref="A43:A46"/>
    <mergeCell ref="B43:B46"/>
    <mergeCell ref="C43:C46"/>
    <mergeCell ref="D43:D46"/>
    <mergeCell ref="E43:E46"/>
    <mergeCell ref="F43:F46"/>
    <mergeCell ref="G43:G46"/>
    <mergeCell ref="H43:H46"/>
    <mergeCell ref="I35:I38"/>
    <mergeCell ref="J35:J38"/>
    <mergeCell ref="A39:A42"/>
    <mergeCell ref="B39:B42"/>
    <mergeCell ref="C39:C42"/>
    <mergeCell ref="D39:D42"/>
    <mergeCell ref="E39:E42"/>
    <mergeCell ref="F39:F42"/>
    <mergeCell ref="G39:G42"/>
    <mergeCell ref="H39:H42"/>
    <mergeCell ref="I31:I34"/>
    <mergeCell ref="J31:J34"/>
    <mergeCell ref="A35:A38"/>
    <mergeCell ref="B35:B38"/>
    <mergeCell ref="C35:C38"/>
    <mergeCell ref="D35:D38"/>
    <mergeCell ref="E35:E38"/>
    <mergeCell ref="F35:F38"/>
    <mergeCell ref="G35:G38"/>
    <mergeCell ref="H35:H38"/>
    <mergeCell ref="I27:I30"/>
    <mergeCell ref="J27:J30"/>
    <mergeCell ref="A31:A34"/>
    <mergeCell ref="B31:B34"/>
    <mergeCell ref="C31:C34"/>
    <mergeCell ref="D31:D34"/>
    <mergeCell ref="E31:E34"/>
    <mergeCell ref="F31:F34"/>
    <mergeCell ref="G31:G34"/>
    <mergeCell ref="H31:H34"/>
    <mergeCell ref="I23:I26"/>
    <mergeCell ref="J23:J26"/>
    <mergeCell ref="A27:A30"/>
    <mergeCell ref="B27:B30"/>
    <mergeCell ref="C27:C30"/>
    <mergeCell ref="D27:D30"/>
    <mergeCell ref="E27:E30"/>
    <mergeCell ref="F27:F30"/>
    <mergeCell ref="G27:G30"/>
    <mergeCell ref="H27:H30"/>
    <mergeCell ref="I19:I22"/>
    <mergeCell ref="J19:J22"/>
    <mergeCell ref="A23:A26"/>
    <mergeCell ref="B23:B26"/>
    <mergeCell ref="C23:C26"/>
    <mergeCell ref="D23:D26"/>
    <mergeCell ref="E23:E26"/>
    <mergeCell ref="F23:F26"/>
    <mergeCell ref="G23:G26"/>
    <mergeCell ref="H23:H26"/>
    <mergeCell ref="I11:I14"/>
    <mergeCell ref="J11:J14"/>
    <mergeCell ref="A19:A22"/>
    <mergeCell ref="B19:B22"/>
    <mergeCell ref="C19:C22"/>
    <mergeCell ref="D19:D22"/>
    <mergeCell ref="E19:E22"/>
    <mergeCell ref="F19:F22"/>
    <mergeCell ref="G19:G22"/>
    <mergeCell ref="H19:H22"/>
    <mergeCell ref="I7:I10"/>
    <mergeCell ref="J7:J10"/>
    <mergeCell ref="A11:A14"/>
    <mergeCell ref="B11:B14"/>
    <mergeCell ref="C11:C14"/>
    <mergeCell ref="D11:D14"/>
    <mergeCell ref="E11:E14"/>
    <mergeCell ref="F11:F14"/>
    <mergeCell ref="G11:G14"/>
    <mergeCell ref="H11:H14"/>
    <mergeCell ref="K4:K5"/>
    <mergeCell ref="L4:N4"/>
    <mergeCell ref="A7:A10"/>
    <mergeCell ref="B7:B10"/>
    <mergeCell ref="C7:C10"/>
    <mergeCell ref="D7:D10"/>
    <mergeCell ref="E7:E10"/>
    <mergeCell ref="F7:F10"/>
    <mergeCell ref="G7:G10"/>
    <mergeCell ref="H7:H10"/>
    <mergeCell ref="D4:D5"/>
    <mergeCell ref="E4:E5"/>
    <mergeCell ref="F4:F5"/>
    <mergeCell ref="G4:H4"/>
    <mergeCell ref="I4:I5"/>
    <mergeCell ref="J4:J5"/>
    <mergeCell ref="E15:E18"/>
    <mergeCell ref="A15:A18"/>
    <mergeCell ref="B15:B18"/>
    <mergeCell ref="C15:C18"/>
    <mergeCell ref="D15:D18"/>
    <mergeCell ref="M1:N1"/>
    <mergeCell ref="A2:N2"/>
    <mergeCell ref="A4:A5"/>
    <mergeCell ref="B4:B5"/>
    <mergeCell ref="C4:C5"/>
  </mergeCells>
  <printOptions horizontalCentered="1"/>
  <pageMargins left="0.1968503937007874" right="0.1968503937007874" top="0.7874015748031497" bottom="0.3937007874015748" header="0.5118110236220472" footer="0.5118110236220472"/>
  <pageSetup horizontalDpi="1200" verticalDpi="1200" orientation="landscape" paperSize="9" scale="60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NTT</cp:lastModifiedBy>
  <cp:lastPrinted>2009-03-31T12:05:25Z</cp:lastPrinted>
  <dcterms:created xsi:type="dcterms:W3CDTF">2004-09-09T06:31:16Z</dcterms:created>
  <dcterms:modified xsi:type="dcterms:W3CDTF">2009-03-31T12:07:37Z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-465096871</vt:i4>
  </property>
  <property fmtid="{D5CDD505-2E9C-101B-9397-08002B2CF9AE}" pid="3" name="_EmailSubject">
    <vt:lpwstr>projekt uch</vt:lpwstr>
  </property>
  <property fmtid="{D5CDD505-2E9C-101B-9397-08002B2CF9AE}" pid="4" name="_AuthorEmail">
    <vt:lpwstr>finanse2@ug.police.pl</vt:lpwstr>
  </property>
  <property fmtid="{D5CDD505-2E9C-101B-9397-08002B2CF9AE}" pid="5" name="_AuthorEmailDisplayName">
    <vt:lpwstr>Mirella Osuch</vt:lpwstr>
  </property>
  <property fmtid="{D5CDD505-2E9C-101B-9397-08002B2CF9AE}" pid="6" name="_ReviewingToolsShownOnce">
    <vt:lpwstr/>
  </property>
</Properties>
</file>