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1"/>
  </bookViews>
  <sheets>
    <sheet name="Wydatki majątkowe - własne" sheetId="1" r:id="rId1"/>
    <sheet name="Wieloletni-2008" sheetId="2" r:id="rId2"/>
  </sheets>
  <definedNames>
    <definedName name="_xlnm.Print_Area" localSheetId="1">'Wieloletni-2008'!$A$1:$P$171</definedName>
    <definedName name="_xlnm.Print_Area" localSheetId="0">'Wydatki majątkowe - własne'!$A$1:$E$17</definedName>
  </definedNames>
  <calcPr fullCalcOnLoad="1" fullPrecision="0"/>
</workbook>
</file>

<file path=xl/sharedStrings.xml><?xml version="1.0" encoding="utf-8"?>
<sst xmlns="http://schemas.openxmlformats.org/spreadsheetml/2006/main" count="264" uniqueCount="93">
  <si>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</si>
  <si>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</si>
  <si>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</si>
  <si>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</si>
  <si>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</si>
  <si>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</si>
  <si>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</si>
  <si>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Okres realizacji</t>
  </si>
  <si>
    <t>PLAN WYDATKÓW MAJĄTKOWYCH NA REALIZACJĘ ZADAŃ WŁASNYCH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</si>
  <si>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</si>
  <si>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</si>
  <si>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</si>
  <si>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</si>
  <si>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</si>
  <si>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</si>
  <si>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ROZBUDOWA I MODERNIZACJA SIECI KOMUNIKACJI DROGOWEJ</t>
  </si>
  <si>
    <t>Wydz.GKM</t>
  </si>
  <si>
    <t>Budowa ścieżek rowerowych</t>
  </si>
  <si>
    <t>Modernizacja wiaduktu przy ul. Kuźnickiej w Policach</t>
  </si>
  <si>
    <t>Modernizacja wiaduktu przy ul. Piotra i Pawła w Policach</t>
  </si>
  <si>
    <t>ROZBUDOWA I MODERNIZACJA ZASOBÓW MIESZKANIOWYCH</t>
  </si>
  <si>
    <t>Wydz.TI</t>
  </si>
  <si>
    <t>BEZPIECZEŃSTWO PUBLICZNE</t>
  </si>
  <si>
    <t>Przebudowa remizy OSP w Trzebieży</t>
  </si>
  <si>
    <t>Wydz. TI</t>
  </si>
  <si>
    <t>Monitoring miejsc zagrożonych przestępczością w Policach</t>
  </si>
  <si>
    <t>BUDOWA I MODERNIZACJA OBIEKTÓW  OŚWIATOWYCH</t>
  </si>
  <si>
    <t>TRANSGRANICZNA OCHRONA   ZASOBÓW  WÓD PODZIEMNYCH</t>
  </si>
  <si>
    <t>POPRAWA WARUNKÓW HANDLU I USŁUG</t>
  </si>
  <si>
    <t>GOSPODARKA ZASOBAMI KOMUNALNYMI</t>
  </si>
  <si>
    <t xml:space="preserve">POPRAWA WARUNKÓW DZIAŁALNOŚCI SAMORZĄDÓW WIEJSKICH I OSIEDLOWYCH </t>
  </si>
  <si>
    <t>Budowa świetlicy wiejskiej w Trzeszczynie</t>
  </si>
  <si>
    <t>Lp.</t>
  </si>
  <si>
    <t>KULTURA FIZYCZNA I SPORT</t>
  </si>
  <si>
    <t>Instytucje kultury fizycznej</t>
  </si>
  <si>
    <t>DOSTARCZENIE I POPRAWA JAKOŚCI WODY</t>
  </si>
  <si>
    <t>Przebudowa i rozbudowa sieci wodociągowej w Pilchowie</t>
  </si>
  <si>
    <t xml:space="preserve">WYKAZ   WIELOLETNICH   PROGRAMÓW   INWESTYCYJNYCH   NA   LATA   2008 - 2012 </t>
  </si>
  <si>
    <t>Łączna         wartość          inwestycji</t>
  </si>
  <si>
    <t>Informacje  dodatkowe</t>
  </si>
  <si>
    <t>Nakłady poniesione do 2007</t>
  </si>
  <si>
    <t>Planowane nakłady w 2008</t>
  </si>
  <si>
    <t>Prognozowane nakłady w latach następnych</t>
  </si>
  <si>
    <t>po 2012</t>
  </si>
  <si>
    <t>nakłady ogółem, w tym:</t>
  </si>
  <si>
    <t>środki budżetowe</t>
  </si>
  <si>
    <t>środki pomocowe</t>
  </si>
  <si>
    <t>Pomoc finansowa dla Gminy Miasto Szczecin na zintegrowany projekt zakupu autobusów 
dla SPPK Sp. z o.o.</t>
  </si>
  <si>
    <t>Wydz. SO</t>
  </si>
  <si>
    <t>Modernizacja ul. Wyszyńskiego w Policach</t>
  </si>
  <si>
    <t>inne</t>
  </si>
  <si>
    <t>Modernizacja ul. Usługowej w Policach</t>
  </si>
  <si>
    <t>Budowa parkingów przy kościele i cmentarzu 
w Niekłończycy</t>
  </si>
  <si>
    <t>ROZBUDOWA BAZY TURYSTYCZNEJ</t>
  </si>
  <si>
    <t>Budowa infrastruktury w Trzebieży w ramach Zachodniopomorskiego Szlaku Żeglarskiego</t>
  </si>
  <si>
    <t>Budowa budynków mieszkalno-usługowych 
przy ul. Bankowej w Policach</t>
  </si>
  <si>
    <t xml:space="preserve">Przebudowa budynku komunalnego przy ul. WOP 7 
w Trzebieży </t>
  </si>
  <si>
    <t xml:space="preserve">Przebudowa boisk Szkół Podstawowych w Policach                                                                    - SP nr 1 (2 600 000 - 2010 + 1 000 000 - 2011)                                                                                                                                                                        - SP nr 6 (1 008 000 - 2008 + 950 000 - 2009)                                                                              </t>
  </si>
  <si>
    <t xml:space="preserve">Transgraniczna ochrona zasobów wód podziemnych - Kanalizacja Gminy Police                                                                                     </t>
  </si>
  <si>
    <t>dotacja (GFOŚiGW)</t>
  </si>
  <si>
    <t>Odprowadzenie ścieków i wód opadowych z rejonu ul. Tanowskiej w Policach i m. Trzeszczyn</t>
  </si>
  <si>
    <t>Budowa sieci kanalizacji sanitarnej i deszczowej w Tanowie</t>
  </si>
  <si>
    <t>Rozbudowa sieci kanalizacji sanitarnej i deszczowej 
w Pilchowie</t>
  </si>
  <si>
    <t>Budowa sieci kanalizacji sanitarnej i deszczowej oraz sieci wodociągowej w ul. Polnej w Trzebieży</t>
  </si>
  <si>
    <t>Budowa kanalizacji sanitarnej i deszczowej w ul. J.Kochanowskiego, Galla Anonima, M.Reja, W.Kadłubka i Wkrzańskiej w Policach.</t>
  </si>
  <si>
    <t>Przebudowa rurociągu na cieku melioracyjnym "Grzybnica" na odcinku ul. Piłsudskiego-ul. Kochanowskiego w Policach</t>
  </si>
  <si>
    <t>OCHRONA ŚRODOWISKA</t>
  </si>
  <si>
    <t>Rozbudowa węzła kompostowania w ZOiSOK w Leśnie Górnym</t>
  </si>
  <si>
    <t>BUDOWA OŚWIETLENIA ULICZNEGO</t>
  </si>
  <si>
    <t>Dodatkowe punkty oświetleniowe w ul. Kościuszki 
w Trzebieży</t>
  </si>
  <si>
    <t>Oświetlenie w miejscowości Węgornik</t>
  </si>
  <si>
    <t>Punkty oświetleniowe przy ul. Ofiar Stuthoffu w Policach</t>
  </si>
  <si>
    <t>Oświetlenie drogi pomiędzy Drogoradzem a Uniemyślem</t>
  </si>
  <si>
    <t>Modernizacja gminnego targowiska w Policach 
przy ul. PCK</t>
  </si>
  <si>
    <t>Przebudowa Parku "Staromiejskiego" w Policach</t>
  </si>
  <si>
    <t xml:space="preserve">Rozbudowa cmentarza komunalnego w Policach </t>
  </si>
  <si>
    <t>Przebudowa klubu Rady Sołeckiej w Tatyni</t>
  </si>
  <si>
    <t>Przebudowa świetlicy wiejskiej w Uniemyślu</t>
  </si>
  <si>
    <t>Budowa świetlicy wiejskiej w Niekłończycy</t>
  </si>
  <si>
    <t>Budowa świetlicy wiejskiej w Wieńkowie</t>
  </si>
  <si>
    <t>ROZBUDOWA BAZY SPORTOWO-REKREACYJNEJ</t>
  </si>
  <si>
    <t>OSIR</t>
  </si>
  <si>
    <t>NAKŁADY  OGÓŁEM, W TYM:</t>
  </si>
  <si>
    <t>ŚRODKI BUDŻETOWE</t>
  </si>
  <si>
    <t>DOTACJA (GFOŚiGW)</t>
  </si>
  <si>
    <t>ŚRODKI POMOCOWE</t>
  </si>
  <si>
    <t>INNE</t>
  </si>
  <si>
    <t>RÓŻNE ROZLICZENIA</t>
  </si>
  <si>
    <t>Rezerwy ogólne i celowe</t>
  </si>
  <si>
    <t>Przebudowa boiska treningowego w OSiR w Policach 
przy ul. Siedleckiej 2b</t>
  </si>
  <si>
    <t>Budowa budynku socjalnego przy ul. Niedziałkowskiego 12 
w Policach</t>
  </si>
  <si>
    <t>Załącznik Nr 1
do uchwały nr XIX/139/08
Rady Miejskiej w Policach 
z dnia 29.01.2008 r.</t>
  </si>
  <si>
    <t>Załącznik nr 2              
do uchwały Nr XIX/139/08
Rady Miejskiej w Policach
z dnia 29.01.2008 r.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</si>
</sst>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</numFmts>
  <fonts count="30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9"/>
      <color indexed="10"/>
      <name val="Arial CE"/>
      <family val="2"/>
    </font>
    <font>
      <b/>
      <sz val="12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sz val="12"/>
      <color indexed="10"/>
      <name val="Arial CE"/>
      <family val="2"/>
    </font>
    <font>
      <b/>
      <sz val="12"/>
      <color indexed="62"/>
      <name val="Arial CE"/>
      <family val="2"/>
    </font>
    <font>
      <b/>
      <sz val="10"/>
      <color indexed="62"/>
      <name val="Arial CE"/>
      <family val="2"/>
    </font>
    <font>
      <sz val="12"/>
      <color indexed="12"/>
      <name val="Arial CE"/>
      <family val="2"/>
    </font>
    <font>
      <sz val="9"/>
      <color indexed="12"/>
      <name val="Arial CE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19" applyFont="1" applyBorder="1">
      <alignment/>
      <protection/>
    </xf>
    <xf numFmtId="0" fontId="2" fillId="0" borderId="0" xfId="19" applyFont="1">
      <alignment/>
      <protection/>
    </xf>
    <xf numFmtId="0" fontId="1" fillId="0" borderId="0" xfId="19" applyFont="1" applyBorder="1" applyAlignment="1">
      <alignment horizontal="left"/>
      <protection/>
    </xf>
    <xf numFmtId="0" fontId="5" fillId="0" borderId="0" xfId="19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19" applyFont="1" applyAlignment="1">
      <alignment horizontal="center" vertical="center" wrapText="1"/>
      <protection/>
    </xf>
    <xf numFmtId="0" fontId="2" fillId="0" borderId="1" xfId="19" applyFont="1" applyBorder="1">
      <alignment/>
      <protection/>
    </xf>
    <xf numFmtId="0" fontId="1" fillId="0" borderId="0" xfId="19" applyFont="1">
      <alignment/>
      <protection/>
    </xf>
    <xf numFmtId="0" fontId="2" fillId="0" borderId="2" xfId="19" applyFont="1" applyBorder="1" applyAlignment="1">
      <alignment/>
      <protection/>
    </xf>
    <xf numFmtId="0" fontId="5" fillId="2" borderId="3" xfId="19" applyFont="1" applyFill="1" applyBorder="1" applyAlignment="1">
      <alignment horizontal="center"/>
      <protection/>
    </xf>
    <xf numFmtId="0" fontId="5" fillId="2" borderId="4" xfId="19" applyFont="1" applyFill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1" fillId="0" borderId="6" xfId="19" applyFont="1" applyBorder="1" applyAlignment="1">
      <alignment horizontal="center"/>
      <protection/>
    </xf>
    <xf numFmtId="0" fontId="2" fillId="0" borderId="7" xfId="19" applyFont="1" applyBorder="1" applyAlignment="1">
      <alignment/>
      <protection/>
    </xf>
    <xf numFmtId="0" fontId="1" fillId="0" borderId="7" xfId="19" applyFont="1" applyBorder="1" applyAlignment="1">
      <alignment horizontal="center"/>
      <protection/>
    </xf>
    <xf numFmtId="0" fontId="5" fillId="2" borderId="4" xfId="19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5" fillId="2" borderId="8" xfId="19" applyFont="1" applyFill="1" applyBorder="1" applyAlignment="1">
      <alignment horizontal="center"/>
      <protection/>
    </xf>
    <xf numFmtId="0" fontId="5" fillId="2" borderId="9" xfId="19" applyFont="1" applyFill="1" applyBorder="1" applyAlignment="1">
      <alignment horizontal="center"/>
      <protection/>
    </xf>
    <xf numFmtId="0" fontId="2" fillId="0" borderId="0" xfId="19" applyFont="1" applyAlignment="1">
      <alignment wrapText="1"/>
      <protection/>
    </xf>
    <xf numFmtId="0" fontId="2" fillId="3" borderId="0" xfId="20" applyFont="1" applyFill="1" applyAlignment="1">
      <alignment horizontal="center" wrapText="1"/>
      <protection/>
    </xf>
    <xf numFmtId="0" fontId="2" fillId="3" borderId="0" xfId="20" applyFont="1" applyFill="1" applyAlignment="1">
      <alignment vertical="center" wrapText="1"/>
      <protection/>
    </xf>
    <xf numFmtId="0" fontId="2" fillId="3" borderId="0" xfId="20" applyFont="1" applyFill="1" applyAlignment="1">
      <alignment horizontal="center" vertical="center" wrapText="1"/>
      <protection/>
    </xf>
    <xf numFmtId="3" fontId="2" fillId="3" borderId="0" xfId="20" applyNumberFormat="1" applyFont="1" applyFill="1" applyAlignment="1">
      <alignment horizontal="center" vertical="center" wrapText="1"/>
      <protection/>
    </xf>
    <xf numFmtId="0" fontId="2" fillId="3" borderId="0" xfId="20" applyFont="1" applyFill="1" applyAlignment="1">
      <alignment horizontal="center" vertical="center"/>
      <protection/>
    </xf>
    <xf numFmtId="0" fontId="2" fillId="3" borderId="0" xfId="20" applyFont="1" applyFill="1">
      <alignment/>
      <protection/>
    </xf>
    <xf numFmtId="0" fontId="2" fillId="3" borderId="0" xfId="20" applyFont="1" applyFill="1" applyAlignment="1">
      <alignment vertical="center"/>
      <protection/>
    </xf>
    <xf numFmtId="0" fontId="2" fillId="3" borderId="0" xfId="20" applyFont="1" applyFill="1" applyAlignment="1">
      <alignment horizontal="center"/>
      <protection/>
    </xf>
    <xf numFmtId="3" fontId="2" fillId="3" borderId="0" xfId="20" applyNumberFormat="1" applyFont="1" applyFill="1" applyAlignment="1">
      <alignment horizontal="center" vertical="center"/>
      <protection/>
    </xf>
    <xf numFmtId="0" fontId="2" fillId="0" borderId="10" xfId="19" applyFont="1" applyBorder="1" applyAlignment="1">
      <alignment horizontal="center"/>
      <protection/>
    </xf>
    <xf numFmtId="164" fontId="2" fillId="0" borderId="11" xfId="19" applyNumberFormat="1" applyFont="1" applyBorder="1" applyAlignment="1">
      <alignment horizontal="right" wrapText="1"/>
      <protection/>
    </xf>
    <xf numFmtId="164" fontId="2" fillId="0" borderId="12" xfId="19" applyNumberFormat="1" applyFont="1" applyBorder="1" applyAlignment="1">
      <alignment horizontal="right" wrapText="1"/>
      <protection/>
    </xf>
    <xf numFmtId="164" fontId="2" fillId="0" borderId="13" xfId="19" applyNumberFormat="1" applyFont="1" applyBorder="1" applyAlignment="1">
      <alignment horizontal="right" wrapText="1"/>
      <protection/>
    </xf>
    <xf numFmtId="164" fontId="2" fillId="0" borderId="14" xfId="19" applyNumberFormat="1" applyFont="1" applyBorder="1" applyAlignment="1">
      <alignment horizontal="right" wrapText="1"/>
      <protection/>
    </xf>
    <xf numFmtId="164" fontId="1" fillId="0" borderId="15" xfId="19" applyNumberFormat="1" applyFont="1" applyBorder="1" applyAlignment="1">
      <alignment horizontal="right" vertical="center" wrapText="1"/>
      <protection/>
    </xf>
    <xf numFmtId="164" fontId="1" fillId="0" borderId="16" xfId="19" applyNumberFormat="1" applyFont="1" applyBorder="1" applyAlignment="1">
      <alignment horizontal="right" vertical="center" wrapText="1"/>
      <protection/>
    </xf>
    <xf numFmtId="0" fontId="1" fillId="0" borderId="1" xfId="19" applyFont="1" applyBorder="1" applyAlignment="1">
      <alignment wrapText="1"/>
      <protection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20" applyFont="1">
      <alignment/>
      <protection/>
    </xf>
    <xf numFmtId="0" fontId="2" fillId="0" borderId="0" xfId="20">
      <alignment/>
      <protection/>
    </xf>
    <xf numFmtId="0" fontId="10" fillId="4" borderId="1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3" fontId="10" fillId="2" borderId="25" xfId="0" applyNumberFormat="1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/>
    </xf>
    <xf numFmtId="0" fontId="11" fillId="3" borderId="2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right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18" fillId="3" borderId="28" xfId="0" applyFont="1" applyFill="1" applyBorder="1" applyAlignment="1">
      <alignment vertical="center" wrapText="1"/>
    </xf>
    <xf numFmtId="3" fontId="19" fillId="0" borderId="28" xfId="0" applyNumberFormat="1" applyFont="1" applyFill="1" applyBorder="1" applyAlignment="1">
      <alignment horizontal="right" vertical="center" wrapText="1"/>
    </xf>
    <xf numFmtId="3" fontId="19" fillId="3" borderId="29" xfId="0" applyNumberFormat="1" applyFont="1" applyFill="1" applyBorder="1" applyAlignment="1">
      <alignment horizontal="right" vertical="center" wrapText="1"/>
    </xf>
    <xf numFmtId="3" fontId="11" fillId="3" borderId="28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3" fontId="11" fillId="0" borderId="28" xfId="0" applyNumberFormat="1" applyFont="1" applyFill="1" applyBorder="1" applyAlignment="1">
      <alignment horizontal="right" vertical="center" wrapText="1"/>
    </xf>
    <xf numFmtId="3" fontId="11" fillId="3" borderId="29" xfId="0" applyNumberFormat="1" applyFont="1" applyFill="1" applyBorder="1" applyAlignment="1">
      <alignment horizontal="right" vertical="center" wrapText="1"/>
    </xf>
    <xf numFmtId="3" fontId="11" fillId="3" borderId="28" xfId="0" applyNumberFormat="1" applyFont="1" applyFill="1" applyBorder="1" applyAlignment="1">
      <alignment horizontal="right" vertical="center" wrapText="1"/>
    </xf>
    <xf numFmtId="3" fontId="11" fillId="3" borderId="28" xfId="0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vertical="center" wrapText="1"/>
    </xf>
    <xf numFmtId="3" fontId="11" fillId="0" borderId="31" xfId="0" applyNumberFormat="1" applyFont="1" applyFill="1" applyBorder="1" applyAlignment="1">
      <alignment horizontal="right" vertical="center" wrapText="1"/>
    </xf>
    <xf numFmtId="3" fontId="11" fillId="3" borderId="32" xfId="0" applyNumberFormat="1" applyFont="1" applyFill="1" applyBorder="1" applyAlignment="1">
      <alignment horizontal="right" vertical="center" wrapText="1"/>
    </xf>
    <xf numFmtId="3" fontId="11" fillId="3" borderId="30" xfId="0" applyNumberFormat="1" applyFont="1" applyFill="1" applyBorder="1" applyAlignment="1">
      <alignment horizontal="right" vertical="center" wrapText="1"/>
    </xf>
    <xf numFmtId="3" fontId="11" fillId="3" borderId="30" xfId="0" applyNumberFormat="1" applyFont="1" applyFill="1" applyBorder="1" applyAlignment="1">
      <alignment horizontal="right" vertical="center"/>
    </xf>
    <xf numFmtId="3" fontId="11" fillId="3" borderId="30" xfId="0" applyNumberFormat="1" applyFont="1" applyFill="1" applyBorder="1" applyAlignment="1">
      <alignment horizontal="center" vertical="center"/>
    </xf>
    <xf numFmtId="3" fontId="11" fillId="3" borderId="33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right" vertical="center" wrapText="1"/>
    </xf>
    <xf numFmtId="0" fontId="10" fillId="2" borderId="26" xfId="0" applyFont="1" applyFill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35" xfId="0" applyNumberFormat="1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/>
    </xf>
    <xf numFmtId="0" fontId="18" fillId="0" borderId="28" xfId="0" applyFont="1" applyBorder="1" applyAlignment="1">
      <alignment horizontal="left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19" fillId="0" borderId="29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31" xfId="0" applyFont="1" applyBorder="1" applyAlignment="1">
      <alignment horizontal="left" vertical="center" wrapText="1"/>
    </xf>
    <xf numFmtId="3" fontId="11" fillId="0" borderId="29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18" fillId="3" borderId="21" xfId="0" applyNumberFormat="1" applyFont="1" applyFill="1" applyBorder="1" applyAlignment="1">
      <alignment horizontal="right" vertical="center" wrapText="1"/>
    </xf>
    <xf numFmtId="3" fontId="11" fillId="3" borderId="22" xfId="0" applyNumberFormat="1" applyFont="1" applyFill="1" applyBorder="1" applyAlignment="1">
      <alignment horizontal="center" vertical="center" wrapText="1"/>
    </xf>
    <xf numFmtId="3" fontId="20" fillId="3" borderId="21" xfId="0" applyNumberFormat="1" applyFont="1" applyFill="1" applyBorder="1" applyAlignment="1">
      <alignment horizontal="center" vertical="center"/>
    </xf>
    <xf numFmtId="3" fontId="20" fillId="3" borderId="23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/>
    </xf>
    <xf numFmtId="3" fontId="19" fillId="3" borderId="28" xfId="0" applyNumberFormat="1" applyFont="1" applyFill="1" applyBorder="1" applyAlignment="1">
      <alignment horizontal="right" vertical="center" wrapText="1"/>
    </xf>
    <xf numFmtId="3" fontId="20" fillId="3" borderId="28" xfId="0" applyNumberFormat="1" applyFont="1" applyFill="1" applyBorder="1" applyAlignment="1">
      <alignment horizontal="right" vertical="center"/>
    </xf>
    <xf numFmtId="3" fontId="20" fillId="3" borderId="0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3" fontId="11" fillId="3" borderId="31" xfId="0" applyNumberFormat="1" applyFont="1" applyFill="1" applyBorder="1" applyAlignment="1">
      <alignment horizontal="right" vertical="center" wrapText="1"/>
    </xf>
    <xf numFmtId="3" fontId="20" fillId="3" borderId="31" xfId="0" applyNumberFormat="1" applyFont="1" applyFill="1" applyBorder="1" applyAlignment="1">
      <alignment horizontal="right" vertical="center"/>
    </xf>
    <xf numFmtId="3" fontId="20" fillId="3" borderId="36" xfId="0" applyNumberFormat="1" applyFont="1" applyFill="1" applyBorder="1" applyAlignment="1">
      <alignment horizontal="right" vertical="center"/>
    </xf>
    <xf numFmtId="0" fontId="11" fillId="0" borderId="37" xfId="0" applyFont="1" applyBorder="1" applyAlignment="1">
      <alignment/>
    </xf>
    <xf numFmtId="3" fontId="19" fillId="3" borderId="28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0" fontId="11" fillId="3" borderId="28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vertical="center" wrapText="1"/>
    </xf>
    <xf numFmtId="3" fontId="11" fillId="3" borderId="31" xfId="0" applyNumberFormat="1" applyFont="1" applyFill="1" applyBorder="1" applyAlignment="1">
      <alignment horizontal="right" vertical="center"/>
    </xf>
    <xf numFmtId="3" fontId="11" fillId="3" borderId="36" xfId="0" applyNumberFormat="1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right" vertical="center" wrapText="1"/>
    </xf>
    <xf numFmtId="3" fontId="11" fillId="3" borderId="21" xfId="0" applyNumberFormat="1" applyFont="1" applyFill="1" applyBorder="1" applyAlignment="1">
      <alignment horizontal="right" vertical="center"/>
    </xf>
    <xf numFmtId="3" fontId="11" fillId="3" borderId="22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center" vertical="center"/>
    </xf>
    <xf numFmtId="3" fontId="11" fillId="3" borderId="31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/>
    </xf>
    <xf numFmtId="3" fontId="11" fillId="3" borderId="3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3" fontId="11" fillId="3" borderId="29" xfId="0" applyNumberFormat="1" applyFont="1" applyFill="1" applyBorder="1" applyAlignment="1">
      <alignment horizontal="center" vertical="center" wrapText="1"/>
    </xf>
    <xf numFmtId="3" fontId="11" fillId="3" borderId="28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37" xfId="0" applyFont="1" applyBorder="1" applyAlignment="1">
      <alignment/>
    </xf>
    <xf numFmtId="0" fontId="10" fillId="3" borderId="28" xfId="0" applyFont="1" applyFill="1" applyBorder="1" applyAlignment="1">
      <alignment vertical="center" wrapText="1"/>
    </xf>
    <xf numFmtId="3" fontId="18" fillId="3" borderId="28" xfId="0" applyNumberFormat="1" applyFont="1" applyFill="1" applyBorder="1" applyAlignment="1">
      <alignment horizontal="right" vertical="center" wrapText="1"/>
    </xf>
    <xf numFmtId="0" fontId="11" fillId="0" borderId="38" xfId="0" applyFont="1" applyBorder="1" applyAlignment="1">
      <alignment/>
    </xf>
    <xf numFmtId="3" fontId="10" fillId="4" borderId="39" xfId="0" applyNumberFormat="1" applyFont="1" applyFill="1" applyBorder="1" applyAlignment="1">
      <alignment horizontal="right" vertical="center" wrapText="1"/>
    </xf>
    <xf numFmtId="0" fontId="11" fillId="2" borderId="27" xfId="0" applyFont="1" applyFill="1" applyBorder="1" applyAlignment="1">
      <alignment/>
    </xf>
    <xf numFmtId="0" fontId="10" fillId="0" borderId="21" xfId="18" applyFont="1" applyBorder="1" applyAlignment="1">
      <alignment vertical="center" wrapText="1"/>
      <protection/>
    </xf>
    <xf numFmtId="3" fontId="19" fillId="3" borderId="29" xfId="0" applyNumberFormat="1" applyFont="1" applyFill="1" applyBorder="1" applyAlignment="1">
      <alignment vertical="center" wrapText="1"/>
    </xf>
    <xf numFmtId="3" fontId="19" fillId="3" borderId="28" xfId="0" applyNumberFormat="1" applyFont="1" applyFill="1" applyBorder="1" applyAlignment="1">
      <alignment vertical="center" wrapText="1"/>
    </xf>
    <xf numFmtId="3" fontId="11" fillId="3" borderId="28" xfId="0" applyNumberFormat="1" applyFont="1" applyFill="1" applyBorder="1" applyAlignment="1">
      <alignment vertical="center" wrapText="1"/>
    </xf>
    <xf numFmtId="3" fontId="11" fillId="3" borderId="28" xfId="0" applyNumberFormat="1" applyFont="1" applyFill="1" applyBorder="1" applyAlignment="1">
      <alignment vertical="center"/>
    </xf>
    <xf numFmtId="3" fontId="11" fillId="3" borderId="32" xfId="0" applyNumberFormat="1" applyFont="1" applyFill="1" applyBorder="1" applyAlignment="1">
      <alignment vertical="center" wrapText="1"/>
    </xf>
    <xf numFmtId="3" fontId="11" fillId="3" borderId="30" xfId="0" applyNumberFormat="1" applyFont="1" applyFill="1" applyBorder="1" applyAlignment="1">
      <alignment vertical="center" wrapText="1"/>
    </xf>
    <xf numFmtId="3" fontId="11" fillId="3" borderId="30" xfId="0" applyNumberFormat="1" applyFont="1" applyFill="1" applyBorder="1" applyAlignment="1">
      <alignment vertical="center"/>
    </xf>
    <xf numFmtId="3" fontId="10" fillId="4" borderId="25" xfId="0" applyNumberFormat="1" applyFont="1" applyFill="1" applyBorder="1" applyAlignment="1">
      <alignment horizontal="right" vertical="center" wrapText="1"/>
    </xf>
    <xf numFmtId="3" fontId="11" fillId="3" borderId="23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0" fillId="0" borderId="24" xfId="0" applyFont="1" applyBorder="1" applyAlignment="1">
      <alignment/>
    </xf>
    <xf numFmtId="3" fontId="11" fillId="3" borderId="4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3" fontId="11" fillId="3" borderId="36" xfId="0" applyNumberFormat="1" applyFont="1" applyFill="1" applyBorder="1" applyAlignment="1">
      <alignment horizontal="center" vertical="center"/>
    </xf>
    <xf numFmtId="0" fontId="10" fillId="3" borderId="28" xfId="18" applyFont="1" applyFill="1" applyBorder="1" applyAlignment="1">
      <alignment vertical="center" wrapText="1"/>
      <protection/>
    </xf>
    <xf numFmtId="3" fontId="11" fillId="3" borderId="29" xfId="0" applyNumberFormat="1" applyFont="1" applyFill="1" applyBorder="1" applyAlignment="1">
      <alignment horizontal="right" vertical="center"/>
    </xf>
    <xf numFmtId="0" fontId="21" fillId="0" borderId="24" xfId="0" applyFont="1" applyBorder="1" applyAlignment="1">
      <alignment/>
    </xf>
    <xf numFmtId="0" fontId="22" fillId="0" borderId="0" xfId="0" applyFont="1" applyAlignment="1">
      <alignment/>
    </xf>
    <xf numFmtId="0" fontId="21" fillId="0" borderId="27" xfId="0" applyFont="1" applyBorder="1" applyAlignment="1">
      <alignment/>
    </xf>
    <xf numFmtId="3" fontId="11" fillId="3" borderId="33" xfId="0" applyNumberFormat="1" applyFont="1" applyFill="1" applyBorder="1" applyAlignment="1">
      <alignment horizontal="right" vertical="center"/>
    </xf>
    <xf numFmtId="0" fontId="21" fillId="0" borderId="38" xfId="0" applyFont="1" applyBorder="1" applyAlignment="1">
      <alignment/>
    </xf>
    <xf numFmtId="3" fontId="11" fillId="3" borderId="22" xfId="18" applyNumberFormat="1" applyFont="1" applyFill="1" applyBorder="1" applyAlignment="1">
      <alignment horizontal="center" vertical="center"/>
      <protection/>
    </xf>
    <xf numFmtId="0" fontId="23" fillId="0" borderId="24" xfId="0" applyFont="1" applyBorder="1" applyAlignment="1">
      <alignment/>
    </xf>
    <xf numFmtId="0" fontId="24" fillId="0" borderId="0" xfId="0" applyFont="1" applyAlignment="1">
      <alignment/>
    </xf>
    <xf numFmtId="3" fontId="19" fillId="3" borderId="29" xfId="18" applyNumberFormat="1" applyFont="1" applyFill="1" applyBorder="1" applyAlignment="1">
      <alignment horizontal="right" vertical="center"/>
      <protection/>
    </xf>
    <xf numFmtId="0" fontId="23" fillId="0" borderId="27" xfId="0" applyFont="1" applyBorder="1" applyAlignment="1">
      <alignment/>
    </xf>
    <xf numFmtId="3" fontId="11" fillId="3" borderId="28" xfId="0" applyNumberFormat="1" applyFont="1" applyFill="1" applyBorder="1" applyAlignment="1">
      <alignment horizontal="right" vertical="center" wrapText="1"/>
    </xf>
    <xf numFmtId="3" fontId="11" fillId="3" borderId="29" xfId="18" applyNumberFormat="1" applyFont="1" applyFill="1" applyBorder="1" applyAlignment="1">
      <alignment horizontal="right" vertical="center"/>
      <protection/>
    </xf>
    <xf numFmtId="0" fontId="23" fillId="0" borderId="37" xfId="0" applyFont="1" applyBorder="1" applyAlignment="1">
      <alignment/>
    </xf>
    <xf numFmtId="3" fontId="25" fillId="3" borderId="22" xfId="0" applyNumberFormat="1" applyFont="1" applyFill="1" applyBorder="1" applyAlignment="1">
      <alignment horizontal="center" vertical="center"/>
    </xf>
    <xf numFmtId="3" fontId="26" fillId="3" borderId="29" xfId="0" applyNumberFormat="1" applyFont="1" applyFill="1" applyBorder="1" applyAlignment="1">
      <alignment horizontal="right" vertical="center"/>
    </xf>
    <xf numFmtId="3" fontId="19" fillId="3" borderId="28" xfId="0" applyNumberFormat="1" applyFont="1" applyFill="1" applyBorder="1" applyAlignment="1">
      <alignment horizontal="right" vertical="center" wrapText="1"/>
    </xf>
    <xf numFmtId="3" fontId="18" fillId="3" borderId="28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 applyAlignment="1">
      <alignment horizontal="right" vertical="center"/>
    </xf>
    <xf numFmtId="3" fontId="11" fillId="0" borderId="28" xfId="0" applyNumberFormat="1" applyFont="1" applyBorder="1" applyAlignment="1">
      <alignment vertical="center" wrapText="1"/>
    </xf>
    <xf numFmtId="3" fontId="25" fillId="3" borderId="29" xfId="0" applyNumberFormat="1" applyFont="1" applyFill="1" applyBorder="1" applyAlignment="1">
      <alignment horizontal="right" vertical="center"/>
    </xf>
    <xf numFmtId="3" fontId="25" fillId="3" borderId="4" xfId="0" applyNumberFormat="1" applyFont="1" applyFill="1" applyBorder="1" applyAlignment="1">
      <alignment horizontal="right" vertical="center"/>
    </xf>
    <xf numFmtId="3" fontId="25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3" fontId="25" fillId="3" borderId="22" xfId="0" applyNumberFormat="1" applyFont="1" applyFill="1" applyBorder="1" applyAlignment="1">
      <alignment horizontal="right" vertical="center"/>
    </xf>
    <xf numFmtId="3" fontId="11" fillId="3" borderId="23" xfId="0" applyNumberFormat="1" applyFont="1" applyFill="1" applyBorder="1" applyAlignment="1">
      <alignment horizontal="right" vertical="center"/>
    </xf>
    <xf numFmtId="0" fontId="18" fillId="0" borderId="28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1" fillId="0" borderId="31" xfId="0" applyNumberFormat="1" applyFont="1" applyBorder="1" applyAlignment="1">
      <alignment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3" fontId="10" fillId="4" borderId="48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Border="1" applyAlignment="1">
      <alignment vertical="center" wrapText="1"/>
    </xf>
    <xf numFmtId="3" fontId="11" fillId="3" borderId="33" xfId="0" applyNumberFormat="1" applyFont="1" applyFill="1" applyBorder="1" applyAlignment="1">
      <alignment horizontal="right" vertical="center" wrapText="1"/>
    </xf>
    <xf numFmtId="0" fontId="20" fillId="0" borderId="38" xfId="0" applyFont="1" applyBorder="1" applyAlignment="1">
      <alignment/>
    </xf>
    <xf numFmtId="3" fontId="11" fillId="3" borderId="36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10" fillId="3" borderId="28" xfId="0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right" vertical="center" wrapText="1"/>
    </xf>
    <xf numFmtId="3" fontId="11" fillId="3" borderId="36" xfId="0" applyNumberFormat="1" applyFont="1" applyFill="1" applyBorder="1" applyAlignment="1">
      <alignment horizontal="right" vertical="center" wrapText="1"/>
    </xf>
    <xf numFmtId="3" fontId="10" fillId="3" borderId="29" xfId="0" applyNumberFormat="1" applyFont="1" applyFill="1" applyBorder="1" applyAlignment="1">
      <alignment horizontal="center" vertical="center" wrapText="1"/>
    </xf>
    <xf numFmtId="0" fontId="10" fillId="3" borderId="22" xfId="18" applyFont="1" applyFill="1" applyBorder="1" applyAlignment="1">
      <alignment vertical="center" wrapText="1"/>
      <protection/>
    </xf>
    <xf numFmtId="3" fontId="11" fillId="3" borderId="23" xfId="0" applyNumberFormat="1" applyFont="1" applyFill="1" applyBorder="1" applyAlignment="1">
      <alignment horizontal="right" vertical="center" wrapText="1"/>
    </xf>
    <xf numFmtId="3" fontId="10" fillId="3" borderId="28" xfId="0" applyNumberFormat="1" applyFont="1" applyFill="1" applyBorder="1" applyAlignment="1">
      <alignment horizontal="right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27" fillId="2" borderId="50" xfId="0" applyFont="1" applyFill="1" applyBorder="1" applyAlignment="1">
      <alignment vertical="center" wrapText="1"/>
    </xf>
    <xf numFmtId="3" fontId="27" fillId="2" borderId="39" xfId="0" applyNumberFormat="1" applyFont="1" applyFill="1" applyBorder="1" applyAlignment="1">
      <alignment vertical="center" wrapText="1"/>
    </xf>
    <xf numFmtId="3" fontId="19" fillId="2" borderId="21" xfId="0" applyNumberFormat="1" applyFont="1" applyFill="1" applyBorder="1" applyAlignment="1">
      <alignment vertical="center" wrapText="1"/>
    </xf>
    <xf numFmtId="3" fontId="11" fillId="2" borderId="51" xfId="0" applyNumberFormat="1" applyFont="1" applyFill="1" applyBorder="1" applyAlignment="1">
      <alignment/>
    </xf>
    <xf numFmtId="0" fontId="11" fillId="2" borderId="5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3" fontId="28" fillId="2" borderId="28" xfId="0" applyNumberFormat="1" applyFont="1" applyFill="1" applyBorder="1" applyAlignment="1">
      <alignment vertical="center" wrapText="1"/>
    </xf>
    <xf numFmtId="3" fontId="10" fillId="2" borderId="28" xfId="0" applyNumberFormat="1" applyFont="1" applyFill="1" applyBorder="1" applyAlignment="1">
      <alignment vertical="center" wrapText="1"/>
    </xf>
    <xf numFmtId="3" fontId="11" fillId="2" borderId="27" xfId="0" applyNumberFormat="1" applyFont="1" applyFill="1" applyBorder="1" applyAlignment="1">
      <alignment/>
    </xf>
    <xf numFmtId="0" fontId="11" fillId="2" borderId="53" xfId="0" applyFont="1" applyFill="1" applyBorder="1" applyAlignment="1">
      <alignment vertical="center" wrapText="1"/>
    </xf>
    <xf numFmtId="0" fontId="11" fillId="2" borderId="36" xfId="0" applyFont="1" applyFill="1" applyBorder="1" applyAlignment="1">
      <alignment vertical="center" wrapText="1"/>
    </xf>
    <xf numFmtId="0" fontId="28" fillId="2" borderId="36" xfId="0" applyFont="1" applyFill="1" applyBorder="1" applyAlignment="1">
      <alignment vertical="center" wrapText="1"/>
    </xf>
    <xf numFmtId="3" fontId="28" fillId="2" borderId="31" xfId="0" applyNumberFormat="1" applyFont="1" applyFill="1" applyBorder="1" applyAlignment="1">
      <alignment vertical="center" wrapText="1"/>
    </xf>
    <xf numFmtId="3" fontId="10" fillId="2" borderId="31" xfId="0" applyNumberFormat="1" applyFont="1" applyFill="1" applyBorder="1" applyAlignment="1">
      <alignment vertical="center" wrapText="1"/>
    </xf>
    <xf numFmtId="3" fontId="11" fillId="2" borderId="37" xfId="0" applyNumberFormat="1" applyFont="1" applyFill="1" applyBorder="1" applyAlignment="1">
      <alignment/>
    </xf>
    <xf numFmtId="0" fontId="11" fillId="0" borderId="30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64" fontId="1" fillId="0" borderId="27" xfId="19" applyNumberFormat="1" applyFont="1" applyBorder="1" applyAlignment="1">
      <alignment horizontal="right" wrapText="1"/>
      <protection/>
    </xf>
    <xf numFmtId="164" fontId="1" fillId="0" borderId="14" xfId="19" applyNumberFormat="1" applyFont="1" applyBorder="1" applyAlignment="1">
      <alignment horizontal="right" wrapText="1"/>
      <protection/>
    </xf>
    <xf numFmtId="0" fontId="7" fillId="0" borderId="0" xfId="0" applyFont="1" applyBorder="1" applyAlignment="1">
      <alignment horizontal="center" vertical="center" wrapText="1"/>
    </xf>
    <xf numFmtId="0" fontId="1" fillId="2" borderId="21" xfId="19" applyFont="1" applyFill="1" applyBorder="1" applyAlignment="1">
      <alignment horizontal="center" vertical="center"/>
      <protection/>
    </xf>
    <xf numFmtId="0" fontId="1" fillId="2" borderId="28" xfId="19" applyFont="1" applyFill="1" applyBorder="1" applyAlignment="1">
      <alignment horizontal="center" vertical="center"/>
      <protection/>
    </xf>
    <xf numFmtId="0" fontId="1" fillId="2" borderId="10" xfId="19" applyFont="1" applyFill="1" applyBorder="1" applyAlignment="1">
      <alignment horizontal="center" vertical="center"/>
      <protection/>
    </xf>
    <xf numFmtId="0" fontId="1" fillId="2" borderId="24" xfId="19" applyFont="1" applyFill="1" applyBorder="1" applyAlignment="1">
      <alignment horizontal="center" vertical="center"/>
      <protection/>
    </xf>
    <xf numFmtId="0" fontId="1" fillId="2" borderId="27" xfId="19" applyFont="1" applyFill="1" applyBorder="1" applyAlignment="1">
      <alignment horizontal="center" vertical="center"/>
      <protection/>
    </xf>
    <xf numFmtId="0" fontId="1" fillId="2" borderId="14" xfId="19" applyFont="1" applyFill="1" applyBorder="1" applyAlignment="1">
      <alignment horizontal="center" vertical="center"/>
      <protection/>
    </xf>
    <xf numFmtId="164" fontId="1" fillId="0" borderId="28" xfId="19" applyNumberFormat="1" applyFont="1" applyBorder="1" applyAlignment="1">
      <alignment horizontal="right" wrapText="1"/>
      <protection/>
    </xf>
    <xf numFmtId="164" fontId="1" fillId="0" borderId="10" xfId="19" applyNumberFormat="1" applyFont="1" applyBorder="1" applyAlignment="1">
      <alignment horizontal="right" wrapText="1"/>
      <protection/>
    </xf>
    <xf numFmtId="0" fontId="1" fillId="0" borderId="55" xfId="19" applyFont="1" applyBorder="1" applyAlignment="1">
      <alignment horizontal="center" vertical="center" wrapText="1"/>
      <protection/>
    </xf>
    <xf numFmtId="0" fontId="1" fillId="0" borderId="56" xfId="19" applyFont="1" applyBorder="1" applyAlignment="1">
      <alignment horizontal="center" vertical="center" wrapText="1"/>
      <protection/>
    </xf>
    <xf numFmtId="0" fontId="1" fillId="0" borderId="15" xfId="19" applyFont="1" applyBorder="1" applyAlignment="1">
      <alignment horizontal="center" vertical="center" wrapText="1"/>
      <protection/>
    </xf>
    <xf numFmtId="0" fontId="1" fillId="2" borderId="20" xfId="19" applyFont="1" applyFill="1" applyBorder="1" applyAlignment="1">
      <alignment horizontal="center" vertical="center" wrapText="1"/>
      <protection/>
    </xf>
    <xf numFmtId="0" fontId="1" fillId="2" borderId="7" xfId="19" applyFont="1" applyFill="1" applyBorder="1" applyAlignment="1">
      <alignment horizontal="center" vertical="center" wrapText="1"/>
      <protection/>
    </xf>
    <xf numFmtId="0" fontId="1" fillId="2" borderId="2" xfId="19" applyFont="1" applyFill="1" applyBorder="1" applyAlignment="1">
      <alignment horizontal="center" vertical="center" wrapText="1"/>
      <protection/>
    </xf>
    <xf numFmtId="0" fontId="1" fillId="2" borderId="22" xfId="19" applyFont="1" applyFill="1" applyBorder="1" applyAlignment="1">
      <alignment horizontal="center" vertical="center" wrapText="1"/>
      <protection/>
    </xf>
    <xf numFmtId="0" fontId="1" fillId="2" borderId="29" xfId="19" applyFont="1" applyFill="1" applyBorder="1" applyAlignment="1">
      <alignment horizontal="center" vertical="center" wrapText="1"/>
      <protection/>
    </xf>
    <xf numFmtId="0" fontId="1" fillId="2" borderId="13" xfId="19" applyFont="1" applyFill="1" applyBorder="1" applyAlignment="1">
      <alignment horizontal="center" vertical="center" wrapText="1"/>
      <protection/>
    </xf>
    <xf numFmtId="0" fontId="10" fillId="4" borderId="57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2" fillId="3" borderId="0" xfId="20" applyFont="1" applyFill="1" applyAlignment="1">
      <alignment vertical="center" wrapText="1"/>
      <protection/>
    </xf>
    <xf numFmtId="0" fontId="14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3" borderId="36" xfId="0" applyFont="1" applyFill="1" applyBorder="1" applyAlignment="1">
      <alignment horizontal="center" vertical="center"/>
    </xf>
    <xf numFmtId="0" fontId="17" fillId="0" borderId="36" xfId="0" applyFont="1" applyBorder="1" applyAlignment="1">
      <alignment/>
    </xf>
    <xf numFmtId="0" fontId="10" fillId="4" borderId="2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/>
    </xf>
    <xf numFmtId="0" fontId="10" fillId="2" borderId="37" xfId="0" applyFont="1" applyFill="1" applyBorder="1" applyAlignment="1">
      <alignment/>
    </xf>
    <xf numFmtId="0" fontId="10" fillId="2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2" borderId="58" xfId="0" applyFont="1" applyFill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0" fillId="4" borderId="58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right" vertical="center" wrapText="1"/>
    </xf>
    <xf numFmtId="0" fontId="11" fillId="0" borderId="28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6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9" fillId="3" borderId="0" xfId="20" applyFont="1" applyFill="1" applyBorder="1" applyAlignment="1">
      <alignment horizontal="left" wrapText="1"/>
      <protection/>
    </xf>
    <xf numFmtId="0" fontId="17" fillId="3" borderId="0" xfId="20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05.11.08(plan-2006)" xfId="18"/>
    <cellStyle name="Normalny_Sprawozdanie I półrocze 2004" xfId="19"/>
    <cellStyle name="Normalny_Wieloletni 19-12-01 (1)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20"/>
  <sheetViews>
    <sheetView showGridLines="0" view="pageBreakPreview" zoomScaleSheetLayoutView="100" workbookViewId="0" topLeftCell="A1">
      <selection activeCell="C1" sqref="C1"/>
    </sheetView>
  </sheetViews>
  <sheetFormatPr defaultColWidth="9.140625" defaultRowHeight="12.75"/>
  <cols>
    <col min="1" max="2" width="9.28125" style="18" bestFit="1" customWidth="1"/>
    <col min="3" max="3" width="49.57421875" style="18" bestFit="1" customWidth="1"/>
    <col min="4" max="5" width="24.28125" style="18" customWidth="1"/>
    <col min="6" max="16384" width="9.140625" style="18" customWidth="1"/>
  </cols>
  <sheetData>
    <row r="1" spans="1:5" s="2" customFormat="1" ht="60" customHeight="1">
      <c r="A1" s="3"/>
      <c r="B1" s="3"/>
      <c r="C1" s="3"/>
      <c r="E1" s="21" t="s">
        <v>91</v>
      </c>
    </row>
    <row r="2" spans="1:3" s="2" customFormat="1" ht="12.75">
      <c r="A2" s="3"/>
      <c r="B2" s="3"/>
      <c r="C2" s="3"/>
    </row>
    <row r="3" spans="1:5" s="2" customFormat="1" ht="32.25" customHeight="1">
      <c r="A3" s="234" t="s">
        <v>8</v>
      </c>
      <c r="B3" s="234"/>
      <c r="C3" s="234"/>
      <c r="D3" s="234"/>
      <c r="E3" s="234"/>
    </row>
    <row r="4" spans="1:5" s="2" customFormat="1" ht="15.75" thickBot="1">
      <c r="A4" s="5"/>
      <c r="B4" s="5"/>
      <c r="C4" s="5"/>
      <c r="E4" s="6" t="s">
        <v>6</v>
      </c>
    </row>
    <row r="5" spans="1:5" s="2" customFormat="1" ht="12.75">
      <c r="A5" s="246" t="s">
        <v>0</v>
      </c>
      <c r="B5" s="249" t="s">
        <v>1</v>
      </c>
      <c r="C5" s="249" t="s">
        <v>2</v>
      </c>
      <c r="D5" s="235" t="s">
        <v>3</v>
      </c>
      <c r="E5" s="238" t="s">
        <v>4</v>
      </c>
    </row>
    <row r="6" spans="1:5" s="2" customFormat="1" ht="12.75">
      <c r="A6" s="247"/>
      <c r="B6" s="250"/>
      <c r="C6" s="250"/>
      <c r="D6" s="236"/>
      <c r="E6" s="239"/>
    </row>
    <row r="7" spans="1:5" s="2" customFormat="1" ht="59.25" customHeight="1">
      <c r="A7" s="248"/>
      <c r="B7" s="251"/>
      <c r="C7" s="251"/>
      <c r="D7" s="237"/>
      <c r="E7" s="240"/>
    </row>
    <row r="8" spans="1:5" s="4" customFormat="1" ht="12" thickBot="1">
      <c r="A8" s="11">
        <v>1</v>
      </c>
      <c r="B8" s="12">
        <v>2</v>
      </c>
      <c r="C8" s="17">
        <v>3</v>
      </c>
      <c r="D8" s="19">
        <v>4</v>
      </c>
      <c r="E8" s="20">
        <v>5</v>
      </c>
    </row>
    <row r="9" spans="1:5" s="2" customFormat="1" ht="12.75">
      <c r="A9" s="15"/>
      <c r="B9" s="13"/>
      <c r="C9" s="1"/>
      <c r="D9" s="241">
        <f>SUM(D12)</f>
        <v>20000</v>
      </c>
      <c r="E9" s="232">
        <f>SUM(E12)</f>
        <v>0</v>
      </c>
    </row>
    <row r="10" spans="1:5" s="9" customFormat="1" ht="12.75">
      <c r="A10" s="16">
        <v>758</v>
      </c>
      <c r="B10" s="14"/>
      <c r="C10" s="38" t="s">
        <v>87</v>
      </c>
      <c r="D10" s="242"/>
      <c r="E10" s="233"/>
    </row>
    <row r="11" spans="1:5" s="2" customFormat="1" ht="12.75">
      <c r="A11" s="15"/>
      <c r="B11" s="13"/>
      <c r="C11" s="1"/>
      <c r="D11" s="32"/>
      <c r="E11" s="33"/>
    </row>
    <row r="12" spans="1:5" s="2" customFormat="1" ht="12.75">
      <c r="A12" s="10"/>
      <c r="B12" s="31">
        <v>75818</v>
      </c>
      <c r="C12" s="8" t="s">
        <v>88</v>
      </c>
      <c r="D12" s="34">
        <v>20000</v>
      </c>
      <c r="E12" s="35">
        <v>0</v>
      </c>
    </row>
    <row r="13" spans="1:5" s="2" customFormat="1" ht="12.75">
      <c r="A13" s="15"/>
      <c r="B13" s="13"/>
      <c r="C13" s="1"/>
      <c r="D13" s="241">
        <f>SUM(D15:D16)</f>
        <v>0</v>
      </c>
      <c r="E13" s="232">
        <f>SUM(E15:E16)</f>
        <v>20000</v>
      </c>
    </row>
    <row r="14" spans="1:5" s="9" customFormat="1" ht="12.75">
      <c r="A14" s="16">
        <v>926</v>
      </c>
      <c r="B14" s="14"/>
      <c r="C14" s="38" t="s">
        <v>33</v>
      </c>
      <c r="D14" s="242"/>
      <c r="E14" s="233"/>
    </row>
    <row r="15" spans="1:5" s="2" customFormat="1" ht="12.75">
      <c r="A15" s="15"/>
      <c r="B15" s="13"/>
      <c r="C15" s="1"/>
      <c r="D15" s="32"/>
      <c r="E15" s="33"/>
    </row>
    <row r="16" spans="1:5" s="2" customFormat="1" ht="13.5" thickBot="1">
      <c r="A16" s="10"/>
      <c r="B16" s="31">
        <v>92604</v>
      </c>
      <c r="C16" s="8" t="s">
        <v>34</v>
      </c>
      <c r="D16" s="34">
        <v>0</v>
      </c>
      <c r="E16" s="35">
        <v>20000</v>
      </c>
    </row>
    <row r="17" spans="1:5" s="7" customFormat="1" ht="30" customHeight="1" thickBot="1">
      <c r="A17" s="243" t="s">
        <v>5</v>
      </c>
      <c r="B17" s="244"/>
      <c r="C17" s="245"/>
      <c r="D17" s="36">
        <f>SUM(D9+D13)</f>
        <v>20000</v>
      </c>
      <c r="E17" s="37">
        <f>SUM(E9+E13)</f>
        <v>20000</v>
      </c>
    </row>
    <row r="19" ht="12.75">
      <c r="D19" s="39"/>
    </row>
    <row r="20" spans="3:4" ht="12.75">
      <c r="C20" s="44"/>
      <c r="D20" s="39"/>
    </row>
  </sheetData>
  <mergeCells count="11">
    <mergeCell ref="A17:C17"/>
    <mergeCell ref="A5:A7"/>
    <mergeCell ref="B5:B7"/>
    <mergeCell ref="C5:C7"/>
    <mergeCell ref="E13:E14"/>
    <mergeCell ref="A3:E3"/>
    <mergeCell ref="D5:D7"/>
    <mergeCell ref="E5:E7"/>
    <mergeCell ref="D13:D14"/>
    <mergeCell ref="D9:D10"/>
    <mergeCell ref="E9:E10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443"/>
  <sheetViews>
    <sheetView showGridLines="0" tabSelected="1" view="pageBreakPreview" zoomScale="80" zoomScaleSheetLayoutView="80" workbookViewId="0" topLeftCell="H1">
      <selection activeCell="N2" sqref="N2"/>
    </sheetView>
  </sheetViews>
  <sheetFormatPr defaultColWidth="9.140625" defaultRowHeight="12.75"/>
  <cols>
    <col min="1" max="1" width="5.00390625" style="29" customWidth="1"/>
    <col min="2" max="2" width="7.140625" style="29" customWidth="1"/>
    <col min="3" max="3" width="7.7109375" style="29" customWidth="1"/>
    <col min="4" max="4" width="68.7109375" style="28" customWidth="1"/>
    <col min="5" max="6" width="7.7109375" style="26" customWidth="1"/>
    <col min="7" max="7" width="17.00390625" style="26" customWidth="1"/>
    <col min="8" max="8" width="16.8515625" style="26" customWidth="1"/>
    <col min="9" max="9" width="15.421875" style="30" customWidth="1"/>
    <col min="10" max="10" width="13.7109375" style="26" customWidth="1"/>
    <col min="11" max="12" width="15.00390625" style="29" customWidth="1"/>
    <col min="13" max="13" width="14.140625" style="27" customWidth="1"/>
    <col min="14" max="14" width="13.00390625" style="27" customWidth="1"/>
    <col min="15" max="15" width="15.140625" style="27" customWidth="1"/>
    <col min="16" max="16" width="18.140625" style="46" customWidth="1"/>
    <col min="17" max="16384" width="9.00390625" style="46" customWidth="1"/>
  </cols>
  <sheetData>
    <row r="1" spans="15:16" ht="59.25" customHeight="1">
      <c r="O1" s="258" t="s">
        <v>92</v>
      </c>
      <c r="P1" s="258"/>
    </row>
    <row r="2" spans="15:16" ht="12.75">
      <c r="O2" s="23"/>
      <c r="P2" s="23"/>
    </row>
    <row r="3" spans="1:16" ht="27.75" customHeight="1">
      <c r="A3" s="259" t="s">
        <v>37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</row>
    <row r="4" spans="1:16" ht="26.25" customHeight="1" thickBo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2"/>
    </row>
    <row r="5" spans="1:16" ht="15.75">
      <c r="A5" s="263" t="s">
        <v>32</v>
      </c>
      <c r="B5" s="255" t="s">
        <v>0</v>
      </c>
      <c r="C5" s="255" t="s">
        <v>9</v>
      </c>
      <c r="D5" s="255" t="s">
        <v>10</v>
      </c>
      <c r="E5" s="228" t="s">
        <v>7</v>
      </c>
      <c r="F5" s="253"/>
      <c r="G5" s="255" t="s">
        <v>11</v>
      </c>
      <c r="H5" s="228" t="s">
        <v>38</v>
      </c>
      <c r="I5" s="252" t="s">
        <v>12</v>
      </c>
      <c r="J5" s="229"/>
      <c r="K5" s="229"/>
      <c r="L5" s="229"/>
      <c r="M5" s="229"/>
      <c r="N5" s="229"/>
      <c r="O5" s="229"/>
      <c r="P5" s="266" t="s">
        <v>39</v>
      </c>
    </row>
    <row r="6" spans="1:16" ht="15.75">
      <c r="A6" s="264"/>
      <c r="B6" s="256"/>
      <c r="C6" s="256"/>
      <c r="D6" s="256"/>
      <c r="E6" s="226"/>
      <c r="F6" s="254"/>
      <c r="G6" s="256"/>
      <c r="H6" s="256"/>
      <c r="I6" s="256" t="s">
        <v>40</v>
      </c>
      <c r="J6" s="256" t="s">
        <v>41</v>
      </c>
      <c r="K6" s="226" t="s">
        <v>42</v>
      </c>
      <c r="L6" s="227"/>
      <c r="M6" s="227"/>
      <c r="N6" s="227"/>
      <c r="O6" s="227"/>
      <c r="P6" s="267"/>
    </row>
    <row r="7" spans="1:16" ht="31.5" customHeight="1" thickBot="1">
      <c r="A7" s="265"/>
      <c r="B7" s="257"/>
      <c r="C7" s="257"/>
      <c r="D7" s="257"/>
      <c r="E7" s="47" t="s">
        <v>13</v>
      </c>
      <c r="F7" s="47" t="s">
        <v>14</v>
      </c>
      <c r="G7" s="257"/>
      <c r="H7" s="269"/>
      <c r="I7" s="269"/>
      <c r="J7" s="269"/>
      <c r="K7" s="48">
        <v>2009</v>
      </c>
      <c r="L7" s="49">
        <v>2010</v>
      </c>
      <c r="M7" s="49">
        <v>2011</v>
      </c>
      <c r="N7" s="49">
        <v>2012</v>
      </c>
      <c r="O7" s="50" t="s">
        <v>43</v>
      </c>
      <c r="P7" s="268"/>
    </row>
    <row r="8" spans="1:16" ht="15.75" thickBot="1">
      <c r="A8" s="51">
        <v>1</v>
      </c>
      <c r="B8" s="52">
        <v>2</v>
      </c>
      <c r="C8" s="52">
        <v>3</v>
      </c>
      <c r="D8" s="52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4">
        <v>15</v>
      </c>
      <c r="P8" s="55">
        <v>16</v>
      </c>
    </row>
    <row r="9" spans="1:16" ht="17.25" thickBot="1" thickTop="1">
      <c r="A9" s="279" t="s">
        <v>35</v>
      </c>
      <c r="B9" s="278"/>
      <c r="C9" s="278"/>
      <c r="D9" s="278"/>
      <c r="E9" s="278"/>
      <c r="F9" s="278"/>
      <c r="G9" s="278"/>
      <c r="H9" s="56">
        <f>SUM(I9:O9)</f>
        <v>3386000</v>
      </c>
      <c r="I9" s="56">
        <f aca="true" t="shared" si="0" ref="I9:O9">SUM(I11)</f>
        <v>80000</v>
      </c>
      <c r="J9" s="56">
        <f t="shared" si="0"/>
        <v>1206000</v>
      </c>
      <c r="K9" s="56">
        <f t="shared" si="0"/>
        <v>1100000</v>
      </c>
      <c r="L9" s="56">
        <f t="shared" si="0"/>
        <v>1000000</v>
      </c>
      <c r="M9" s="56">
        <f t="shared" si="0"/>
        <v>0</v>
      </c>
      <c r="N9" s="56">
        <f t="shared" si="0"/>
        <v>0</v>
      </c>
      <c r="O9" s="56">
        <f t="shared" si="0"/>
        <v>0</v>
      </c>
      <c r="P9" s="57"/>
    </row>
    <row r="10" spans="1:16" ht="15.75">
      <c r="A10" s="280">
        <v>1</v>
      </c>
      <c r="B10" s="230">
        <v>400</v>
      </c>
      <c r="C10" s="230">
        <v>40002</v>
      </c>
      <c r="D10" s="59" t="s">
        <v>36</v>
      </c>
      <c r="E10" s="230">
        <v>2007</v>
      </c>
      <c r="F10" s="230">
        <v>2010</v>
      </c>
      <c r="G10" s="271" t="s">
        <v>24</v>
      </c>
      <c r="H10" s="61"/>
      <c r="I10" s="62"/>
      <c r="J10" s="62"/>
      <c r="K10" s="62"/>
      <c r="L10" s="62"/>
      <c r="M10" s="63"/>
      <c r="N10" s="63"/>
      <c r="O10" s="64"/>
      <c r="P10" s="65"/>
    </row>
    <row r="11" spans="1:16" ht="15.75">
      <c r="A11" s="281"/>
      <c r="B11" s="231"/>
      <c r="C11" s="231"/>
      <c r="D11" s="66" t="s">
        <v>44</v>
      </c>
      <c r="E11" s="231"/>
      <c r="F11" s="231"/>
      <c r="G11" s="272"/>
      <c r="H11" s="67">
        <f>SUM(I11:O11)</f>
        <v>3386000</v>
      </c>
      <c r="I11" s="68">
        <f>SUM(I12:I13)</f>
        <v>80000</v>
      </c>
      <c r="J11" s="68">
        <f>SUM(J12:J13)</f>
        <v>1206000</v>
      </c>
      <c r="K11" s="68">
        <f>SUM(K12:K13)</f>
        <v>1100000</v>
      </c>
      <c r="L11" s="68">
        <f>SUM(L12:L13)</f>
        <v>1000000</v>
      </c>
      <c r="M11" s="69"/>
      <c r="N11" s="69"/>
      <c r="O11" s="70"/>
      <c r="P11" s="65"/>
    </row>
    <row r="12" spans="1:16" ht="15">
      <c r="A12" s="281"/>
      <c r="B12" s="231"/>
      <c r="C12" s="231"/>
      <c r="D12" s="71" t="s">
        <v>45</v>
      </c>
      <c r="E12" s="231"/>
      <c r="F12" s="231"/>
      <c r="G12" s="272"/>
      <c r="H12" s="72">
        <f>SUM(I12:O12)</f>
        <v>911000</v>
      </c>
      <c r="I12" s="73">
        <v>80000</v>
      </c>
      <c r="J12" s="74">
        <v>306000</v>
      </c>
      <c r="K12" s="74">
        <v>275000</v>
      </c>
      <c r="L12" s="75">
        <v>250000</v>
      </c>
      <c r="M12" s="69"/>
      <c r="N12" s="69"/>
      <c r="O12" s="70"/>
      <c r="P12" s="65"/>
    </row>
    <row r="13" spans="1:16" ht="15.75" thickBot="1">
      <c r="A13" s="282"/>
      <c r="B13" s="225"/>
      <c r="C13" s="225"/>
      <c r="D13" s="76" t="s">
        <v>46</v>
      </c>
      <c r="E13" s="225"/>
      <c r="F13" s="225"/>
      <c r="G13" s="273"/>
      <c r="H13" s="77">
        <f>SUM(I13:O13)</f>
        <v>2475000</v>
      </c>
      <c r="I13" s="78"/>
      <c r="J13" s="79">
        <v>900000</v>
      </c>
      <c r="K13" s="79">
        <v>825000</v>
      </c>
      <c r="L13" s="80">
        <v>750000</v>
      </c>
      <c r="M13" s="81"/>
      <c r="N13" s="81"/>
      <c r="O13" s="82"/>
      <c r="P13" s="65"/>
    </row>
    <row r="14" spans="1:16" s="40" customFormat="1" ht="17.25" thickBot="1" thickTop="1">
      <c r="A14" s="277" t="s">
        <v>15</v>
      </c>
      <c r="B14" s="278"/>
      <c r="C14" s="278"/>
      <c r="D14" s="278"/>
      <c r="E14" s="278"/>
      <c r="F14" s="278"/>
      <c r="G14" s="278"/>
      <c r="H14" s="83">
        <f aca="true" t="shared" si="1" ref="H14:M14">SUM(H16,H19,H23,H28,H31,H35,H39)</f>
        <v>21452419</v>
      </c>
      <c r="I14" s="83">
        <f t="shared" si="1"/>
        <v>872919</v>
      </c>
      <c r="J14" s="83">
        <f t="shared" si="1"/>
        <v>7789500</v>
      </c>
      <c r="K14" s="83">
        <f t="shared" si="1"/>
        <v>9740000</v>
      </c>
      <c r="L14" s="83">
        <f t="shared" si="1"/>
        <v>1525000</v>
      </c>
      <c r="M14" s="83">
        <f t="shared" si="1"/>
        <v>1525000</v>
      </c>
      <c r="N14" s="83">
        <f>SUM(N19,N23,N28,N31,N35,N39)</f>
        <v>0</v>
      </c>
      <c r="O14" s="83">
        <f>SUM(O19,O23,O28,O31,O35,O39)</f>
        <v>0</v>
      </c>
      <c r="P14" s="84"/>
    </row>
    <row r="15" spans="1:16" s="40" customFormat="1" ht="47.25">
      <c r="A15" s="283">
        <v>2</v>
      </c>
      <c r="B15" s="274">
        <v>600</v>
      </c>
      <c r="C15" s="286">
        <v>60004</v>
      </c>
      <c r="D15" s="85" t="s">
        <v>47</v>
      </c>
      <c r="E15" s="274">
        <v>2009</v>
      </c>
      <c r="F15" s="274">
        <v>2011</v>
      </c>
      <c r="G15" s="274" t="s">
        <v>48</v>
      </c>
      <c r="H15" s="86"/>
      <c r="I15" s="86"/>
      <c r="J15" s="86"/>
      <c r="K15" s="86"/>
      <c r="L15" s="86"/>
      <c r="M15" s="86"/>
      <c r="N15" s="87"/>
      <c r="O15" s="88"/>
      <c r="P15" s="89"/>
    </row>
    <row r="16" spans="1:16" s="40" customFormat="1" ht="15.75">
      <c r="A16" s="284"/>
      <c r="B16" s="231"/>
      <c r="C16" s="287"/>
      <c r="D16" s="90" t="s">
        <v>44</v>
      </c>
      <c r="E16" s="275"/>
      <c r="F16" s="275"/>
      <c r="G16" s="231"/>
      <c r="H16" s="67">
        <f>SUM(I16:O16)</f>
        <v>1875000</v>
      </c>
      <c r="I16" s="91"/>
      <c r="J16" s="91"/>
      <c r="K16" s="92">
        <f>SUM(K17)</f>
        <v>625000</v>
      </c>
      <c r="L16" s="92">
        <f>SUM(L17)</f>
        <v>625000</v>
      </c>
      <c r="M16" s="92">
        <f>SUM(M17)</f>
        <v>625000</v>
      </c>
      <c r="N16" s="93"/>
      <c r="O16" s="94"/>
      <c r="P16" s="89"/>
    </row>
    <row r="17" spans="1:16" s="40" customFormat="1" ht="16.5" thickBot="1">
      <c r="A17" s="285"/>
      <c r="B17" s="270"/>
      <c r="C17" s="287"/>
      <c r="D17" s="95" t="s">
        <v>45</v>
      </c>
      <c r="E17" s="276"/>
      <c r="F17" s="276"/>
      <c r="G17" s="270"/>
      <c r="H17" s="77">
        <f>SUM(I17:O17)</f>
        <v>1875000</v>
      </c>
      <c r="I17" s="91"/>
      <c r="J17" s="91"/>
      <c r="K17" s="96">
        <v>625000</v>
      </c>
      <c r="L17" s="96">
        <v>625000</v>
      </c>
      <c r="M17" s="96">
        <v>625000</v>
      </c>
      <c r="N17" s="97"/>
      <c r="O17" s="94"/>
      <c r="P17" s="89"/>
    </row>
    <row r="18" spans="1:16" s="40" customFormat="1" ht="15.75">
      <c r="A18" s="280">
        <v>3</v>
      </c>
      <c r="B18" s="230">
        <v>600</v>
      </c>
      <c r="C18" s="230">
        <v>60013</v>
      </c>
      <c r="D18" s="59" t="s">
        <v>17</v>
      </c>
      <c r="E18" s="230">
        <v>2006</v>
      </c>
      <c r="F18" s="230">
        <v>2009</v>
      </c>
      <c r="G18" s="271" t="s">
        <v>16</v>
      </c>
      <c r="H18" s="98"/>
      <c r="I18" s="99"/>
      <c r="J18" s="62"/>
      <c r="K18" s="62"/>
      <c r="L18" s="100"/>
      <c r="M18" s="100"/>
      <c r="N18" s="100"/>
      <c r="O18" s="101"/>
      <c r="P18" s="102"/>
    </row>
    <row r="19" spans="1:16" s="40" customFormat="1" ht="15.75">
      <c r="A19" s="281"/>
      <c r="B19" s="231"/>
      <c r="C19" s="231"/>
      <c r="D19" s="66" t="s">
        <v>44</v>
      </c>
      <c r="E19" s="231"/>
      <c r="F19" s="231"/>
      <c r="G19" s="272"/>
      <c r="H19" s="103">
        <f>SUM(I19:K19)</f>
        <v>3789962</v>
      </c>
      <c r="I19" s="103">
        <f>SUM(I20:I21)</f>
        <v>199962</v>
      </c>
      <c r="J19" s="103">
        <f>SUM(J20:J21)</f>
        <v>2010000</v>
      </c>
      <c r="K19" s="103">
        <f>SUM(K20:K21)</f>
        <v>1580000</v>
      </c>
      <c r="L19" s="104"/>
      <c r="M19" s="104"/>
      <c r="N19" s="104"/>
      <c r="O19" s="105"/>
      <c r="P19" s="65"/>
    </row>
    <row r="20" spans="1:16" s="40" customFormat="1" ht="15">
      <c r="A20" s="281"/>
      <c r="B20" s="231"/>
      <c r="C20" s="231"/>
      <c r="D20" s="71" t="s">
        <v>45</v>
      </c>
      <c r="E20" s="231"/>
      <c r="F20" s="231"/>
      <c r="G20" s="272"/>
      <c r="H20" s="74">
        <f>SUM(I20:O20)</f>
        <v>1104962</v>
      </c>
      <c r="I20" s="73">
        <v>199962</v>
      </c>
      <c r="J20" s="74">
        <v>510000</v>
      </c>
      <c r="K20" s="74">
        <v>395000</v>
      </c>
      <c r="L20" s="104"/>
      <c r="M20" s="104"/>
      <c r="N20" s="104"/>
      <c r="O20" s="105"/>
      <c r="P20" s="65"/>
    </row>
    <row r="21" spans="1:16" s="40" customFormat="1" ht="15.75" thickBot="1">
      <c r="A21" s="289"/>
      <c r="B21" s="270"/>
      <c r="C21" s="270"/>
      <c r="D21" s="106" t="s">
        <v>46</v>
      </c>
      <c r="E21" s="270"/>
      <c r="F21" s="270"/>
      <c r="G21" s="288"/>
      <c r="H21" s="74">
        <f>SUM(I21:O21)</f>
        <v>2685000</v>
      </c>
      <c r="I21" s="107"/>
      <c r="J21" s="108">
        <v>1500000</v>
      </c>
      <c r="K21" s="108">
        <v>1185000</v>
      </c>
      <c r="L21" s="109"/>
      <c r="M21" s="109"/>
      <c r="N21" s="109"/>
      <c r="O21" s="110"/>
      <c r="P21" s="111"/>
    </row>
    <row r="22" spans="1:16" s="41" customFormat="1" ht="15.75">
      <c r="A22" s="280">
        <v>4</v>
      </c>
      <c r="B22" s="230">
        <v>600</v>
      </c>
      <c r="C22" s="290">
        <v>60014</v>
      </c>
      <c r="D22" s="59" t="s">
        <v>49</v>
      </c>
      <c r="E22" s="230">
        <v>2003</v>
      </c>
      <c r="F22" s="230">
        <v>2009</v>
      </c>
      <c r="G22" s="271" t="s">
        <v>16</v>
      </c>
      <c r="H22" s="58"/>
      <c r="I22" s="99"/>
      <c r="J22" s="62"/>
      <c r="K22" s="62"/>
      <c r="L22" s="63"/>
      <c r="M22" s="63"/>
      <c r="N22" s="63"/>
      <c r="O22" s="64"/>
      <c r="P22" s="65"/>
    </row>
    <row r="23" spans="1:16" s="41" customFormat="1" ht="15.75">
      <c r="A23" s="281"/>
      <c r="B23" s="231"/>
      <c r="C23" s="291"/>
      <c r="D23" s="66" t="s">
        <v>44</v>
      </c>
      <c r="E23" s="231"/>
      <c r="F23" s="231"/>
      <c r="G23" s="272"/>
      <c r="H23" s="67">
        <f>SUM(I23:O23)</f>
        <v>7050060</v>
      </c>
      <c r="I23" s="68">
        <f>SUM(I24:I26)</f>
        <v>88060</v>
      </c>
      <c r="J23" s="68">
        <f>SUM(J24:J26)</f>
        <v>2112000</v>
      </c>
      <c r="K23" s="68">
        <f>SUM(K24:K26)</f>
        <v>4850000</v>
      </c>
      <c r="L23" s="112"/>
      <c r="M23" s="75"/>
      <c r="N23" s="75"/>
      <c r="O23" s="113"/>
      <c r="P23" s="65"/>
    </row>
    <row r="24" spans="1:16" s="41" customFormat="1" ht="15">
      <c r="A24" s="281"/>
      <c r="B24" s="231"/>
      <c r="C24" s="291"/>
      <c r="D24" s="114" t="s">
        <v>45</v>
      </c>
      <c r="E24" s="231"/>
      <c r="F24" s="231"/>
      <c r="G24" s="272"/>
      <c r="H24" s="74">
        <f>SUM(I24:O24)</f>
        <v>637560</v>
      </c>
      <c r="I24" s="73">
        <v>88060</v>
      </c>
      <c r="J24" s="74">
        <v>12000</v>
      </c>
      <c r="K24" s="74">
        <v>537500</v>
      </c>
      <c r="L24" s="75"/>
      <c r="M24" s="75"/>
      <c r="N24" s="75"/>
      <c r="O24" s="113"/>
      <c r="P24" s="65"/>
    </row>
    <row r="25" spans="1:16" s="41" customFormat="1" ht="15">
      <c r="A25" s="281"/>
      <c r="B25" s="231"/>
      <c r="C25" s="291"/>
      <c r="D25" s="114" t="s">
        <v>46</v>
      </c>
      <c r="E25" s="231"/>
      <c r="F25" s="231"/>
      <c r="G25" s="272"/>
      <c r="H25" s="74">
        <f>SUM(I25:O25)</f>
        <v>5212500</v>
      </c>
      <c r="I25" s="73"/>
      <c r="J25" s="74">
        <v>1500000</v>
      </c>
      <c r="K25" s="74">
        <v>3712500</v>
      </c>
      <c r="L25" s="75"/>
      <c r="M25" s="75"/>
      <c r="N25" s="75"/>
      <c r="O25" s="113"/>
      <c r="P25" s="65"/>
    </row>
    <row r="26" spans="1:16" s="41" customFormat="1" ht="15.75" thickBot="1">
      <c r="A26" s="289"/>
      <c r="B26" s="270"/>
      <c r="C26" s="292"/>
      <c r="D26" s="115" t="s">
        <v>50</v>
      </c>
      <c r="E26" s="270"/>
      <c r="F26" s="270"/>
      <c r="G26" s="288"/>
      <c r="H26" s="74">
        <f>SUM(I26:O26)</f>
        <v>1200000</v>
      </c>
      <c r="I26" s="107"/>
      <c r="J26" s="108">
        <v>600000</v>
      </c>
      <c r="K26" s="108">
        <v>600000</v>
      </c>
      <c r="L26" s="116"/>
      <c r="M26" s="116"/>
      <c r="N26" s="116"/>
      <c r="O26" s="117"/>
      <c r="P26" s="65"/>
    </row>
    <row r="27" spans="1:16" s="41" customFormat="1" ht="15.75">
      <c r="A27" s="280">
        <v>5</v>
      </c>
      <c r="B27" s="230">
        <v>600</v>
      </c>
      <c r="C27" s="230">
        <v>60016</v>
      </c>
      <c r="D27" s="59" t="s">
        <v>51</v>
      </c>
      <c r="E27" s="230">
        <v>2003</v>
      </c>
      <c r="F27" s="230">
        <v>2011</v>
      </c>
      <c r="G27" s="271" t="s">
        <v>16</v>
      </c>
      <c r="H27" s="61"/>
      <c r="I27" s="118"/>
      <c r="J27" s="118"/>
      <c r="K27" s="118"/>
      <c r="L27" s="119"/>
      <c r="M27" s="63"/>
      <c r="N27" s="120"/>
      <c r="O27" s="63"/>
      <c r="P27" s="102"/>
    </row>
    <row r="28" spans="1:16" s="41" customFormat="1" ht="15.75">
      <c r="A28" s="281"/>
      <c r="B28" s="231"/>
      <c r="C28" s="231"/>
      <c r="D28" s="66" t="s">
        <v>44</v>
      </c>
      <c r="E28" s="231"/>
      <c r="F28" s="231"/>
      <c r="G28" s="272"/>
      <c r="H28" s="103">
        <f>SUM(I28:O28)</f>
        <v>2219915</v>
      </c>
      <c r="I28" s="103">
        <f>SUM(I29)</f>
        <v>419915</v>
      </c>
      <c r="J28" s="103"/>
      <c r="K28" s="103"/>
      <c r="L28" s="103">
        <f>SUM(L29)</f>
        <v>900000</v>
      </c>
      <c r="M28" s="103">
        <f>SUM(M29)</f>
        <v>900000</v>
      </c>
      <c r="N28" s="121"/>
      <c r="O28" s="69"/>
      <c r="P28" s="65"/>
    </row>
    <row r="29" spans="1:16" s="41" customFormat="1" ht="15.75" thickBot="1">
      <c r="A29" s="289"/>
      <c r="B29" s="270"/>
      <c r="C29" s="270"/>
      <c r="D29" s="114" t="s">
        <v>45</v>
      </c>
      <c r="E29" s="270"/>
      <c r="F29" s="270"/>
      <c r="G29" s="288"/>
      <c r="H29" s="74">
        <f>SUM(I29:O29)</f>
        <v>2219915</v>
      </c>
      <c r="I29" s="108">
        <v>419915</v>
      </c>
      <c r="J29" s="122"/>
      <c r="K29" s="108"/>
      <c r="L29" s="116">
        <v>900000</v>
      </c>
      <c r="M29" s="116">
        <v>900000</v>
      </c>
      <c r="N29" s="123"/>
      <c r="O29" s="124"/>
      <c r="P29" s="111"/>
    </row>
    <row r="30" spans="1:16" s="42" customFormat="1" ht="15.75">
      <c r="A30" s="280">
        <v>6</v>
      </c>
      <c r="B30" s="230">
        <v>600</v>
      </c>
      <c r="C30" s="230">
        <v>60016</v>
      </c>
      <c r="D30" s="59" t="s">
        <v>18</v>
      </c>
      <c r="E30" s="293">
        <v>2008</v>
      </c>
      <c r="F30" s="293">
        <v>2009</v>
      </c>
      <c r="G30" s="295" t="s">
        <v>16</v>
      </c>
      <c r="H30" s="98"/>
      <c r="I30" s="127"/>
      <c r="J30" s="128"/>
      <c r="K30" s="128"/>
      <c r="L30" s="69"/>
      <c r="M30" s="69"/>
      <c r="N30" s="69"/>
      <c r="O30" s="70"/>
      <c r="P30" s="129"/>
    </row>
    <row r="31" spans="1:16" s="42" customFormat="1" ht="15.75">
      <c r="A31" s="297"/>
      <c r="B31" s="293"/>
      <c r="C31" s="293"/>
      <c r="D31" s="66" t="s">
        <v>44</v>
      </c>
      <c r="E31" s="293"/>
      <c r="F31" s="293"/>
      <c r="G31" s="295"/>
      <c r="H31" s="103">
        <f>SUM(I31:K31)</f>
        <v>2750000</v>
      </c>
      <c r="I31" s="68"/>
      <c r="J31" s="68">
        <f>SUM(J32:J33)</f>
        <v>150000</v>
      </c>
      <c r="K31" s="68">
        <f>SUM(K32:K33)</f>
        <v>2600000</v>
      </c>
      <c r="L31" s="75"/>
      <c r="M31" s="75"/>
      <c r="N31" s="75"/>
      <c r="O31" s="113"/>
      <c r="P31" s="129"/>
    </row>
    <row r="32" spans="1:16" s="42" customFormat="1" ht="15">
      <c r="A32" s="297"/>
      <c r="B32" s="293"/>
      <c r="C32" s="293"/>
      <c r="D32" s="114" t="s">
        <v>45</v>
      </c>
      <c r="E32" s="293"/>
      <c r="F32" s="293"/>
      <c r="G32" s="295"/>
      <c r="H32" s="74">
        <f>SUM(I32:O32)</f>
        <v>800000</v>
      </c>
      <c r="I32" s="73"/>
      <c r="J32" s="74">
        <v>150000</v>
      </c>
      <c r="K32" s="74">
        <v>650000</v>
      </c>
      <c r="L32" s="75"/>
      <c r="M32" s="75"/>
      <c r="N32" s="75"/>
      <c r="O32" s="113"/>
      <c r="P32" s="129"/>
    </row>
    <row r="33" spans="1:16" s="42" customFormat="1" ht="15.75" thickBot="1">
      <c r="A33" s="298"/>
      <c r="B33" s="294"/>
      <c r="C33" s="294"/>
      <c r="D33" s="115" t="s">
        <v>46</v>
      </c>
      <c r="E33" s="293"/>
      <c r="F33" s="293"/>
      <c r="G33" s="295"/>
      <c r="H33" s="74">
        <f>SUM(I33:O33)</f>
        <v>1950000</v>
      </c>
      <c r="I33" s="73"/>
      <c r="J33" s="74"/>
      <c r="K33" s="74">
        <v>1950000</v>
      </c>
      <c r="L33" s="75"/>
      <c r="M33" s="75"/>
      <c r="N33" s="75"/>
      <c r="O33" s="113"/>
      <c r="P33" s="129"/>
    </row>
    <row r="34" spans="1:16" s="42" customFormat="1" ht="15.75">
      <c r="A34" s="280">
        <v>7</v>
      </c>
      <c r="B34" s="230">
        <v>600</v>
      </c>
      <c r="C34" s="230">
        <v>60016</v>
      </c>
      <c r="D34" s="59" t="s">
        <v>19</v>
      </c>
      <c r="E34" s="230">
        <v>2007</v>
      </c>
      <c r="F34" s="230">
        <v>2008</v>
      </c>
      <c r="G34" s="271" t="s">
        <v>16</v>
      </c>
      <c r="H34" s="98"/>
      <c r="I34" s="99"/>
      <c r="J34" s="62"/>
      <c r="K34" s="62"/>
      <c r="L34" s="63"/>
      <c r="M34" s="63"/>
      <c r="N34" s="63"/>
      <c r="O34" s="64"/>
      <c r="P34" s="130"/>
    </row>
    <row r="35" spans="1:16" s="42" customFormat="1" ht="15.75">
      <c r="A35" s="281"/>
      <c r="B35" s="231"/>
      <c r="C35" s="231"/>
      <c r="D35" s="66" t="s">
        <v>44</v>
      </c>
      <c r="E35" s="293"/>
      <c r="F35" s="293"/>
      <c r="G35" s="295"/>
      <c r="H35" s="103">
        <f>SUM(I35:J35)</f>
        <v>3667500</v>
      </c>
      <c r="I35" s="68">
        <v>150000</v>
      </c>
      <c r="J35" s="103">
        <f>SUM(J36:J37)</f>
        <v>3517500</v>
      </c>
      <c r="K35" s="74"/>
      <c r="L35" s="75"/>
      <c r="M35" s="75"/>
      <c r="N35" s="75"/>
      <c r="O35" s="113"/>
      <c r="P35" s="129"/>
    </row>
    <row r="36" spans="1:16" s="42" customFormat="1" ht="15">
      <c r="A36" s="281"/>
      <c r="B36" s="231"/>
      <c r="C36" s="231"/>
      <c r="D36" s="114" t="s">
        <v>45</v>
      </c>
      <c r="E36" s="293"/>
      <c r="F36" s="293"/>
      <c r="G36" s="295"/>
      <c r="H36" s="74">
        <f>SUM(I36:O36)</f>
        <v>1042500</v>
      </c>
      <c r="I36" s="73">
        <v>150000</v>
      </c>
      <c r="J36" s="74">
        <v>892500</v>
      </c>
      <c r="K36" s="74"/>
      <c r="L36" s="75"/>
      <c r="M36" s="75"/>
      <c r="N36" s="75"/>
      <c r="O36" s="113"/>
      <c r="P36" s="129"/>
    </row>
    <row r="37" spans="1:16" s="42" customFormat="1" ht="15.75" thickBot="1">
      <c r="A37" s="289"/>
      <c r="B37" s="270"/>
      <c r="C37" s="270"/>
      <c r="D37" s="115" t="s">
        <v>46</v>
      </c>
      <c r="E37" s="294"/>
      <c r="F37" s="294"/>
      <c r="G37" s="296"/>
      <c r="H37" s="108">
        <f>SUM(I37:O37)</f>
        <v>2625000</v>
      </c>
      <c r="I37" s="107"/>
      <c r="J37" s="108">
        <v>2625000</v>
      </c>
      <c r="K37" s="108"/>
      <c r="L37" s="116"/>
      <c r="M37" s="116"/>
      <c r="N37" s="116"/>
      <c r="O37" s="117"/>
      <c r="P37" s="131"/>
    </row>
    <row r="38" spans="1:16" s="41" customFormat="1" ht="31.5">
      <c r="A38" s="280">
        <v>8</v>
      </c>
      <c r="B38" s="230">
        <v>600</v>
      </c>
      <c r="C38" s="230">
        <v>60016</v>
      </c>
      <c r="D38" s="132" t="s">
        <v>52</v>
      </c>
      <c r="E38" s="293">
        <v>2003</v>
      </c>
      <c r="F38" s="293">
        <v>2009</v>
      </c>
      <c r="G38" s="295" t="s">
        <v>16</v>
      </c>
      <c r="H38" s="133"/>
      <c r="I38" s="127"/>
      <c r="J38" s="128"/>
      <c r="K38" s="128"/>
      <c r="L38" s="69"/>
      <c r="M38" s="69"/>
      <c r="N38" s="69"/>
      <c r="O38" s="70"/>
      <c r="P38" s="65"/>
    </row>
    <row r="39" spans="1:16" s="41" customFormat="1" ht="15.75">
      <c r="A39" s="281"/>
      <c r="B39" s="231"/>
      <c r="C39" s="231"/>
      <c r="D39" s="66" t="s">
        <v>44</v>
      </c>
      <c r="E39" s="293"/>
      <c r="F39" s="293"/>
      <c r="G39" s="295"/>
      <c r="H39" s="103">
        <f>SUM(I39:O39)</f>
        <v>99982</v>
      </c>
      <c r="I39" s="103">
        <f>SUM(I40)</f>
        <v>14982</v>
      </c>
      <c r="J39" s="103"/>
      <c r="K39" s="103">
        <f>SUM(K40)</f>
        <v>85000</v>
      </c>
      <c r="L39" s="75"/>
      <c r="M39" s="75"/>
      <c r="N39" s="75"/>
      <c r="O39" s="70"/>
      <c r="P39" s="65"/>
    </row>
    <row r="40" spans="1:16" s="41" customFormat="1" ht="15.75" thickBot="1">
      <c r="A40" s="282"/>
      <c r="B40" s="225"/>
      <c r="C40" s="225"/>
      <c r="D40" s="114" t="s">
        <v>45</v>
      </c>
      <c r="E40" s="231"/>
      <c r="F40" s="231"/>
      <c r="G40" s="272"/>
      <c r="H40" s="74">
        <f>SUM(I40:O40)</f>
        <v>99982</v>
      </c>
      <c r="I40" s="74">
        <v>14982</v>
      </c>
      <c r="J40" s="74"/>
      <c r="K40" s="74">
        <v>85000</v>
      </c>
      <c r="L40" s="75"/>
      <c r="M40" s="75"/>
      <c r="N40" s="75"/>
      <c r="O40" s="70"/>
      <c r="P40" s="134"/>
    </row>
    <row r="41" spans="1:16" s="41" customFormat="1" ht="17.25" thickBot="1" thickTop="1">
      <c r="A41" s="277" t="s">
        <v>53</v>
      </c>
      <c r="B41" s="278"/>
      <c r="C41" s="278"/>
      <c r="D41" s="278"/>
      <c r="E41" s="278"/>
      <c r="F41" s="278"/>
      <c r="G41" s="278"/>
      <c r="H41" s="135">
        <f>SUM(H43)</f>
        <v>9150000</v>
      </c>
      <c r="I41" s="83">
        <v>0</v>
      </c>
      <c r="J41" s="135">
        <f aca="true" t="shared" si="2" ref="J41:O41">SUM(J43)</f>
        <v>150000</v>
      </c>
      <c r="K41" s="135">
        <f t="shared" si="2"/>
        <v>1000000</v>
      </c>
      <c r="L41" s="135">
        <f t="shared" si="2"/>
        <v>3000000</v>
      </c>
      <c r="M41" s="135">
        <f t="shared" si="2"/>
        <v>3000000</v>
      </c>
      <c r="N41" s="135">
        <f t="shared" si="2"/>
        <v>2000000</v>
      </c>
      <c r="O41" s="56">
        <f t="shared" si="2"/>
        <v>0</v>
      </c>
      <c r="P41" s="136"/>
    </row>
    <row r="42" spans="1:16" s="41" customFormat="1" ht="31.5">
      <c r="A42" s="280">
        <v>9</v>
      </c>
      <c r="B42" s="230">
        <v>630</v>
      </c>
      <c r="C42" s="230">
        <v>63003</v>
      </c>
      <c r="D42" s="137" t="s">
        <v>54</v>
      </c>
      <c r="E42" s="230">
        <v>2008</v>
      </c>
      <c r="F42" s="230">
        <v>2012</v>
      </c>
      <c r="G42" s="271" t="s">
        <v>24</v>
      </c>
      <c r="H42" s="61"/>
      <c r="I42" s="99"/>
      <c r="J42" s="62"/>
      <c r="K42" s="62"/>
      <c r="L42" s="62"/>
      <c r="M42" s="63"/>
      <c r="N42" s="63"/>
      <c r="O42" s="64"/>
      <c r="P42" s="102"/>
    </row>
    <row r="43" spans="1:16" s="41" customFormat="1" ht="15.75">
      <c r="A43" s="281"/>
      <c r="B43" s="231"/>
      <c r="C43" s="231"/>
      <c r="D43" s="66" t="s">
        <v>44</v>
      </c>
      <c r="E43" s="293"/>
      <c r="F43" s="293"/>
      <c r="G43" s="295"/>
      <c r="H43" s="103">
        <f>SUM(I43:O43)</f>
        <v>9150000</v>
      </c>
      <c r="I43" s="138"/>
      <c r="J43" s="139">
        <f>SUM(J44:J45)</f>
        <v>150000</v>
      </c>
      <c r="K43" s="139">
        <f>SUM(K44:K45)</f>
        <v>1000000</v>
      </c>
      <c r="L43" s="139">
        <f>SUM(L44:L45)</f>
        <v>3000000</v>
      </c>
      <c r="M43" s="139">
        <f>SUM(M44:M45)</f>
        <v>3000000</v>
      </c>
      <c r="N43" s="139">
        <f>SUM(N44:N45)</f>
        <v>2000000</v>
      </c>
      <c r="O43" s="70"/>
      <c r="P43" s="65"/>
    </row>
    <row r="44" spans="1:16" s="41" customFormat="1" ht="15">
      <c r="A44" s="281"/>
      <c r="B44" s="231"/>
      <c r="C44" s="231"/>
      <c r="D44" s="71" t="s">
        <v>45</v>
      </c>
      <c r="E44" s="231"/>
      <c r="F44" s="231"/>
      <c r="G44" s="272"/>
      <c r="H44" s="74">
        <f>SUM(I44:O44)</f>
        <v>2400000</v>
      </c>
      <c r="I44" s="140"/>
      <c r="J44" s="140">
        <v>150000</v>
      </c>
      <c r="K44" s="140">
        <v>250000</v>
      </c>
      <c r="L44" s="140">
        <v>750000</v>
      </c>
      <c r="M44" s="141">
        <v>750000</v>
      </c>
      <c r="N44" s="75">
        <v>500000</v>
      </c>
      <c r="O44" s="121"/>
      <c r="P44" s="65"/>
    </row>
    <row r="45" spans="1:16" s="41" customFormat="1" ht="15.75" thickBot="1">
      <c r="A45" s="282"/>
      <c r="B45" s="225"/>
      <c r="C45" s="225"/>
      <c r="D45" s="106" t="s">
        <v>46</v>
      </c>
      <c r="E45" s="225"/>
      <c r="F45" s="225"/>
      <c r="G45" s="273"/>
      <c r="H45" s="74">
        <f>SUM(I45:O45)</f>
        <v>6750000</v>
      </c>
      <c r="I45" s="142"/>
      <c r="J45" s="143"/>
      <c r="K45" s="143">
        <v>750000</v>
      </c>
      <c r="L45" s="143">
        <v>2250000</v>
      </c>
      <c r="M45" s="144">
        <v>2250000</v>
      </c>
      <c r="N45" s="80">
        <v>1500000</v>
      </c>
      <c r="O45" s="82"/>
      <c r="P45" s="65"/>
    </row>
    <row r="46" spans="1:16" s="40" customFormat="1" ht="17.25" thickBot="1" thickTop="1">
      <c r="A46" s="277" t="s">
        <v>20</v>
      </c>
      <c r="B46" s="278"/>
      <c r="C46" s="278"/>
      <c r="D46" s="278"/>
      <c r="E46" s="278"/>
      <c r="F46" s="278"/>
      <c r="G46" s="278"/>
      <c r="H46" s="145">
        <f>SUM(H48,H51,H54)</f>
        <v>44078618</v>
      </c>
      <c r="I46" s="145">
        <f aca="true" t="shared" si="3" ref="I46:O46">SUM(I48,I51,I54)</f>
        <v>1278618</v>
      </c>
      <c r="J46" s="145">
        <f t="shared" si="3"/>
        <v>4300000</v>
      </c>
      <c r="K46" s="145">
        <f t="shared" si="3"/>
        <v>4000000</v>
      </c>
      <c r="L46" s="145">
        <f t="shared" si="3"/>
        <v>4500000</v>
      </c>
      <c r="M46" s="145">
        <f t="shared" si="3"/>
        <v>3000000</v>
      </c>
      <c r="N46" s="145">
        <f t="shared" si="3"/>
        <v>5000000</v>
      </c>
      <c r="O46" s="145">
        <f t="shared" si="3"/>
        <v>22000000</v>
      </c>
      <c r="P46" s="84"/>
    </row>
    <row r="47" spans="1:16" s="40" customFormat="1" ht="31.5">
      <c r="A47" s="280">
        <v>10</v>
      </c>
      <c r="B47" s="230">
        <v>700</v>
      </c>
      <c r="C47" s="230">
        <v>70095</v>
      </c>
      <c r="D47" s="59" t="s">
        <v>55</v>
      </c>
      <c r="E47" s="230">
        <v>2006</v>
      </c>
      <c r="F47" s="230" t="s">
        <v>43</v>
      </c>
      <c r="G47" s="271" t="s">
        <v>21</v>
      </c>
      <c r="H47" s="58"/>
      <c r="I47" s="99"/>
      <c r="J47" s="62"/>
      <c r="K47" s="62"/>
      <c r="L47" s="62"/>
      <c r="M47" s="62"/>
      <c r="N47" s="62"/>
      <c r="O47" s="146"/>
      <c r="P47" s="147"/>
    </row>
    <row r="48" spans="1:16" s="40" customFormat="1" ht="15.75">
      <c r="A48" s="281"/>
      <c r="B48" s="231"/>
      <c r="C48" s="231"/>
      <c r="D48" s="66" t="s">
        <v>44</v>
      </c>
      <c r="E48" s="293"/>
      <c r="F48" s="293"/>
      <c r="G48" s="295"/>
      <c r="H48" s="103">
        <f>SUM(I48:O48)</f>
        <v>40028670</v>
      </c>
      <c r="I48" s="68">
        <f>SUM(I49)</f>
        <v>728670</v>
      </c>
      <c r="J48" s="68">
        <f aca="true" t="shared" si="4" ref="J48:O48">SUM(J49)</f>
        <v>3300000</v>
      </c>
      <c r="K48" s="68">
        <f t="shared" si="4"/>
        <v>3000000</v>
      </c>
      <c r="L48" s="68">
        <f t="shared" si="4"/>
        <v>3000000</v>
      </c>
      <c r="M48" s="68">
        <f t="shared" si="4"/>
        <v>3000000</v>
      </c>
      <c r="N48" s="68">
        <f t="shared" si="4"/>
        <v>5000000</v>
      </c>
      <c r="O48" s="68">
        <f t="shared" si="4"/>
        <v>22000000</v>
      </c>
      <c r="P48" s="147"/>
    </row>
    <row r="49" spans="1:16" s="40" customFormat="1" ht="16.5" thickBot="1">
      <c r="A49" s="289"/>
      <c r="B49" s="270"/>
      <c r="C49" s="270"/>
      <c r="D49" s="71" t="s">
        <v>45</v>
      </c>
      <c r="E49" s="231"/>
      <c r="F49" s="231"/>
      <c r="G49" s="272"/>
      <c r="H49" s="74">
        <f>SUM(I49:O49)</f>
        <v>40028670</v>
      </c>
      <c r="I49" s="74">
        <v>728670</v>
      </c>
      <c r="J49" s="74">
        <v>3300000</v>
      </c>
      <c r="K49" s="74">
        <v>3000000</v>
      </c>
      <c r="L49" s="74">
        <v>3000000</v>
      </c>
      <c r="M49" s="74">
        <v>3000000</v>
      </c>
      <c r="N49" s="74">
        <v>5000000</v>
      </c>
      <c r="O49" s="73">
        <v>22000000</v>
      </c>
      <c r="P49" s="147"/>
    </row>
    <row r="50" spans="1:16" s="40" customFormat="1" ht="31.5">
      <c r="A50" s="280">
        <v>11</v>
      </c>
      <c r="B50" s="230">
        <v>700</v>
      </c>
      <c r="C50" s="230">
        <v>70095</v>
      </c>
      <c r="D50" s="59" t="s">
        <v>90</v>
      </c>
      <c r="E50" s="230">
        <v>2008</v>
      </c>
      <c r="F50" s="230">
        <v>2010</v>
      </c>
      <c r="G50" s="271" t="s">
        <v>21</v>
      </c>
      <c r="H50" s="58"/>
      <c r="I50" s="62"/>
      <c r="J50" s="62"/>
      <c r="K50" s="62"/>
      <c r="L50" s="62"/>
      <c r="M50" s="62"/>
      <c r="N50" s="62"/>
      <c r="O50" s="99"/>
      <c r="P50" s="148"/>
    </row>
    <row r="51" spans="1:16" s="40" customFormat="1" ht="15.75">
      <c r="A51" s="281"/>
      <c r="B51" s="231"/>
      <c r="C51" s="231"/>
      <c r="D51" s="66" t="s">
        <v>44</v>
      </c>
      <c r="E51" s="293"/>
      <c r="F51" s="293"/>
      <c r="G51" s="295"/>
      <c r="H51" s="103">
        <f>SUM(I51:O51)</f>
        <v>2600000</v>
      </c>
      <c r="I51" s="103"/>
      <c r="J51" s="103">
        <f>SUM(J52)</f>
        <v>100000</v>
      </c>
      <c r="K51" s="103">
        <f>SUM(K52)</f>
        <v>1000000</v>
      </c>
      <c r="L51" s="103">
        <f>SUM(L52)</f>
        <v>1500000</v>
      </c>
      <c r="M51" s="128"/>
      <c r="N51" s="128"/>
      <c r="O51" s="127"/>
      <c r="P51" s="147"/>
    </row>
    <row r="52" spans="1:16" s="40" customFormat="1" ht="16.5" thickBot="1">
      <c r="A52" s="281"/>
      <c r="B52" s="231"/>
      <c r="C52" s="231"/>
      <c r="D52" s="71" t="s">
        <v>45</v>
      </c>
      <c r="E52" s="231"/>
      <c r="F52" s="231"/>
      <c r="G52" s="272"/>
      <c r="H52" s="74">
        <f>SUM(I52:O52)</f>
        <v>2600000</v>
      </c>
      <c r="I52" s="74"/>
      <c r="J52" s="74">
        <v>100000</v>
      </c>
      <c r="K52" s="74">
        <v>1000000</v>
      </c>
      <c r="L52" s="74">
        <v>1500000</v>
      </c>
      <c r="M52" s="128"/>
      <c r="N52" s="128"/>
      <c r="O52" s="127"/>
      <c r="P52" s="147"/>
    </row>
    <row r="53" spans="1:16" s="40" customFormat="1" ht="31.5">
      <c r="A53" s="280">
        <v>12</v>
      </c>
      <c r="B53" s="230">
        <v>700</v>
      </c>
      <c r="C53" s="230">
        <v>70095</v>
      </c>
      <c r="D53" s="59" t="s">
        <v>56</v>
      </c>
      <c r="E53" s="230">
        <v>2006</v>
      </c>
      <c r="F53" s="230">
        <v>2008</v>
      </c>
      <c r="G53" s="271" t="s">
        <v>21</v>
      </c>
      <c r="H53" s="58"/>
      <c r="I53" s="62"/>
      <c r="J53" s="62"/>
      <c r="K53" s="62"/>
      <c r="L53" s="62"/>
      <c r="M53" s="62"/>
      <c r="N53" s="62"/>
      <c r="O53" s="99"/>
      <c r="P53" s="148"/>
    </row>
    <row r="54" spans="1:16" s="40" customFormat="1" ht="15.75">
      <c r="A54" s="281"/>
      <c r="B54" s="231"/>
      <c r="C54" s="231"/>
      <c r="D54" s="66" t="s">
        <v>44</v>
      </c>
      <c r="E54" s="293"/>
      <c r="F54" s="293"/>
      <c r="G54" s="295"/>
      <c r="H54" s="103">
        <f>SUM(I54:O54)</f>
        <v>1449948</v>
      </c>
      <c r="I54" s="103">
        <f>SUM(I55)</f>
        <v>549948</v>
      </c>
      <c r="J54" s="103">
        <f>SUM(J55)</f>
        <v>900000</v>
      </c>
      <c r="K54" s="128"/>
      <c r="L54" s="128"/>
      <c r="M54" s="128"/>
      <c r="N54" s="128"/>
      <c r="O54" s="127"/>
      <c r="P54" s="147"/>
    </row>
    <row r="55" spans="1:16" s="40" customFormat="1" ht="16.5" thickBot="1">
      <c r="A55" s="289"/>
      <c r="B55" s="270"/>
      <c r="C55" s="270"/>
      <c r="D55" s="106" t="s">
        <v>45</v>
      </c>
      <c r="E55" s="270"/>
      <c r="F55" s="270"/>
      <c r="G55" s="288"/>
      <c r="H55" s="108">
        <f>SUM(I55:O55)</f>
        <v>1449948</v>
      </c>
      <c r="I55" s="108">
        <v>549948</v>
      </c>
      <c r="J55" s="108">
        <v>900000</v>
      </c>
      <c r="K55" s="122"/>
      <c r="L55" s="122"/>
      <c r="M55" s="122"/>
      <c r="N55" s="122"/>
      <c r="O55" s="149"/>
      <c r="P55" s="150"/>
    </row>
    <row r="56" spans="1:16" s="40" customFormat="1" ht="15.75">
      <c r="A56" s="263" t="s">
        <v>32</v>
      </c>
      <c r="B56" s="255" t="s">
        <v>0</v>
      </c>
      <c r="C56" s="255" t="s">
        <v>9</v>
      </c>
      <c r="D56" s="255" t="s">
        <v>10</v>
      </c>
      <c r="E56" s="228" t="s">
        <v>7</v>
      </c>
      <c r="F56" s="253"/>
      <c r="G56" s="255" t="s">
        <v>11</v>
      </c>
      <c r="H56" s="228" t="s">
        <v>38</v>
      </c>
      <c r="I56" s="252" t="s">
        <v>12</v>
      </c>
      <c r="J56" s="229"/>
      <c r="K56" s="229"/>
      <c r="L56" s="229"/>
      <c r="M56" s="229"/>
      <c r="N56" s="229"/>
      <c r="O56" s="229"/>
      <c r="P56" s="266" t="s">
        <v>39</v>
      </c>
    </row>
    <row r="57" spans="1:16" s="40" customFormat="1" ht="15.75">
      <c r="A57" s="264"/>
      <c r="B57" s="256"/>
      <c r="C57" s="256"/>
      <c r="D57" s="256"/>
      <c r="E57" s="226"/>
      <c r="F57" s="254"/>
      <c r="G57" s="256"/>
      <c r="H57" s="256"/>
      <c r="I57" s="256" t="s">
        <v>40</v>
      </c>
      <c r="J57" s="256" t="s">
        <v>41</v>
      </c>
      <c r="K57" s="226" t="s">
        <v>42</v>
      </c>
      <c r="L57" s="227"/>
      <c r="M57" s="227"/>
      <c r="N57" s="227"/>
      <c r="O57" s="227"/>
      <c r="P57" s="267"/>
    </row>
    <row r="58" spans="1:16" s="40" customFormat="1" ht="31.5" customHeight="1" thickBot="1">
      <c r="A58" s="265"/>
      <c r="B58" s="257"/>
      <c r="C58" s="257"/>
      <c r="D58" s="257"/>
      <c r="E58" s="151" t="s">
        <v>13</v>
      </c>
      <c r="F58" s="151" t="s">
        <v>14</v>
      </c>
      <c r="G58" s="257"/>
      <c r="H58" s="269"/>
      <c r="I58" s="269"/>
      <c r="J58" s="269"/>
      <c r="K58" s="152">
        <v>2009</v>
      </c>
      <c r="L58" s="153">
        <v>2010</v>
      </c>
      <c r="M58" s="153">
        <v>2011</v>
      </c>
      <c r="N58" s="153">
        <v>2012</v>
      </c>
      <c r="O58" s="154" t="s">
        <v>43</v>
      </c>
      <c r="P58" s="268"/>
    </row>
    <row r="59" spans="1:16" s="40" customFormat="1" ht="15" customHeight="1" thickBot="1">
      <c r="A59" s="51">
        <v>1</v>
      </c>
      <c r="B59" s="52">
        <v>2</v>
      </c>
      <c r="C59" s="52">
        <v>3</v>
      </c>
      <c r="D59" s="52">
        <v>4</v>
      </c>
      <c r="E59" s="53">
        <v>5</v>
      </c>
      <c r="F59" s="53">
        <v>6</v>
      </c>
      <c r="G59" s="53">
        <v>7</v>
      </c>
      <c r="H59" s="53">
        <v>8</v>
      </c>
      <c r="I59" s="53">
        <v>9</v>
      </c>
      <c r="J59" s="52">
        <v>10</v>
      </c>
      <c r="K59" s="52">
        <v>11</v>
      </c>
      <c r="L59" s="52">
        <v>12</v>
      </c>
      <c r="M59" s="52">
        <v>13</v>
      </c>
      <c r="N59" s="52">
        <v>14</v>
      </c>
      <c r="O59" s="54">
        <v>15</v>
      </c>
      <c r="P59" s="55">
        <v>16</v>
      </c>
    </row>
    <row r="60" spans="1:16" s="41" customFormat="1" ht="17.25" customHeight="1" thickBot="1" thickTop="1">
      <c r="A60" s="277" t="s">
        <v>22</v>
      </c>
      <c r="B60" s="299"/>
      <c r="C60" s="299"/>
      <c r="D60" s="299"/>
      <c r="E60" s="299"/>
      <c r="F60" s="299"/>
      <c r="G60" s="300"/>
      <c r="H60" s="56">
        <f aca="true" t="shared" si="5" ref="H60:O60">SUM(H62,H66)</f>
        <v>1702500</v>
      </c>
      <c r="I60" s="56">
        <f t="shared" si="5"/>
        <v>40800</v>
      </c>
      <c r="J60" s="56">
        <f t="shared" si="5"/>
        <v>1261700</v>
      </c>
      <c r="K60" s="56">
        <f t="shared" si="5"/>
        <v>400000</v>
      </c>
      <c r="L60" s="56">
        <f t="shared" si="5"/>
        <v>0</v>
      </c>
      <c r="M60" s="56">
        <f t="shared" si="5"/>
        <v>0</v>
      </c>
      <c r="N60" s="56">
        <f t="shared" si="5"/>
        <v>0</v>
      </c>
      <c r="O60" s="56">
        <f t="shared" si="5"/>
        <v>0</v>
      </c>
      <c r="P60" s="57"/>
    </row>
    <row r="61" spans="1:16" s="41" customFormat="1" ht="15.75">
      <c r="A61" s="280">
        <v>13</v>
      </c>
      <c r="B61" s="230">
        <v>754</v>
      </c>
      <c r="C61" s="230">
        <v>75412</v>
      </c>
      <c r="D61" s="59" t="s">
        <v>23</v>
      </c>
      <c r="E61" s="230">
        <v>2004</v>
      </c>
      <c r="F61" s="230">
        <v>2008</v>
      </c>
      <c r="G61" s="271" t="s">
        <v>24</v>
      </c>
      <c r="H61" s="58"/>
      <c r="I61" s="99"/>
      <c r="J61" s="62"/>
      <c r="K61" s="62"/>
      <c r="L61" s="62"/>
      <c r="M61" s="63"/>
      <c r="N61" s="63"/>
      <c r="O61" s="64"/>
      <c r="P61" s="65"/>
    </row>
    <row r="62" spans="1:16" s="41" customFormat="1" ht="15.75">
      <c r="A62" s="281"/>
      <c r="B62" s="231"/>
      <c r="C62" s="231"/>
      <c r="D62" s="66" t="s">
        <v>44</v>
      </c>
      <c r="E62" s="293"/>
      <c r="F62" s="293"/>
      <c r="G62" s="295"/>
      <c r="H62" s="103">
        <f>SUM(I62:O62)</f>
        <v>1200500</v>
      </c>
      <c r="I62" s="68">
        <f>SUM(I63:I64)</f>
        <v>38800</v>
      </c>
      <c r="J62" s="68">
        <f>SUM(J63:J64)</f>
        <v>1161700</v>
      </c>
      <c r="K62" s="128"/>
      <c r="L62" s="128"/>
      <c r="M62" s="69"/>
      <c r="N62" s="69"/>
      <c r="O62" s="70"/>
      <c r="P62" s="65"/>
    </row>
    <row r="63" spans="1:16" s="41" customFormat="1" ht="15">
      <c r="A63" s="281"/>
      <c r="B63" s="231"/>
      <c r="C63" s="231"/>
      <c r="D63" s="71" t="s">
        <v>45</v>
      </c>
      <c r="E63" s="293"/>
      <c r="F63" s="293"/>
      <c r="G63" s="295"/>
      <c r="H63" s="74">
        <f>SUM(I63:O63)</f>
        <v>216800</v>
      </c>
      <c r="I63" s="73">
        <v>38800</v>
      </c>
      <c r="J63" s="74">
        <v>178000</v>
      </c>
      <c r="K63" s="128"/>
      <c r="L63" s="128"/>
      <c r="M63" s="69"/>
      <c r="N63" s="69"/>
      <c r="O63" s="70"/>
      <c r="P63" s="65"/>
    </row>
    <row r="64" spans="1:16" s="41" customFormat="1" ht="15.75" thickBot="1">
      <c r="A64" s="289"/>
      <c r="B64" s="270"/>
      <c r="C64" s="270"/>
      <c r="D64" s="106" t="s">
        <v>46</v>
      </c>
      <c r="E64" s="294"/>
      <c r="F64" s="294"/>
      <c r="G64" s="296"/>
      <c r="H64" s="74">
        <f>SUM(I64:O64)</f>
        <v>983700</v>
      </c>
      <c r="I64" s="107"/>
      <c r="J64" s="108">
        <v>983700</v>
      </c>
      <c r="K64" s="122"/>
      <c r="L64" s="122"/>
      <c r="M64" s="124"/>
      <c r="N64" s="124"/>
      <c r="O64" s="155"/>
      <c r="P64" s="65"/>
    </row>
    <row r="65" spans="1:16" s="41" customFormat="1" ht="15.75">
      <c r="A65" s="280">
        <v>14</v>
      </c>
      <c r="B65" s="230">
        <v>754</v>
      </c>
      <c r="C65" s="230">
        <v>75495</v>
      </c>
      <c r="D65" s="156" t="s">
        <v>25</v>
      </c>
      <c r="E65" s="293">
        <v>2007</v>
      </c>
      <c r="F65" s="293">
        <v>2009</v>
      </c>
      <c r="G65" s="295" t="s">
        <v>24</v>
      </c>
      <c r="H65" s="98"/>
      <c r="I65" s="127"/>
      <c r="J65" s="128"/>
      <c r="K65" s="128"/>
      <c r="L65" s="128"/>
      <c r="M65" s="69"/>
      <c r="N65" s="69"/>
      <c r="O65" s="70"/>
      <c r="P65" s="102"/>
    </row>
    <row r="66" spans="1:16" s="41" customFormat="1" ht="15.75">
      <c r="A66" s="281"/>
      <c r="B66" s="231"/>
      <c r="C66" s="231"/>
      <c r="D66" s="66" t="s">
        <v>44</v>
      </c>
      <c r="E66" s="293"/>
      <c r="F66" s="293"/>
      <c r="G66" s="295"/>
      <c r="H66" s="103">
        <f>SUM(I66:O66)</f>
        <v>502000</v>
      </c>
      <c r="I66" s="103">
        <f>SUM(I67)</f>
        <v>2000</v>
      </c>
      <c r="J66" s="103">
        <f>SUM(J67)</f>
        <v>100000</v>
      </c>
      <c r="K66" s="103">
        <f>SUM(K67)</f>
        <v>400000</v>
      </c>
      <c r="L66" s="74"/>
      <c r="M66" s="75"/>
      <c r="N66" s="75"/>
      <c r="O66" s="113"/>
      <c r="P66" s="65"/>
    </row>
    <row r="67" spans="1:16" s="41" customFormat="1" ht="15.75" thickBot="1">
      <c r="A67" s="282"/>
      <c r="B67" s="225"/>
      <c r="C67" s="225"/>
      <c r="D67" s="71" t="s">
        <v>45</v>
      </c>
      <c r="E67" s="231"/>
      <c r="F67" s="231"/>
      <c r="G67" s="272"/>
      <c r="H67" s="74">
        <f>SUM(I67:O67)</f>
        <v>502000</v>
      </c>
      <c r="I67" s="74">
        <v>2000</v>
      </c>
      <c r="J67" s="74">
        <v>100000</v>
      </c>
      <c r="K67" s="74">
        <v>400000</v>
      </c>
      <c r="L67" s="74"/>
      <c r="M67" s="75"/>
      <c r="N67" s="75"/>
      <c r="O67" s="157"/>
      <c r="P67" s="65"/>
    </row>
    <row r="68" spans="1:16" s="40" customFormat="1" ht="17.25" thickBot="1" thickTop="1">
      <c r="A68" s="277" t="s">
        <v>26</v>
      </c>
      <c r="B68" s="278"/>
      <c r="C68" s="278"/>
      <c r="D68" s="278"/>
      <c r="E68" s="278"/>
      <c r="F68" s="278"/>
      <c r="G68" s="278"/>
      <c r="H68" s="83">
        <f aca="true" t="shared" si="6" ref="H68:O68">SUM(H70)</f>
        <v>6081818</v>
      </c>
      <c r="I68" s="83">
        <f t="shared" si="6"/>
        <v>523818</v>
      </c>
      <c r="J68" s="83">
        <f t="shared" si="6"/>
        <v>1008000</v>
      </c>
      <c r="K68" s="83">
        <f t="shared" si="6"/>
        <v>950000</v>
      </c>
      <c r="L68" s="83">
        <f t="shared" si="6"/>
        <v>2600000</v>
      </c>
      <c r="M68" s="83">
        <f t="shared" si="6"/>
        <v>1000000</v>
      </c>
      <c r="N68" s="83">
        <f t="shared" si="6"/>
        <v>0</v>
      </c>
      <c r="O68" s="83">
        <f t="shared" si="6"/>
        <v>0</v>
      </c>
      <c r="P68" s="84"/>
    </row>
    <row r="69" spans="1:16" s="159" customFormat="1" ht="47.25">
      <c r="A69" s="280">
        <v>15</v>
      </c>
      <c r="B69" s="230">
        <v>801</v>
      </c>
      <c r="C69" s="230">
        <v>80101</v>
      </c>
      <c r="D69" s="59" t="s">
        <v>57</v>
      </c>
      <c r="E69" s="230">
        <v>2005</v>
      </c>
      <c r="F69" s="230">
        <v>2011</v>
      </c>
      <c r="G69" s="271" t="s">
        <v>21</v>
      </c>
      <c r="H69" s="58"/>
      <c r="I69" s="99"/>
      <c r="J69" s="62"/>
      <c r="K69" s="62"/>
      <c r="L69" s="62"/>
      <c r="M69" s="63"/>
      <c r="N69" s="63"/>
      <c r="O69" s="64"/>
      <c r="P69" s="158"/>
    </row>
    <row r="70" spans="1:16" s="159" customFormat="1" ht="15.75">
      <c r="A70" s="281"/>
      <c r="B70" s="231"/>
      <c r="C70" s="231"/>
      <c r="D70" s="66" t="s">
        <v>44</v>
      </c>
      <c r="E70" s="293"/>
      <c r="F70" s="293"/>
      <c r="G70" s="295"/>
      <c r="H70" s="103">
        <f>SUM(I70:O70)</f>
        <v>6081818</v>
      </c>
      <c r="I70" s="68">
        <f>SUM(I71:I72)</f>
        <v>523818</v>
      </c>
      <c r="J70" s="68">
        <f>SUM(J71:J72)</f>
        <v>1008000</v>
      </c>
      <c r="K70" s="68">
        <f>SUM(K71:K72)</f>
        <v>950000</v>
      </c>
      <c r="L70" s="68">
        <f>SUM(L71:L72)</f>
        <v>2600000</v>
      </c>
      <c r="M70" s="68">
        <f>SUM(M71:M72)</f>
        <v>1000000</v>
      </c>
      <c r="N70" s="75"/>
      <c r="O70" s="113"/>
      <c r="P70" s="160"/>
    </row>
    <row r="71" spans="1:16" s="159" customFormat="1" ht="15.75">
      <c r="A71" s="281"/>
      <c r="B71" s="231"/>
      <c r="C71" s="231"/>
      <c r="D71" s="71" t="s">
        <v>45</v>
      </c>
      <c r="E71" s="231"/>
      <c r="F71" s="231"/>
      <c r="G71" s="272"/>
      <c r="H71" s="74">
        <f>SUM(I71:O71)</f>
        <v>2751818</v>
      </c>
      <c r="I71" s="74">
        <v>523818</v>
      </c>
      <c r="J71" s="74">
        <v>408000</v>
      </c>
      <c r="K71" s="74">
        <v>380000</v>
      </c>
      <c r="L71" s="74">
        <v>1040000</v>
      </c>
      <c r="M71" s="75">
        <v>400000</v>
      </c>
      <c r="N71" s="75"/>
      <c r="O71" s="157"/>
      <c r="P71" s="160"/>
    </row>
    <row r="72" spans="1:16" s="159" customFormat="1" ht="16.5" thickBot="1">
      <c r="A72" s="282"/>
      <c r="B72" s="225"/>
      <c r="C72" s="225"/>
      <c r="D72" s="76" t="s">
        <v>46</v>
      </c>
      <c r="E72" s="225"/>
      <c r="F72" s="225"/>
      <c r="G72" s="273"/>
      <c r="H72" s="74">
        <f>SUM(I72:O72)</f>
        <v>3330000</v>
      </c>
      <c r="I72" s="78"/>
      <c r="J72" s="79">
        <v>600000</v>
      </c>
      <c r="K72" s="79">
        <v>570000</v>
      </c>
      <c r="L72" s="79">
        <v>1560000</v>
      </c>
      <c r="M72" s="80">
        <v>600000</v>
      </c>
      <c r="N72" s="80"/>
      <c r="O72" s="161"/>
      <c r="P72" s="162"/>
    </row>
    <row r="73" spans="1:16" s="40" customFormat="1" ht="17.25" thickBot="1" thickTop="1">
      <c r="A73" s="277" t="s">
        <v>27</v>
      </c>
      <c r="B73" s="278"/>
      <c r="C73" s="278"/>
      <c r="D73" s="278"/>
      <c r="E73" s="278"/>
      <c r="F73" s="278"/>
      <c r="G73" s="278"/>
      <c r="H73" s="145">
        <f aca="true" t="shared" si="7" ref="H73:O73">SUM(H75,H80,H84,H88,H92,H96,H100)</f>
        <v>76901187</v>
      </c>
      <c r="I73" s="145">
        <f t="shared" si="7"/>
        <v>49275187</v>
      </c>
      <c r="J73" s="145">
        <f t="shared" si="7"/>
        <v>4576000</v>
      </c>
      <c r="K73" s="145">
        <f t="shared" si="7"/>
        <v>4950000</v>
      </c>
      <c r="L73" s="145">
        <f t="shared" si="7"/>
        <v>4350000</v>
      </c>
      <c r="M73" s="145">
        <f t="shared" si="7"/>
        <v>4750000</v>
      </c>
      <c r="N73" s="145">
        <f t="shared" si="7"/>
        <v>5000000</v>
      </c>
      <c r="O73" s="145">
        <f t="shared" si="7"/>
        <v>4000000</v>
      </c>
      <c r="P73" s="84"/>
    </row>
    <row r="74" spans="1:16" s="165" customFormat="1" ht="31.5">
      <c r="A74" s="280">
        <v>16</v>
      </c>
      <c r="B74" s="230">
        <v>900</v>
      </c>
      <c r="C74" s="230">
        <v>90001</v>
      </c>
      <c r="D74" s="59" t="s">
        <v>58</v>
      </c>
      <c r="E74" s="230">
        <v>2000</v>
      </c>
      <c r="F74" s="230">
        <v>2008</v>
      </c>
      <c r="G74" s="230" t="s">
        <v>21</v>
      </c>
      <c r="H74" s="58"/>
      <c r="I74" s="163"/>
      <c r="J74" s="62"/>
      <c r="K74" s="62"/>
      <c r="L74" s="63"/>
      <c r="M74" s="63"/>
      <c r="N74" s="63"/>
      <c r="O74" s="64"/>
      <c r="P74" s="164"/>
    </row>
    <row r="75" spans="1:16" s="165" customFormat="1" ht="15.75">
      <c r="A75" s="281"/>
      <c r="B75" s="231"/>
      <c r="C75" s="231"/>
      <c r="D75" s="66" t="s">
        <v>44</v>
      </c>
      <c r="E75" s="293"/>
      <c r="F75" s="293"/>
      <c r="G75" s="293"/>
      <c r="H75" s="103">
        <f>SUM(I75:O75)</f>
        <v>53195187</v>
      </c>
      <c r="I75" s="166">
        <f>SUM(I76:I78)</f>
        <v>49195187</v>
      </c>
      <c r="J75" s="166">
        <f>SUM(J76:J78)</f>
        <v>4000000</v>
      </c>
      <c r="K75" s="128"/>
      <c r="L75" s="69"/>
      <c r="M75" s="69"/>
      <c r="N75" s="69"/>
      <c r="O75" s="70"/>
      <c r="P75" s="167"/>
    </row>
    <row r="76" spans="1:16" s="165" customFormat="1" ht="15">
      <c r="A76" s="281"/>
      <c r="B76" s="231"/>
      <c r="C76" s="231"/>
      <c r="D76" s="71" t="s">
        <v>45</v>
      </c>
      <c r="E76" s="231"/>
      <c r="F76" s="231"/>
      <c r="G76" s="231"/>
      <c r="H76" s="168">
        <f>SUM(I76:O76)</f>
        <v>19105297</v>
      </c>
      <c r="I76" s="169">
        <v>19105297</v>
      </c>
      <c r="J76" s="74"/>
      <c r="K76" s="128"/>
      <c r="L76" s="69"/>
      <c r="M76" s="69"/>
      <c r="N76" s="69"/>
      <c r="O76" s="70"/>
      <c r="P76" s="167"/>
    </row>
    <row r="77" spans="1:16" s="165" customFormat="1" ht="15">
      <c r="A77" s="281"/>
      <c r="B77" s="231"/>
      <c r="C77" s="231"/>
      <c r="D77" s="71" t="s">
        <v>59</v>
      </c>
      <c r="E77" s="231"/>
      <c r="F77" s="231"/>
      <c r="G77" s="231"/>
      <c r="H77" s="74">
        <f>SUM(I77:O77)</f>
        <v>19986220</v>
      </c>
      <c r="I77" s="169">
        <v>15986220</v>
      </c>
      <c r="J77" s="74">
        <v>4000000</v>
      </c>
      <c r="K77" s="128"/>
      <c r="L77" s="69"/>
      <c r="M77" s="69"/>
      <c r="N77" s="69"/>
      <c r="O77" s="70"/>
      <c r="P77" s="167"/>
    </row>
    <row r="78" spans="1:16" s="165" customFormat="1" ht="15.75" thickBot="1">
      <c r="A78" s="301"/>
      <c r="B78" s="276"/>
      <c r="C78" s="276"/>
      <c r="D78" s="71" t="s">
        <v>46</v>
      </c>
      <c r="E78" s="276"/>
      <c r="F78" s="276"/>
      <c r="G78" s="276"/>
      <c r="H78" s="74">
        <f>SUM(I78:O78)</f>
        <v>14103670</v>
      </c>
      <c r="I78" s="169">
        <v>14103670</v>
      </c>
      <c r="J78" s="74"/>
      <c r="K78" s="128"/>
      <c r="L78" s="69"/>
      <c r="M78" s="69"/>
      <c r="N78" s="69"/>
      <c r="O78" s="70"/>
      <c r="P78" s="170"/>
    </row>
    <row r="79" spans="1:16" s="165" customFormat="1" ht="31.5">
      <c r="A79" s="280">
        <v>17</v>
      </c>
      <c r="B79" s="230">
        <v>900</v>
      </c>
      <c r="C79" s="230">
        <v>90001</v>
      </c>
      <c r="D79" s="59" t="s">
        <v>60</v>
      </c>
      <c r="E79" s="230">
        <v>2008</v>
      </c>
      <c r="F79" s="230">
        <v>2010</v>
      </c>
      <c r="G79" s="271" t="s">
        <v>21</v>
      </c>
      <c r="H79" s="58"/>
      <c r="I79" s="171"/>
      <c r="J79" s="62"/>
      <c r="K79" s="62"/>
      <c r="L79" s="63"/>
      <c r="M79" s="63"/>
      <c r="N79" s="63"/>
      <c r="O79" s="64"/>
      <c r="P79" s="167"/>
    </row>
    <row r="80" spans="1:16" s="165" customFormat="1" ht="15.75">
      <c r="A80" s="281"/>
      <c r="B80" s="231"/>
      <c r="C80" s="231"/>
      <c r="D80" s="66" t="s">
        <v>44</v>
      </c>
      <c r="E80" s="293"/>
      <c r="F80" s="293"/>
      <c r="G80" s="295"/>
      <c r="H80" s="103">
        <f>SUM(I80:O80)</f>
        <v>5165000</v>
      </c>
      <c r="I80" s="172"/>
      <c r="J80" s="173">
        <f>SUM(J81:J82)</f>
        <v>15000</v>
      </c>
      <c r="K80" s="173">
        <f>SUM(K81:K82)</f>
        <v>2050000</v>
      </c>
      <c r="L80" s="173">
        <f>SUM(L81:L82)</f>
        <v>3100000</v>
      </c>
      <c r="M80" s="174"/>
      <c r="N80" s="174"/>
      <c r="O80" s="175"/>
      <c r="P80" s="167"/>
    </row>
    <row r="81" spans="1:16" s="165" customFormat="1" ht="15">
      <c r="A81" s="281"/>
      <c r="B81" s="231"/>
      <c r="C81" s="231"/>
      <c r="D81" s="71" t="s">
        <v>45</v>
      </c>
      <c r="E81" s="293"/>
      <c r="F81" s="293"/>
      <c r="G81" s="295"/>
      <c r="H81" s="176">
        <f>SUM(I81:M81)</f>
        <v>1302500</v>
      </c>
      <c r="I81" s="177"/>
      <c r="J81" s="74">
        <v>15000</v>
      </c>
      <c r="K81" s="74">
        <v>512500</v>
      </c>
      <c r="L81" s="75">
        <v>775000</v>
      </c>
      <c r="M81" s="75"/>
      <c r="N81" s="75"/>
      <c r="O81" s="113"/>
      <c r="P81" s="167"/>
    </row>
    <row r="82" spans="1:16" s="165" customFormat="1" ht="15.75" thickBot="1">
      <c r="A82" s="289"/>
      <c r="B82" s="270"/>
      <c r="C82" s="270"/>
      <c r="D82" s="106" t="s">
        <v>46</v>
      </c>
      <c r="E82" s="294"/>
      <c r="F82" s="294"/>
      <c r="G82" s="296"/>
      <c r="H82" s="176">
        <f>SUM(I82:M82)</f>
        <v>3862500</v>
      </c>
      <c r="I82" s="178"/>
      <c r="J82" s="108"/>
      <c r="K82" s="108">
        <v>1537500</v>
      </c>
      <c r="L82" s="116">
        <v>2325000</v>
      </c>
      <c r="M82" s="116"/>
      <c r="N82" s="116"/>
      <c r="O82" s="117"/>
      <c r="P82" s="167"/>
    </row>
    <row r="83" spans="1:16" s="165" customFormat="1" ht="15.75">
      <c r="A83" s="280">
        <v>18</v>
      </c>
      <c r="B83" s="230">
        <v>900</v>
      </c>
      <c r="C83" s="230">
        <v>90001</v>
      </c>
      <c r="D83" s="59" t="s">
        <v>61</v>
      </c>
      <c r="E83" s="230">
        <v>2010</v>
      </c>
      <c r="F83" s="230" t="s">
        <v>43</v>
      </c>
      <c r="G83" s="271" t="s">
        <v>24</v>
      </c>
      <c r="H83" s="58"/>
      <c r="I83" s="171"/>
      <c r="J83" s="62"/>
      <c r="K83" s="62"/>
      <c r="L83" s="63"/>
      <c r="M83" s="63"/>
      <c r="N83" s="63"/>
      <c r="O83" s="64"/>
      <c r="P83" s="164"/>
    </row>
    <row r="84" spans="1:16" s="165" customFormat="1" ht="15.75">
      <c r="A84" s="281"/>
      <c r="B84" s="231"/>
      <c r="C84" s="231"/>
      <c r="D84" s="66" t="s">
        <v>44</v>
      </c>
      <c r="E84" s="293"/>
      <c r="F84" s="293"/>
      <c r="G84" s="295"/>
      <c r="H84" s="103">
        <f>SUM(I84:O84)</f>
        <v>12350000</v>
      </c>
      <c r="I84" s="172"/>
      <c r="J84" s="173"/>
      <c r="K84" s="173"/>
      <c r="L84" s="173">
        <f>SUM(L85:L86)</f>
        <v>150000</v>
      </c>
      <c r="M84" s="173">
        <f>SUM(M85:M86)</f>
        <v>4200000</v>
      </c>
      <c r="N84" s="173">
        <f>SUM(N85:N86)</f>
        <v>4000000</v>
      </c>
      <c r="O84" s="173">
        <f>SUM(O85:O86)</f>
        <v>4000000</v>
      </c>
      <c r="P84" s="167"/>
    </row>
    <row r="85" spans="1:16" s="165" customFormat="1" ht="15">
      <c r="A85" s="281"/>
      <c r="B85" s="231"/>
      <c r="C85" s="231"/>
      <c r="D85" s="71" t="s">
        <v>45</v>
      </c>
      <c r="E85" s="293"/>
      <c r="F85" s="293"/>
      <c r="G85" s="295"/>
      <c r="H85" s="176">
        <f>SUM(I85:O85)</f>
        <v>3200000</v>
      </c>
      <c r="I85" s="177"/>
      <c r="J85" s="74"/>
      <c r="K85" s="74"/>
      <c r="L85" s="75">
        <v>150000</v>
      </c>
      <c r="M85" s="75">
        <v>1050000</v>
      </c>
      <c r="N85" s="75">
        <v>1000000</v>
      </c>
      <c r="O85" s="113">
        <v>1000000</v>
      </c>
      <c r="P85" s="167"/>
    </row>
    <row r="86" spans="1:16" s="165" customFormat="1" ht="15.75" thickBot="1">
      <c r="A86" s="289"/>
      <c r="B86" s="270"/>
      <c r="C86" s="270"/>
      <c r="D86" s="106" t="s">
        <v>46</v>
      </c>
      <c r="E86" s="294"/>
      <c r="F86" s="294"/>
      <c r="G86" s="296"/>
      <c r="H86" s="176">
        <f>SUM(I86:O86)</f>
        <v>9150000</v>
      </c>
      <c r="I86" s="178"/>
      <c r="J86" s="108"/>
      <c r="K86" s="108"/>
      <c r="L86" s="116"/>
      <c r="M86" s="116">
        <v>3150000</v>
      </c>
      <c r="N86" s="116">
        <v>3000000</v>
      </c>
      <c r="O86" s="117">
        <v>3000000</v>
      </c>
      <c r="P86" s="170"/>
    </row>
    <row r="87" spans="1:16" s="165" customFormat="1" ht="31.5">
      <c r="A87" s="280">
        <v>19</v>
      </c>
      <c r="B87" s="230">
        <v>900</v>
      </c>
      <c r="C87" s="230">
        <v>90001</v>
      </c>
      <c r="D87" s="132" t="s">
        <v>62</v>
      </c>
      <c r="E87" s="293">
        <v>2010</v>
      </c>
      <c r="F87" s="293">
        <v>2012</v>
      </c>
      <c r="G87" s="295" t="s">
        <v>24</v>
      </c>
      <c r="H87" s="58"/>
      <c r="I87" s="179"/>
      <c r="J87" s="128"/>
      <c r="K87" s="128"/>
      <c r="L87" s="69"/>
      <c r="M87" s="69"/>
      <c r="N87" s="69"/>
      <c r="O87" s="70"/>
      <c r="P87" s="167"/>
    </row>
    <row r="88" spans="1:16" s="165" customFormat="1" ht="15.75">
      <c r="A88" s="297"/>
      <c r="B88" s="293"/>
      <c r="C88" s="293"/>
      <c r="D88" s="66" t="s">
        <v>44</v>
      </c>
      <c r="E88" s="293"/>
      <c r="F88" s="293"/>
      <c r="G88" s="295"/>
      <c r="H88" s="103">
        <f>SUM(I88:O88)</f>
        <v>1650000</v>
      </c>
      <c r="I88" s="180"/>
      <c r="J88" s="173"/>
      <c r="K88" s="173"/>
      <c r="L88" s="173">
        <f>SUM(L89:L90)</f>
        <v>100000</v>
      </c>
      <c r="M88" s="173">
        <f>SUM(M89:M90)</f>
        <v>550000</v>
      </c>
      <c r="N88" s="173">
        <f>SUM(N89:N90)</f>
        <v>1000000</v>
      </c>
      <c r="O88" s="113"/>
      <c r="P88" s="167"/>
    </row>
    <row r="89" spans="1:16" s="165" customFormat="1" ht="15">
      <c r="A89" s="297"/>
      <c r="B89" s="293"/>
      <c r="C89" s="293"/>
      <c r="D89" s="71" t="s">
        <v>45</v>
      </c>
      <c r="E89" s="293"/>
      <c r="F89" s="293"/>
      <c r="G89" s="295"/>
      <c r="H89" s="176">
        <f>SUM(I89:O89)</f>
        <v>487500</v>
      </c>
      <c r="I89" s="177"/>
      <c r="J89" s="74"/>
      <c r="K89" s="74"/>
      <c r="L89" s="75">
        <v>100000</v>
      </c>
      <c r="M89" s="75">
        <v>137500</v>
      </c>
      <c r="N89" s="75">
        <v>250000</v>
      </c>
      <c r="O89" s="113"/>
      <c r="P89" s="167"/>
    </row>
    <row r="90" spans="1:16" s="165" customFormat="1" ht="15.75" thickBot="1">
      <c r="A90" s="298"/>
      <c r="B90" s="294"/>
      <c r="C90" s="294"/>
      <c r="D90" s="106" t="s">
        <v>46</v>
      </c>
      <c r="E90" s="293"/>
      <c r="F90" s="293"/>
      <c r="G90" s="295"/>
      <c r="H90" s="176">
        <f>SUM(I90:O90)</f>
        <v>1162500</v>
      </c>
      <c r="I90" s="177"/>
      <c r="J90" s="74"/>
      <c r="K90" s="74"/>
      <c r="L90" s="75"/>
      <c r="M90" s="75">
        <v>412500</v>
      </c>
      <c r="N90" s="75">
        <v>750000</v>
      </c>
      <c r="O90" s="113"/>
      <c r="P90" s="167"/>
    </row>
    <row r="91" spans="1:16" s="165" customFormat="1" ht="31.5">
      <c r="A91" s="280">
        <v>20</v>
      </c>
      <c r="B91" s="125"/>
      <c r="C91" s="125"/>
      <c r="D91" s="181" t="s">
        <v>63</v>
      </c>
      <c r="E91" s="58"/>
      <c r="F91" s="58"/>
      <c r="G91" s="60"/>
      <c r="H91" s="182"/>
      <c r="I91" s="183"/>
      <c r="J91" s="118"/>
      <c r="K91" s="118"/>
      <c r="L91" s="119"/>
      <c r="M91" s="119"/>
      <c r="N91" s="119"/>
      <c r="O91" s="184"/>
      <c r="P91" s="164"/>
    </row>
    <row r="92" spans="1:16" s="165" customFormat="1" ht="15.75">
      <c r="A92" s="302"/>
      <c r="B92" s="125">
        <v>900</v>
      </c>
      <c r="C92" s="125">
        <v>90001</v>
      </c>
      <c r="D92" s="185" t="s">
        <v>44</v>
      </c>
      <c r="E92" s="125">
        <v>2008</v>
      </c>
      <c r="F92" s="125">
        <v>2009</v>
      </c>
      <c r="G92" s="126" t="s">
        <v>24</v>
      </c>
      <c r="H92" s="103">
        <f>SUM(I92:O92)</f>
        <v>800000</v>
      </c>
      <c r="I92" s="177"/>
      <c r="J92" s="173">
        <f>SUM(J93:J94)</f>
        <v>50000</v>
      </c>
      <c r="K92" s="173">
        <f>SUM(K93:K94)</f>
        <v>750000</v>
      </c>
      <c r="L92" s="75"/>
      <c r="M92" s="75"/>
      <c r="N92" s="75"/>
      <c r="O92" s="113"/>
      <c r="P92" s="167"/>
    </row>
    <row r="93" spans="1:16" s="165" customFormat="1" ht="15">
      <c r="A93" s="297"/>
      <c r="B93" s="125"/>
      <c r="C93" s="125"/>
      <c r="D93" s="71" t="s">
        <v>45</v>
      </c>
      <c r="E93" s="125"/>
      <c r="F93" s="125"/>
      <c r="G93" s="126"/>
      <c r="H93" s="74">
        <f>SUM(I93:O93)</f>
        <v>237500</v>
      </c>
      <c r="I93" s="177"/>
      <c r="J93" s="74">
        <v>50000</v>
      </c>
      <c r="K93" s="74">
        <v>187500</v>
      </c>
      <c r="L93" s="75"/>
      <c r="M93" s="75"/>
      <c r="N93" s="75"/>
      <c r="O93" s="113"/>
      <c r="P93" s="167"/>
    </row>
    <row r="94" spans="1:16" s="165" customFormat="1" ht="15.75" thickBot="1">
      <c r="A94" s="298"/>
      <c r="B94" s="125"/>
      <c r="C94" s="125"/>
      <c r="D94" s="71" t="s">
        <v>46</v>
      </c>
      <c r="E94" s="125"/>
      <c r="F94" s="125"/>
      <c r="G94" s="126"/>
      <c r="H94" s="74">
        <f>SUM(I94:O94)</f>
        <v>562500</v>
      </c>
      <c r="I94" s="177"/>
      <c r="J94" s="74"/>
      <c r="K94" s="74">
        <v>562500</v>
      </c>
      <c r="L94" s="75"/>
      <c r="M94" s="75"/>
      <c r="N94" s="75"/>
      <c r="O94" s="113"/>
      <c r="P94" s="167"/>
    </row>
    <row r="95" spans="1:16" s="165" customFormat="1" ht="47.25">
      <c r="A95" s="280">
        <v>21</v>
      </c>
      <c r="B95" s="230">
        <v>900</v>
      </c>
      <c r="C95" s="230">
        <v>90001</v>
      </c>
      <c r="D95" s="186" t="s">
        <v>64</v>
      </c>
      <c r="E95" s="230">
        <v>2008</v>
      </c>
      <c r="F95" s="230">
        <v>2009</v>
      </c>
      <c r="G95" s="230" t="s">
        <v>24</v>
      </c>
      <c r="H95" s="118"/>
      <c r="I95" s="183"/>
      <c r="J95" s="118"/>
      <c r="K95" s="118"/>
      <c r="L95" s="119"/>
      <c r="M95" s="119"/>
      <c r="N95" s="119"/>
      <c r="O95" s="184"/>
      <c r="P95" s="164"/>
    </row>
    <row r="96" spans="1:16" s="165" customFormat="1" ht="15.75">
      <c r="A96" s="281"/>
      <c r="B96" s="231"/>
      <c r="C96" s="231"/>
      <c r="D96" s="185" t="s">
        <v>44</v>
      </c>
      <c r="E96" s="231"/>
      <c r="F96" s="231"/>
      <c r="G96" s="231"/>
      <c r="H96" s="103">
        <f>SUM(I96:O96)</f>
        <v>1058000</v>
      </c>
      <c r="I96" s="177"/>
      <c r="J96" s="173">
        <f>SUM(J97:J98)</f>
        <v>8000</v>
      </c>
      <c r="K96" s="173">
        <f>SUM(K97:K98)</f>
        <v>1050000</v>
      </c>
      <c r="L96" s="75"/>
      <c r="M96" s="75"/>
      <c r="N96" s="75"/>
      <c r="O96" s="113"/>
      <c r="P96" s="167"/>
    </row>
    <row r="97" spans="1:16" s="165" customFormat="1" ht="15">
      <c r="A97" s="281"/>
      <c r="B97" s="231"/>
      <c r="C97" s="231"/>
      <c r="D97" s="71" t="s">
        <v>45</v>
      </c>
      <c r="E97" s="231"/>
      <c r="F97" s="231"/>
      <c r="G97" s="231"/>
      <c r="H97" s="74">
        <f>SUM(I97:O97)</f>
        <v>270500</v>
      </c>
      <c r="I97" s="177"/>
      <c r="J97" s="74">
        <v>8000</v>
      </c>
      <c r="K97" s="74">
        <v>262500</v>
      </c>
      <c r="L97" s="75"/>
      <c r="M97" s="75"/>
      <c r="N97" s="75"/>
      <c r="O97" s="113"/>
      <c r="P97" s="167"/>
    </row>
    <row r="98" spans="1:16" s="165" customFormat="1" ht="15.75" thickBot="1">
      <c r="A98" s="289"/>
      <c r="B98" s="270"/>
      <c r="C98" s="270"/>
      <c r="D98" s="71" t="s">
        <v>46</v>
      </c>
      <c r="E98" s="270"/>
      <c r="F98" s="270"/>
      <c r="G98" s="270"/>
      <c r="H98" s="74">
        <f>SUM(I98:O98)</f>
        <v>787500</v>
      </c>
      <c r="I98" s="177"/>
      <c r="J98" s="74"/>
      <c r="K98" s="74">
        <v>787500</v>
      </c>
      <c r="L98" s="75"/>
      <c r="M98" s="75"/>
      <c r="N98" s="75"/>
      <c r="O98" s="113"/>
      <c r="P98" s="167"/>
    </row>
    <row r="99" spans="1:16" s="41" customFormat="1" ht="31.5">
      <c r="A99" s="303">
        <v>22</v>
      </c>
      <c r="B99" s="230">
        <v>900</v>
      </c>
      <c r="C99" s="230">
        <v>90001</v>
      </c>
      <c r="D99" s="59" t="s">
        <v>65</v>
      </c>
      <c r="E99" s="230">
        <v>2007</v>
      </c>
      <c r="F99" s="230">
        <v>2010</v>
      </c>
      <c r="G99" s="271" t="s">
        <v>21</v>
      </c>
      <c r="H99" s="58"/>
      <c r="I99" s="171"/>
      <c r="J99" s="62"/>
      <c r="K99" s="62"/>
      <c r="L99" s="62"/>
      <c r="M99" s="63"/>
      <c r="N99" s="63"/>
      <c r="O99" s="64"/>
      <c r="P99" s="102"/>
    </row>
    <row r="100" spans="1:16" s="41" customFormat="1" ht="15.75">
      <c r="A100" s="281"/>
      <c r="B100" s="231"/>
      <c r="C100" s="231"/>
      <c r="D100" s="66" t="s">
        <v>44</v>
      </c>
      <c r="E100" s="293"/>
      <c r="F100" s="293"/>
      <c r="G100" s="295"/>
      <c r="H100" s="103">
        <f>SUM(I100:O100)</f>
        <v>2683000</v>
      </c>
      <c r="I100" s="172">
        <f>SUM(I101:I102)</f>
        <v>80000</v>
      </c>
      <c r="J100" s="172">
        <f>SUM(J101:J102)</f>
        <v>503000</v>
      </c>
      <c r="K100" s="172">
        <f>SUM(K101:K102)</f>
        <v>1100000</v>
      </c>
      <c r="L100" s="172">
        <f>SUM(L101:L102)</f>
        <v>1000000</v>
      </c>
      <c r="M100" s="75"/>
      <c r="N100" s="75"/>
      <c r="O100" s="113"/>
      <c r="P100" s="65"/>
    </row>
    <row r="101" spans="1:16" s="41" customFormat="1" ht="15">
      <c r="A101" s="281"/>
      <c r="B101" s="231"/>
      <c r="C101" s="231"/>
      <c r="D101" s="71" t="s">
        <v>45</v>
      </c>
      <c r="E101" s="293"/>
      <c r="F101" s="293"/>
      <c r="G101" s="295"/>
      <c r="H101" s="176">
        <f>SUM(I101:O101)</f>
        <v>733000</v>
      </c>
      <c r="I101" s="177">
        <v>80000</v>
      </c>
      <c r="J101" s="74">
        <v>128000</v>
      </c>
      <c r="K101" s="74">
        <v>275000</v>
      </c>
      <c r="L101" s="74">
        <v>250000</v>
      </c>
      <c r="M101" s="75"/>
      <c r="N101" s="75"/>
      <c r="O101" s="113"/>
      <c r="P101" s="65"/>
    </row>
    <row r="102" spans="1:16" s="41" customFormat="1" ht="15.75" thickBot="1">
      <c r="A102" s="289"/>
      <c r="B102" s="270"/>
      <c r="C102" s="270"/>
      <c r="D102" s="106" t="s">
        <v>46</v>
      </c>
      <c r="E102" s="294"/>
      <c r="F102" s="294"/>
      <c r="G102" s="296"/>
      <c r="H102" s="187">
        <f>SUM(I102:O102)</f>
        <v>1950000</v>
      </c>
      <c r="I102" s="178"/>
      <c r="J102" s="108">
        <v>375000</v>
      </c>
      <c r="K102" s="108">
        <v>825000</v>
      </c>
      <c r="L102" s="108">
        <v>750000</v>
      </c>
      <c r="M102" s="116"/>
      <c r="N102" s="116"/>
      <c r="O102" s="117"/>
      <c r="P102" s="111"/>
    </row>
    <row r="103" spans="1:16" s="41" customFormat="1" ht="15.75">
      <c r="A103" s="263" t="s">
        <v>32</v>
      </c>
      <c r="B103" s="255" t="s">
        <v>0</v>
      </c>
      <c r="C103" s="255" t="s">
        <v>9</v>
      </c>
      <c r="D103" s="255" t="s">
        <v>10</v>
      </c>
      <c r="E103" s="228" t="s">
        <v>7</v>
      </c>
      <c r="F103" s="253"/>
      <c r="G103" s="255" t="s">
        <v>11</v>
      </c>
      <c r="H103" s="228" t="s">
        <v>38</v>
      </c>
      <c r="I103" s="252" t="s">
        <v>12</v>
      </c>
      <c r="J103" s="229"/>
      <c r="K103" s="229"/>
      <c r="L103" s="229"/>
      <c r="M103" s="229"/>
      <c r="N103" s="229"/>
      <c r="O103" s="229"/>
      <c r="P103" s="266" t="s">
        <v>39</v>
      </c>
    </row>
    <row r="104" spans="1:16" s="41" customFormat="1" ht="15.75">
      <c r="A104" s="264"/>
      <c r="B104" s="256"/>
      <c r="C104" s="256"/>
      <c r="D104" s="256"/>
      <c r="E104" s="226"/>
      <c r="F104" s="254"/>
      <c r="G104" s="256"/>
      <c r="H104" s="256"/>
      <c r="I104" s="256" t="s">
        <v>40</v>
      </c>
      <c r="J104" s="256" t="s">
        <v>41</v>
      </c>
      <c r="K104" s="226" t="s">
        <v>42</v>
      </c>
      <c r="L104" s="227"/>
      <c r="M104" s="227"/>
      <c r="N104" s="227"/>
      <c r="O104" s="227"/>
      <c r="P104" s="267"/>
    </row>
    <row r="105" spans="1:16" s="41" customFormat="1" ht="31.5" customHeight="1" thickBot="1">
      <c r="A105" s="265"/>
      <c r="B105" s="257"/>
      <c r="C105" s="257"/>
      <c r="D105" s="257"/>
      <c r="E105" s="151" t="s">
        <v>13</v>
      </c>
      <c r="F105" s="151" t="s">
        <v>14</v>
      </c>
      <c r="G105" s="257"/>
      <c r="H105" s="269"/>
      <c r="I105" s="269"/>
      <c r="J105" s="269"/>
      <c r="K105" s="152">
        <v>2009</v>
      </c>
      <c r="L105" s="153">
        <v>2010</v>
      </c>
      <c r="M105" s="153">
        <v>2011</v>
      </c>
      <c r="N105" s="153">
        <v>2012</v>
      </c>
      <c r="O105" s="154" t="s">
        <v>43</v>
      </c>
      <c r="P105" s="268"/>
    </row>
    <row r="106" spans="1:16" s="41" customFormat="1" ht="15.75" thickBot="1">
      <c r="A106" s="188">
        <v>1</v>
      </c>
      <c r="B106" s="189">
        <v>2</v>
      </c>
      <c r="C106" s="189">
        <v>3</v>
      </c>
      <c r="D106" s="189">
        <v>4</v>
      </c>
      <c r="E106" s="190">
        <v>5</v>
      </c>
      <c r="F106" s="190">
        <v>6</v>
      </c>
      <c r="G106" s="190">
        <v>7</v>
      </c>
      <c r="H106" s="190">
        <v>8</v>
      </c>
      <c r="I106" s="190">
        <v>9</v>
      </c>
      <c r="J106" s="189">
        <v>10</v>
      </c>
      <c r="K106" s="189">
        <v>11</v>
      </c>
      <c r="L106" s="189">
        <v>12</v>
      </c>
      <c r="M106" s="189">
        <v>13</v>
      </c>
      <c r="N106" s="189">
        <v>14</v>
      </c>
      <c r="O106" s="191">
        <v>15</v>
      </c>
      <c r="P106" s="192">
        <v>16</v>
      </c>
    </row>
    <row r="107" spans="1:16" s="41" customFormat="1" ht="17.25" thickBot="1" thickTop="1">
      <c r="A107" s="277" t="s">
        <v>66</v>
      </c>
      <c r="B107" s="278"/>
      <c r="C107" s="278"/>
      <c r="D107" s="278"/>
      <c r="E107" s="278"/>
      <c r="F107" s="278"/>
      <c r="G107" s="278"/>
      <c r="H107" s="193">
        <f aca="true" t="shared" si="8" ref="H107:O107">SUM(H109)</f>
        <v>4200000</v>
      </c>
      <c r="I107" s="193">
        <f t="shared" si="8"/>
        <v>0</v>
      </c>
      <c r="J107" s="193">
        <f t="shared" si="8"/>
        <v>100000</v>
      </c>
      <c r="K107" s="193">
        <f t="shared" si="8"/>
        <v>1100000</v>
      </c>
      <c r="L107" s="193">
        <f t="shared" si="8"/>
        <v>3000000</v>
      </c>
      <c r="M107" s="193">
        <f t="shared" si="8"/>
        <v>0</v>
      </c>
      <c r="N107" s="193">
        <f t="shared" si="8"/>
        <v>0</v>
      </c>
      <c r="O107" s="193">
        <f t="shared" si="8"/>
        <v>0</v>
      </c>
      <c r="P107" s="84"/>
    </row>
    <row r="108" spans="1:16" s="41" customFormat="1" ht="31.5">
      <c r="A108" s="303">
        <v>23</v>
      </c>
      <c r="B108" s="230">
        <v>900</v>
      </c>
      <c r="C108" s="230">
        <v>90002</v>
      </c>
      <c r="D108" s="59" t="s">
        <v>67</v>
      </c>
      <c r="E108" s="230">
        <v>2008</v>
      </c>
      <c r="F108" s="230">
        <v>2010</v>
      </c>
      <c r="G108" s="230" t="s">
        <v>24</v>
      </c>
      <c r="H108" s="58"/>
      <c r="I108" s="171"/>
      <c r="J108" s="62"/>
      <c r="K108" s="62"/>
      <c r="L108" s="62"/>
      <c r="M108" s="63"/>
      <c r="N108" s="63"/>
      <c r="O108" s="64"/>
      <c r="P108" s="102"/>
    </row>
    <row r="109" spans="1:16" s="41" customFormat="1" ht="15.75">
      <c r="A109" s="304"/>
      <c r="B109" s="293"/>
      <c r="C109" s="293"/>
      <c r="D109" s="66" t="s">
        <v>44</v>
      </c>
      <c r="E109" s="293"/>
      <c r="F109" s="293"/>
      <c r="G109" s="293"/>
      <c r="H109" s="103">
        <f>SUM(I109:O109)</f>
        <v>4200000</v>
      </c>
      <c r="I109" s="172"/>
      <c r="J109" s="173">
        <f>SUM(J110:J111)</f>
        <v>100000</v>
      </c>
      <c r="K109" s="173">
        <f>SUM(K110:K111)</f>
        <v>1100000</v>
      </c>
      <c r="L109" s="173">
        <f>SUM(L110:L111)</f>
        <v>3000000</v>
      </c>
      <c r="M109" s="174"/>
      <c r="N109" s="174"/>
      <c r="O109" s="175"/>
      <c r="P109" s="65"/>
    </row>
    <row r="110" spans="1:16" s="41" customFormat="1" ht="15">
      <c r="A110" s="304"/>
      <c r="B110" s="293"/>
      <c r="C110" s="293"/>
      <c r="D110" s="71" t="s">
        <v>59</v>
      </c>
      <c r="E110" s="275"/>
      <c r="F110" s="275"/>
      <c r="G110" s="275"/>
      <c r="H110" s="176">
        <f>SUM(I110:O110)</f>
        <v>1125000</v>
      </c>
      <c r="I110" s="177"/>
      <c r="J110" s="74">
        <v>100000</v>
      </c>
      <c r="K110" s="74">
        <v>275000</v>
      </c>
      <c r="L110" s="74">
        <v>750000</v>
      </c>
      <c r="M110" s="75"/>
      <c r="N110" s="75"/>
      <c r="O110" s="113"/>
      <c r="P110" s="65"/>
    </row>
    <row r="111" spans="1:16" s="41" customFormat="1" ht="15.75" thickBot="1">
      <c r="A111" s="289"/>
      <c r="B111" s="270"/>
      <c r="C111" s="270"/>
      <c r="D111" s="106" t="s">
        <v>46</v>
      </c>
      <c r="E111" s="305"/>
      <c r="F111" s="305"/>
      <c r="G111" s="305"/>
      <c r="H111" s="187">
        <f>SUM(I111:O111)</f>
        <v>3075000</v>
      </c>
      <c r="I111" s="178"/>
      <c r="J111" s="108"/>
      <c r="K111" s="108">
        <v>825000</v>
      </c>
      <c r="L111" s="108">
        <v>2250000</v>
      </c>
      <c r="M111" s="116"/>
      <c r="N111" s="116"/>
      <c r="O111" s="117"/>
      <c r="P111" s="111"/>
    </row>
    <row r="112" spans="1:16" s="41" customFormat="1" ht="17.25" thickBot="1" thickTop="1">
      <c r="A112" s="277" t="s">
        <v>68</v>
      </c>
      <c r="B112" s="278"/>
      <c r="C112" s="278"/>
      <c r="D112" s="278"/>
      <c r="E112" s="278"/>
      <c r="F112" s="278"/>
      <c r="G112" s="278"/>
      <c r="H112" s="193">
        <f>SUM(H114,H117,H120,H123)</f>
        <v>307000</v>
      </c>
      <c r="I112" s="193">
        <f aca="true" t="shared" si="9" ref="I112:O112">SUM(I114,I117,I120,I123)</f>
        <v>0</v>
      </c>
      <c r="J112" s="193">
        <f t="shared" si="9"/>
        <v>72000</v>
      </c>
      <c r="K112" s="193">
        <f t="shared" si="9"/>
        <v>235000</v>
      </c>
      <c r="L112" s="193">
        <f t="shared" si="9"/>
        <v>0</v>
      </c>
      <c r="M112" s="193">
        <f t="shared" si="9"/>
        <v>0</v>
      </c>
      <c r="N112" s="193">
        <f t="shared" si="9"/>
        <v>0</v>
      </c>
      <c r="O112" s="193">
        <f t="shared" si="9"/>
        <v>0</v>
      </c>
      <c r="P112" s="84"/>
    </row>
    <row r="113" spans="1:16" s="41" customFormat="1" ht="31.5">
      <c r="A113" s="303">
        <v>24</v>
      </c>
      <c r="B113" s="230">
        <v>900</v>
      </c>
      <c r="C113" s="230">
        <v>90015</v>
      </c>
      <c r="D113" s="59" t="s">
        <v>69</v>
      </c>
      <c r="E113" s="230">
        <v>2008</v>
      </c>
      <c r="F113" s="230">
        <v>2009</v>
      </c>
      <c r="G113" s="271" t="s">
        <v>24</v>
      </c>
      <c r="H113" s="58"/>
      <c r="I113" s="99"/>
      <c r="J113" s="62"/>
      <c r="K113" s="62"/>
      <c r="L113" s="62"/>
      <c r="M113" s="63"/>
      <c r="N113" s="63"/>
      <c r="O113" s="64"/>
      <c r="P113" s="65"/>
    </row>
    <row r="114" spans="1:16" s="41" customFormat="1" ht="15.75">
      <c r="A114" s="281"/>
      <c r="B114" s="231"/>
      <c r="C114" s="231"/>
      <c r="D114" s="66" t="s">
        <v>44</v>
      </c>
      <c r="E114" s="293"/>
      <c r="F114" s="293"/>
      <c r="G114" s="295"/>
      <c r="H114" s="103">
        <f>SUM(I114:O114)</f>
        <v>40000</v>
      </c>
      <c r="I114" s="68"/>
      <c r="J114" s="103">
        <f>SUM(J115:J115)</f>
        <v>10000</v>
      </c>
      <c r="K114" s="103">
        <f>SUM(K115:K115)</f>
        <v>30000</v>
      </c>
      <c r="L114" s="74"/>
      <c r="M114" s="75"/>
      <c r="N114" s="75"/>
      <c r="O114" s="113"/>
      <c r="P114" s="65"/>
    </row>
    <row r="115" spans="1:16" s="41" customFormat="1" ht="15.75" thickBot="1">
      <c r="A115" s="281"/>
      <c r="B115" s="231"/>
      <c r="C115" s="231"/>
      <c r="D115" s="71" t="s">
        <v>45</v>
      </c>
      <c r="E115" s="231"/>
      <c r="F115" s="231"/>
      <c r="G115" s="272"/>
      <c r="H115" s="176">
        <f>SUM(I115:O115)</f>
        <v>40000</v>
      </c>
      <c r="I115" s="74"/>
      <c r="J115" s="74">
        <v>10000</v>
      </c>
      <c r="K115" s="74">
        <v>30000</v>
      </c>
      <c r="L115" s="74"/>
      <c r="M115" s="75"/>
      <c r="N115" s="75"/>
      <c r="O115" s="113"/>
      <c r="P115" s="65"/>
    </row>
    <row r="116" spans="1:16" s="41" customFormat="1" ht="15.75">
      <c r="A116" s="303">
        <v>25</v>
      </c>
      <c r="B116" s="230">
        <v>900</v>
      </c>
      <c r="C116" s="230">
        <v>90015</v>
      </c>
      <c r="D116" s="59" t="s">
        <v>70</v>
      </c>
      <c r="E116" s="230">
        <v>2008</v>
      </c>
      <c r="F116" s="230">
        <v>2009</v>
      </c>
      <c r="G116" s="271" t="s">
        <v>24</v>
      </c>
      <c r="H116" s="58"/>
      <c r="I116" s="99"/>
      <c r="J116" s="62"/>
      <c r="K116" s="62"/>
      <c r="L116" s="62"/>
      <c r="M116" s="63"/>
      <c r="N116" s="63"/>
      <c r="O116" s="64"/>
      <c r="P116" s="102"/>
    </row>
    <row r="117" spans="1:16" s="41" customFormat="1" ht="15.75">
      <c r="A117" s="281"/>
      <c r="B117" s="231"/>
      <c r="C117" s="231"/>
      <c r="D117" s="66" t="s">
        <v>44</v>
      </c>
      <c r="E117" s="293"/>
      <c r="F117" s="293"/>
      <c r="G117" s="295"/>
      <c r="H117" s="103">
        <f>SUM(I117:O117)</f>
        <v>45000</v>
      </c>
      <c r="I117" s="68"/>
      <c r="J117" s="103">
        <f>SUM(J118:J118)</f>
        <v>10000</v>
      </c>
      <c r="K117" s="103">
        <f>SUM(K118:K118)</f>
        <v>35000</v>
      </c>
      <c r="L117" s="74"/>
      <c r="M117" s="75"/>
      <c r="N117" s="75"/>
      <c r="O117" s="113"/>
      <c r="P117" s="65"/>
    </row>
    <row r="118" spans="1:16" s="41" customFormat="1" ht="15.75" thickBot="1">
      <c r="A118" s="281"/>
      <c r="B118" s="231"/>
      <c r="C118" s="231"/>
      <c r="D118" s="71" t="s">
        <v>45</v>
      </c>
      <c r="E118" s="231"/>
      <c r="F118" s="231"/>
      <c r="G118" s="272"/>
      <c r="H118" s="176">
        <f>SUM(I118:O118)</f>
        <v>45000</v>
      </c>
      <c r="I118" s="74"/>
      <c r="J118" s="74">
        <v>10000</v>
      </c>
      <c r="K118" s="74">
        <v>35000</v>
      </c>
      <c r="L118" s="74"/>
      <c r="M118" s="75"/>
      <c r="N118" s="75"/>
      <c r="O118" s="113"/>
      <c r="P118" s="111"/>
    </row>
    <row r="119" spans="1:16" s="41" customFormat="1" ht="15.75">
      <c r="A119" s="303">
        <v>26</v>
      </c>
      <c r="B119" s="230">
        <v>900</v>
      </c>
      <c r="C119" s="230">
        <v>90015</v>
      </c>
      <c r="D119" s="59" t="s">
        <v>71</v>
      </c>
      <c r="E119" s="230">
        <v>2008</v>
      </c>
      <c r="F119" s="230">
        <v>2009</v>
      </c>
      <c r="G119" s="271" t="s">
        <v>24</v>
      </c>
      <c r="H119" s="58"/>
      <c r="I119" s="99"/>
      <c r="J119" s="62"/>
      <c r="K119" s="62"/>
      <c r="L119" s="62"/>
      <c r="M119" s="63"/>
      <c r="N119" s="63"/>
      <c r="O119" s="64"/>
      <c r="P119" s="65"/>
    </row>
    <row r="120" spans="1:16" s="41" customFormat="1" ht="15.75">
      <c r="A120" s="281"/>
      <c r="B120" s="231"/>
      <c r="C120" s="231"/>
      <c r="D120" s="66" t="s">
        <v>44</v>
      </c>
      <c r="E120" s="293"/>
      <c r="F120" s="293"/>
      <c r="G120" s="295"/>
      <c r="H120" s="103">
        <f>SUM(I120:O120)</f>
        <v>130000</v>
      </c>
      <c r="I120" s="68"/>
      <c r="J120" s="103">
        <f>SUM(J121:J121)</f>
        <v>30000</v>
      </c>
      <c r="K120" s="103">
        <f>SUM(K121:K121)</f>
        <v>100000</v>
      </c>
      <c r="L120" s="74"/>
      <c r="M120" s="75"/>
      <c r="N120" s="75"/>
      <c r="O120" s="113"/>
      <c r="P120" s="65"/>
    </row>
    <row r="121" spans="1:16" s="41" customFormat="1" ht="15.75" thickBot="1">
      <c r="A121" s="281"/>
      <c r="B121" s="231"/>
      <c r="C121" s="231"/>
      <c r="D121" s="71" t="s">
        <v>45</v>
      </c>
      <c r="E121" s="231"/>
      <c r="F121" s="231"/>
      <c r="G121" s="272"/>
      <c r="H121" s="176">
        <f>SUM(I121:O121)</f>
        <v>130000</v>
      </c>
      <c r="I121" s="74"/>
      <c r="J121" s="74">
        <v>30000</v>
      </c>
      <c r="K121" s="74">
        <v>100000</v>
      </c>
      <c r="L121" s="74"/>
      <c r="M121" s="75"/>
      <c r="N121" s="75"/>
      <c r="O121" s="113"/>
      <c r="P121" s="65"/>
    </row>
    <row r="122" spans="1:16" s="41" customFormat="1" ht="15.75">
      <c r="A122" s="303">
        <v>27</v>
      </c>
      <c r="B122" s="230">
        <v>900</v>
      </c>
      <c r="C122" s="230">
        <v>90015</v>
      </c>
      <c r="D122" s="59" t="s">
        <v>72</v>
      </c>
      <c r="E122" s="230">
        <v>2008</v>
      </c>
      <c r="F122" s="230">
        <v>2009</v>
      </c>
      <c r="G122" s="271" t="s">
        <v>24</v>
      </c>
      <c r="H122" s="58"/>
      <c r="I122" s="99"/>
      <c r="J122" s="62"/>
      <c r="K122" s="62"/>
      <c r="L122" s="62"/>
      <c r="M122" s="63"/>
      <c r="N122" s="63"/>
      <c r="O122" s="64"/>
      <c r="P122" s="102"/>
    </row>
    <row r="123" spans="1:16" s="41" customFormat="1" ht="15.75">
      <c r="A123" s="281"/>
      <c r="B123" s="231"/>
      <c r="C123" s="231"/>
      <c r="D123" s="66" t="s">
        <v>44</v>
      </c>
      <c r="E123" s="293"/>
      <c r="F123" s="293"/>
      <c r="G123" s="295"/>
      <c r="H123" s="103">
        <f>SUM(I123:O123)</f>
        <v>92000</v>
      </c>
      <c r="I123" s="68"/>
      <c r="J123" s="103">
        <f>SUM(J124:J124)</f>
        <v>22000</v>
      </c>
      <c r="K123" s="103">
        <f>SUM(K124:K124)</f>
        <v>70000</v>
      </c>
      <c r="L123" s="74"/>
      <c r="M123" s="75"/>
      <c r="N123" s="75"/>
      <c r="O123" s="113"/>
      <c r="P123" s="65"/>
    </row>
    <row r="124" spans="1:16" s="41" customFormat="1" ht="15.75" thickBot="1">
      <c r="A124" s="281"/>
      <c r="B124" s="231"/>
      <c r="C124" s="231"/>
      <c r="D124" s="71" t="s">
        <v>45</v>
      </c>
      <c r="E124" s="231"/>
      <c r="F124" s="231"/>
      <c r="G124" s="272"/>
      <c r="H124" s="176">
        <f>SUM(I124:O124)</f>
        <v>92000</v>
      </c>
      <c r="I124" s="74"/>
      <c r="J124" s="74">
        <v>22000</v>
      </c>
      <c r="K124" s="74">
        <v>70000</v>
      </c>
      <c r="L124" s="74"/>
      <c r="M124" s="75"/>
      <c r="N124" s="75"/>
      <c r="O124" s="113"/>
      <c r="P124" s="65"/>
    </row>
    <row r="125" spans="1:16" s="40" customFormat="1" ht="17.25" thickBot="1" thickTop="1">
      <c r="A125" s="277" t="s">
        <v>28</v>
      </c>
      <c r="B125" s="278"/>
      <c r="C125" s="278"/>
      <c r="D125" s="278"/>
      <c r="E125" s="278"/>
      <c r="F125" s="278"/>
      <c r="G125" s="278"/>
      <c r="H125" s="83">
        <f aca="true" t="shared" si="10" ref="H125:O125">SUM(H127)</f>
        <v>4648096</v>
      </c>
      <c r="I125" s="83">
        <f t="shared" si="10"/>
        <v>3928096</v>
      </c>
      <c r="J125" s="83">
        <f t="shared" si="10"/>
        <v>720000</v>
      </c>
      <c r="K125" s="83">
        <f t="shared" si="10"/>
        <v>0</v>
      </c>
      <c r="L125" s="83">
        <f t="shared" si="10"/>
        <v>0</v>
      </c>
      <c r="M125" s="83">
        <f t="shared" si="10"/>
        <v>0</v>
      </c>
      <c r="N125" s="83">
        <f t="shared" si="10"/>
        <v>0</v>
      </c>
      <c r="O125" s="83">
        <f t="shared" si="10"/>
        <v>0</v>
      </c>
      <c r="P125" s="84"/>
    </row>
    <row r="126" spans="1:16" s="41" customFormat="1" ht="31.5">
      <c r="A126" s="280">
        <v>28</v>
      </c>
      <c r="B126" s="230">
        <v>900</v>
      </c>
      <c r="C126" s="230">
        <v>90095</v>
      </c>
      <c r="D126" s="59" t="s">
        <v>73</v>
      </c>
      <c r="E126" s="230">
        <v>2001</v>
      </c>
      <c r="F126" s="230">
        <v>2008</v>
      </c>
      <c r="G126" s="271" t="s">
        <v>21</v>
      </c>
      <c r="H126" s="58"/>
      <c r="I126" s="99"/>
      <c r="J126" s="62"/>
      <c r="K126" s="62"/>
      <c r="L126" s="62"/>
      <c r="M126" s="62"/>
      <c r="N126" s="62"/>
      <c r="O126" s="146"/>
      <c r="P126" s="102"/>
    </row>
    <row r="127" spans="1:16" s="41" customFormat="1" ht="15.75">
      <c r="A127" s="281"/>
      <c r="B127" s="231"/>
      <c r="C127" s="231"/>
      <c r="D127" s="66" t="s">
        <v>44</v>
      </c>
      <c r="E127" s="293"/>
      <c r="F127" s="293"/>
      <c r="G127" s="295"/>
      <c r="H127" s="103">
        <f>SUM(I127:O127)</f>
        <v>4648096</v>
      </c>
      <c r="I127" s="103">
        <f>SUM(I128)</f>
        <v>3928096</v>
      </c>
      <c r="J127" s="103">
        <f>SUM(J128)</f>
        <v>720000</v>
      </c>
      <c r="K127" s="74"/>
      <c r="L127" s="74"/>
      <c r="M127" s="74"/>
      <c r="N127" s="74"/>
      <c r="O127" s="194"/>
      <c r="P127" s="65"/>
    </row>
    <row r="128" spans="1:16" s="41" customFormat="1" ht="15.75" thickBot="1">
      <c r="A128" s="282"/>
      <c r="B128" s="225"/>
      <c r="C128" s="225"/>
      <c r="D128" s="76" t="s">
        <v>45</v>
      </c>
      <c r="E128" s="225"/>
      <c r="F128" s="225"/>
      <c r="G128" s="273"/>
      <c r="H128" s="195">
        <f>SUM(I128:O128)</f>
        <v>4648096</v>
      </c>
      <c r="I128" s="79">
        <v>3928096</v>
      </c>
      <c r="J128" s="79">
        <v>720000</v>
      </c>
      <c r="K128" s="79"/>
      <c r="L128" s="79"/>
      <c r="M128" s="79"/>
      <c r="N128" s="79"/>
      <c r="O128" s="196"/>
      <c r="P128" s="134"/>
    </row>
    <row r="129" spans="1:16" s="41" customFormat="1" ht="17.25" thickBot="1" thickTop="1">
      <c r="A129" s="277" t="s">
        <v>29</v>
      </c>
      <c r="B129" s="278"/>
      <c r="C129" s="278"/>
      <c r="D129" s="278"/>
      <c r="E129" s="278"/>
      <c r="F129" s="278"/>
      <c r="G129" s="278"/>
      <c r="H129" s="193">
        <f aca="true" t="shared" si="11" ref="H129:O129">SUM(H131,H135)</f>
        <v>6106374</v>
      </c>
      <c r="I129" s="193">
        <f t="shared" si="11"/>
        <v>1036374</v>
      </c>
      <c r="J129" s="193">
        <f t="shared" si="11"/>
        <v>2880000</v>
      </c>
      <c r="K129" s="193">
        <f t="shared" si="11"/>
        <v>490000</v>
      </c>
      <c r="L129" s="193">
        <f t="shared" si="11"/>
        <v>1000000</v>
      </c>
      <c r="M129" s="193">
        <f t="shared" si="11"/>
        <v>700000</v>
      </c>
      <c r="N129" s="193">
        <f t="shared" si="11"/>
        <v>0</v>
      </c>
      <c r="O129" s="193">
        <f t="shared" si="11"/>
        <v>0</v>
      </c>
      <c r="P129" s="57"/>
    </row>
    <row r="130" spans="1:16" s="41" customFormat="1" ht="15.75">
      <c r="A130" s="303">
        <v>29</v>
      </c>
      <c r="B130" s="230">
        <v>900</v>
      </c>
      <c r="C130" s="230">
        <v>90095</v>
      </c>
      <c r="D130" s="59" t="s">
        <v>74</v>
      </c>
      <c r="E130" s="230">
        <v>2007</v>
      </c>
      <c r="F130" s="230">
        <v>2009</v>
      </c>
      <c r="G130" s="271" t="s">
        <v>24</v>
      </c>
      <c r="H130" s="58"/>
      <c r="I130" s="99"/>
      <c r="J130" s="62"/>
      <c r="K130" s="62"/>
      <c r="L130" s="62"/>
      <c r="M130" s="63"/>
      <c r="N130" s="63"/>
      <c r="O130" s="64"/>
      <c r="P130" s="65"/>
    </row>
    <row r="131" spans="1:16" s="41" customFormat="1" ht="15.75">
      <c r="A131" s="281"/>
      <c r="B131" s="231"/>
      <c r="C131" s="231"/>
      <c r="D131" s="66" t="s">
        <v>44</v>
      </c>
      <c r="E131" s="293"/>
      <c r="F131" s="293"/>
      <c r="G131" s="295"/>
      <c r="H131" s="103">
        <f>SUM(I131:O131)</f>
        <v>522000</v>
      </c>
      <c r="I131" s="68">
        <f>SUM(I132:I133)</f>
        <v>22000</v>
      </c>
      <c r="J131" s="68">
        <f>SUM(J132:J133)</f>
        <v>10000</v>
      </c>
      <c r="K131" s="68">
        <f>SUM(K132:K133)</f>
        <v>490000</v>
      </c>
      <c r="L131" s="74"/>
      <c r="M131" s="75"/>
      <c r="N131" s="75"/>
      <c r="O131" s="113"/>
      <c r="P131" s="65"/>
    </row>
    <row r="132" spans="1:16" s="41" customFormat="1" ht="15">
      <c r="A132" s="281"/>
      <c r="B132" s="231"/>
      <c r="C132" s="231"/>
      <c r="D132" s="71" t="s">
        <v>59</v>
      </c>
      <c r="E132" s="231"/>
      <c r="F132" s="231"/>
      <c r="G132" s="272"/>
      <c r="H132" s="176">
        <f>SUM(I132:O132)</f>
        <v>154500</v>
      </c>
      <c r="I132" s="73">
        <v>22000</v>
      </c>
      <c r="J132" s="74">
        <v>10000</v>
      </c>
      <c r="K132" s="74">
        <v>122500</v>
      </c>
      <c r="L132" s="74"/>
      <c r="M132" s="75"/>
      <c r="N132" s="75"/>
      <c r="O132" s="113"/>
      <c r="P132" s="65"/>
    </row>
    <row r="133" spans="1:16" s="41" customFormat="1" ht="15.75" thickBot="1">
      <c r="A133" s="281"/>
      <c r="B133" s="231"/>
      <c r="C133" s="231"/>
      <c r="D133" s="71" t="s">
        <v>46</v>
      </c>
      <c r="E133" s="231"/>
      <c r="F133" s="231"/>
      <c r="G133" s="272"/>
      <c r="H133" s="176">
        <f>SUM(I133:O133)</f>
        <v>367500</v>
      </c>
      <c r="I133" s="73"/>
      <c r="J133" s="74"/>
      <c r="K133" s="74">
        <v>367500</v>
      </c>
      <c r="L133" s="74"/>
      <c r="M133" s="75"/>
      <c r="N133" s="75"/>
      <c r="O133" s="113"/>
      <c r="P133" s="65"/>
    </row>
    <row r="134" spans="1:16" s="42" customFormat="1" ht="15.75">
      <c r="A134" s="280">
        <v>30</v>
      </c>
      <c r="B134" s="230">
        <v>900</v>
      </c>
      <c r="C134" s="230">
        <v>90095</v>
      </c>
      <c r="D134" s="59" t="s">
        <v>75</v>
      </c>
      <c r="E134" s="230">
        <v>2004</v>
      </c>
      <c r="F134" s="230">
        <v>2011</v>
      </c>
      <c r="G134" s="271" t="s">
        <v>21</v>
      </c>
      <c r="H134" s="58"/>
      <c r="I134" s="99"/>
      <c r="J134" s="62"/>
      <c r="K134" s="62"/>
      <c r="L134" s="62"/>
      <c r="M134" s="62"/>
      <c r="N134" s="62"/>
      <c r="O134" s="146"/>
      <c r="P134" s="130"/>
    </row>
    <row r="135" spans="1:16" s="42" customFormat="1" ht="15.75">
      <c r="A135" s="281"/>
      <c r="B135" s="231"/>
      <c r="C135" s="231"/>
      <c r="D135" s="66" t="s">
        <v>44</v>
      </c>
      <c r="E135" s="293"/>
      <c r="F135" s="293"/>
      <c r="G135" s="295"/>
      <c r="H135" s="103">
        <f>SUM(I135:O135)</f>
        <v>5584374</v>
      </c>
      <c r="I135" s="68">
        <f>SUM(I136)</f>
        <v>1014374</v>
      </c>
      <c r="J135" s="68">
        <f>SUM(J136)</f>
        <v>2870000</v>
      </c>
      <c r="K135" s="103"/>
      <c r="L135" s="68">
        <f>SUM(L136)</f>
        <v>1000000</v>
      </c>
      <c r="M135" s="68">
        <f>SUM(M136)</f>
        <v>700000</v>
      </c>
      <c r="N135" s="74"/>
      <c r="O135" s="194"/>
      <c r="P135" s="129"/>
    </row>
    <row r="136" spans="1:16" s="42" customFormat="1" ht="15.75" thickBot="1">
      <c r="A136" s="282"/>
      <c r="B136" s="225"/>
      <c r="C136" s="225"/>
      <c r="D136" s="76" t="s">
        <v>45</v>
      </c>
      <c r="E136" s="225"/>
      <c r="F136" s="225"/>
      <c r="G136" s="273"/>
      <c r="H136" s="195">
        <f>SUM(I136:O136)</f>
        <v>5584374</v>
      </c>
      <c r="I136" s="79">
        <v>1014374</v>
      </c>
      <c r="J136" s="79">
        <v>2870000</v>
      </c>
      <c r="K136" s="79"/>
      <c r="L136" s="79">
        <v>1000000</v>
      </c>
      <c r="M136" s="79">
        <v>700000</v>
      </c>
      <c r="N136" s="79"/>
      <c r="O136" s="196"/>
      <c r="P136" s="197"/>
    </row>
    <row r="137" spans="1:16" s="41" customFormat="1" ht="17.25" thickBot="1" thickTop="1">
      <c r="A137" s="277" t="s">
        <v>30</v>
      </c>
      <c r="B137" s="278"/>
      <c r="C137" s="278"/>
      <c r="D137" s="278"/>
      <c r="E137" s="278"/>
      <c r="F137" s="278"/>
      <c r="G137" s="278"/>
      <c r="H137" s="83">
        <f aca="true" t="shared" si="12" ref="H137:M137">SUM(H139,H143,H147,H155,H159)</f>
        <v>4280050</v>
      </c>
      <c r="I137" s="83">
        <f t="shared" si="12"/>
        <v>62050</v>
      </c>
      <c r="J137" s="83">
        <f t="shared" si="12"/>
        <v>1038000</v>
      </c>
      <c r="K137" s="83">
        <f t="shared" si="12"/>
        <v>1090000</v>
      </c>
      <c r="L137" s="83">
        <f t="shared" si="12"/>
        <v>1070000</v>
      </c>
      <c r="M137" s="83">
        <f t="shared" si="12"/>
        <v>1020000</v>
      </c>
      <c r="N137" s="83">
        <f>SUM(N139,N143,N147,N155,N159,N164)</f>
        <v>0</v>
      </c>
      <c r="O137" s="83">
        <f>SUM(O139,O143,O147,O155,O164)</f>
        <v>0</v>
      </c>
      <c r="P137" s="57"/>
    </row>
    <row r="138" spans="1:16" s="41" customFormat="1" ht="15.75">
      <c r="A138" s="280">
        <v>31</v>
      </c>
      <c r="B138" s="230">
        <v>921</v>
      </c>
      <c r="C138" s="230">
        <v>92109</v>
      </c>
      <c r="D138" s="59" t="s">
        <v>31</v>
      </c>
      <c r="E138" s="230">
        <v>2006</v>
      </c>
      <c r="F138" s="230">
        <v>2009</v>
      </c>
      <c r="G138" s="271" t="s">
        <v>21</v>
      </c>
      <c r="H138" s="58"/>
      <c r="I138" s="99"/>
      <c r="J138" s="62"/>
      <c r="K138" s="62"/>
      <c r="L138" s="62"/>
      <c r="M138" s="62"/>
      <c r="N138" s="62"/>
      <c r="O138" s="146"/>
      <c r="P138" s="102"/>
    </row>
    <row r="139" spans="1:16" s="41" customFormat="1" ht="15.75">
      <c r="A139" s="281"/>
      <c r="B139" s="231"/>
      <c r="C139" s="231"/>
      <c r="D139" s="66" t="s">
        <v>44</v>
      </c>
      <c r="E139" s="293"/>
      <c r="F139" s="293"/>
      <c r="G139" s="295"/>
      <c r="H139" s="103">
        <f>SUM(I139:O139)</f>
        <v>1070000</v>
      </c>
      <c r="I139" s="68">
        <f>SUM(I140:I141)</f>
        <v>40000</v>
      </c>
      <c r="J139" s="68">
        <f>SUM(J140:J141)</f>
        <v>510000</v>
      </c>
      <c r="K139" s="68">
        <f>SUM(K140:K141)</f>
        <v>520000</v>
      </c>
      <c r="L139" s="74"/>
      <c r="M139" s="74"/>
      <c r="N139" s="74"/>
      <c r="O139" s="194"/>
      <c r="P139" s="65"/>
    </row>
    <row r="140" spans="1:16" s="41" customFormat="1" ht="15">
      <c r="A140" s="281"/>
      <c r="B140" s="231"/>
      <c r="C140" s="231"/>
      <c r="D140" s="71" t="s">
        <v>45</v>
      </c>
      <c r="E140" s="293"/>
      <c r="F140" s="293"/>
      <c r="G140" s="295"/>
      <c r="H140" s="176">
        <f>SUM(I140:O140)</f>
        <v>570000</v>
      </c>
      <c r="I140" s="73">
        <v>40000</v>
      </c>
      <c r="J140" s="74">
        <v>260000</v>
      </c>
      <c r="K140" s="74">
        <v>270000</v>
      </c>
      <c r="L140" s="74"/>
      <c r="M140" s="74"/>
      <c r="N140" s="74"/>
      <c r="O140" s="194"/>
      <c r="P140" s="65"/>
    </row>
    <row r="141" spans="1:16" s="41" customFormat="1" ht="15.75" thickBot="1">
      <c r="A141" s="289"/>
      <c r="B141" s="270"/>
      <c r="C141" s="270"/>
      <c r="D141" s="106" t="s">
        <v>46</v>
      </c>
      <c r="E141" s="294"/>
      <c r="F141" s="294"/>
      <c r="G141" s="296"/>
      <c r="H141" s="176">
        <f>SUM(I141:O141)</f>
        <v>500000</v>
      </c>
      <c r="I141" s="149"/>
      <c r="J141" s="108">
        <v>250000</v>
      </c>
      <c r="K141" s="108">
        <v>250000</v>
      </c>
      <c r="L141" s="122"/>
      <c r="M141" s="122"/>
      <c r="N141" s="122"/>
      <c r="O141" s="198"/>
      <c r="P141" s="111"/>
    </row>
    <row r="142" spans="1:16" s="41" customFormat="1" ht="15.75">
      <c r="A142" s="280">
        <v>32</v>
      </c>
      <c r="B142" s="230">
        <v>921</v>
      </c>
      <c r="C142" s="230">
        <v>92109</v>
      </c>
      <c r="D142" s="156" t="s">
        <v>76</v>
      </c>
      <c r="E142" s="293">
        <v>2007</v>
      </c>
      <c r="F142" s="293">
        <v>2008</v>
      </c>
      <c r="G142" s="295" t="s">
        <v>21</v>
      </c>
      <c r="H142" s="58"/>
      <c r="I142" s="127"/>
      <c r="J142" s="128"/>
      <c r="K142" s="128"/>
      <c r="L142" s="128"/>
      <c r="M142" s="128"/>
      <c r="N142" s="128"/>
      <c r="O142" s="199"/>
      <c r="P142" s="65"/>
    </row>
    <row r="143" spans="1:16" s="41" customFormat="1" ht="15.75">
      <c r="A143" s="297"/>
      <c r="B143" s="293"/>
      <c r="C143" s="293"/>
      <c r="D143" s="66" t="s">
        <v>44</v>
      </c>
      <c r="E143" s="293"/>
      <c r="F143" s="293"/>
      <c r="G143" s="295"/>
      <c r="H143" s="103">
        <f>SUM(I143:O143)</f>
        <v>525050</v>
      </c>
      <c r="I143" s="68">
        <f>SUM(I144:I145)</f>
        <v>22050</v>
      </c>
      <c r="J143" s="68">
        <f>SUM(J144:J145)</f>
        <v>503000</v>
      </c>
      <c r="K143" s="74"/>
      <c r="L143" s="128"/>
      <c r="M143" s="128"/>
      <c r="N143" s="128"/>
      <c r="O143" s="199"/>
      <c r="P143" s="65"/>
    </row>
    <row r="144" spans="1:16" s="41" customFormat="1" ht="15">
      <c r="A144" s="297"/>
      <c r="B144" s="293"/>
      <c r="C144" s="293"/>
      <c r="D144" s="71" t="s">
        <v>45</v>
      </c>
      <c r="E144" s="293"/>
      <c r="F144" s="293"/>
      <c r="G144" s="295"/>
      <c r="H144" s="176">
        <f>SUM(I144:O144)</f>
        <v>150050</v>
      </c>
      <c r="I144" s="74">
        <v>22050</v>
      </c>
      <c r="J144" s="74">
        <v>128000</v>
      </c>
      <c r="K144" s="74"/>
      <c r="L144" s="128"/>
      <c r="M144" s="128"/>
      <c r="N144" s="128"/>
      <c r="O144" s="199"/>
      <c r="P144" s="65"/>
    </row>
    <row r="145" spans="1:16" s="41" customFormat="1" ht="15.75" thickBot="1">
      <c r="A145" s="298"/>
      <c r="B145" s="294"/>
      <c r="C145" s="294"/>
      <c r="D145" s="106" t="s">
        <v>46</v>
      </c>
      <c r="E145" s="293"/>
      <c r="F145" s="293"/>
      <c r="G145" s="295"/>
      <c r="H145" s="176">
        <f>SUM(I145:O145)</f>
        <v>375000</v>
      </c>
      <c r="I145" s="74"/>
      <c r="J145" s="74">
        <v>375000</v>
      </c>
      <c r="K145" s="74"/>
      <c r="L145" s="128"/>
      <c r="M145" s="128"/>
      <c r="N145" s="128"/>
      <c r="O145" s="199"/>
      <c r="P145" s="65"/>
    </row>
    <row r="146" spans="1:16" s="41" customFormat="1" ht="15.75">
      <c r="A146" s="280">
        <v>33</v>
      </c>
      <c r="B146" s="230">
        <v>921</v>
      </c>
      <c r="C146" s="230">
        <v>92109</v>
      </c>
      <c r="D146" s="59" t="s">
        <v>77</v>
      </c>
      <c r="E146" s="230">
        <v>2008</v>
      </c>
      <c r="F146" s="230">
        <v>2009</v>
      </c>
      <c r="G146" s="271" t="s">
        <v>24</v>
      </c>
      <c r="H146" s="58"/>
      <c r="I146" s="62"/>
      <c r="J146" s="62"/>
      <c r="K146" s="62"/>
      <c r="L146" s="62"/>
      <c r="M146" s="62"/>
      <c r="N146" s="62"/>
      <c r="O146" s="146"/>
      <c r="P146" s="102"/>
    </row>
    <row r="147" spans="1:16" s="41" customFormat="1" ht="15.75">
      <c r="A147" s="281"/>
      <c r="B147" s="231"/>
      <c r="C147" s="231"/>
      <c r="D147" s="66" t="s">
        <v>44</v>
      </c>
      <c r="E147" s="293"/>
      <c r="F147" s="293"/>
      <c r="G147" s="295"/>
      <c r="H147" s="103">
        <f>SUM(I147:O147)</f>
        <v>545000</v>
      </c>
      <c r="I147" s="200"/>
      <c r="J147" s="103">
        <f>SUM(J148:J149)</f>
        <v>25000</v>
      </c>
      <c r="K147" s="103">
        <f>SUM(K148:K149)</f>
        <v>520000</v>
      </c>
      <c r="L147" s="133"/>
      <c r="M147" s="133"/>
      <c r="N147" s="133"/>
      <c r="O147" s="201"/>
      <c r="P147" s="65"/>
    </row>
    <row r="148" spans="1:16" s="41" customFormat="1" ht="15">
      <c r="A148" s="281"/>
      <c r="B148" s="231"/>
      <c r="C148" s="231"/>
      <c r="D148" s="71" t="s">
        <v>45</v>
      </c>
      <c r="E148" s="293"/>
      <c r="F148" s="293"/>
      <c r="G148" s="295"/>
      <c r="H148" s="176">
        <f>SUM(I148:O148)</f>
        <v>155000</v>
      </c>
      <c r="I148" s="128"/>
      <c r="J148" s="74">
        <v>25000</v>
      </c>
      <c r="K148" s="74">
        <v>130000</v>
      </c>
      <c r="L148" s="74"/>
      <c r="M148" s="74"/>
      <c r="N148" s="74"/>
      <c r="O148" s="194"/>
      <c r="P148" s="65"/>
    </row>
    <row r="149" spans="1:16" s="41" customFormat="1" ht="15.75" thickBot="1">
      <c r="A149" s="289"/>
      <c r="B149" s="270"/>
      <c r="C149" s="270"/>
      <c r="D149" s="106" t="s">
        <v>46</v>
      </c>
      <c r="E149" s="294"/>
      <c r="F149" s="294"/>
      <c r="G149" s="296"/>
      <c r="H149" s="187">
        <f>SUM(I149:O149)</f>
        <v>390000</v>
      </c>
      <c r="I149" s="122"/>
      <c r="J149" s="108"/>
      <c r="K149" s="108">
        <v>390000</v>
      </c>
      <c r="L149" s="108"/>
      <c r="M149" s="108"/>
      <c r="N149" s="108"/>
      <c r="O149" s="202"/>
      <c r="P149" s="111"/>
    </row>
    <row r="150" spans="1:16" s="41" customFormat="1" ht="15.75">
      <c r="A150" s="263" t="s">
        <v>32</v>
      </c>
      <c r="B150" s="255" t="s">
        <v>0</v>
      </c>
      <c r="C150" s="255" t="s">
        <v>9</v>
      </c>
      <c r="D150" s="255" t="s">
        <v>10</v>
      </c>
      <c r="E150" s="228" t="s">
        <v>7</v>
      </c>
      <c r="F150" s="253"/>
      <c r="G150" s="255" t="s">
        <v>11</v>
      </c>
      <c r="H150" s="228" t="s">
        <v>38</v>
      </c>
      <c r="I150" s="252" t="s">
        <v>12</v>
      </c>
      <c r="J150" s="229"/>
      <c r="K150" s="229"/>
      <c r="L150" s="229"/>
      <c r="M150" s="229"/>
      <c r="N150" s="229"/>
      <c r="O150" s="229"/>
      <c r="P150" s="266" t="s">
        <v>39</v>
      </c>
    </row>
    <row r="151" spans="1:16" s="41" customFormat="1" ht="15.75">
      <c r="A151" s="264"/>
      <c r="B151" s="256"/>
      <c r="C151" s="256"/>
      <c r="D151" s="256"/>
      <c r="E151" s="226"/>
      <c r="F151" s="254"/>
      <c r="G151" s="256"/>
      <c r="H151" s="256"/>
      <c r="I151" s="256" t="s">
        <v>40</v>
      </c>
      <c r="J151" s="256" t="s">
        <v>41</v>
      </c>
      <c r="K151" s="226" t="s">
        <v>42</v>
      </c>
      <c r="L151" s="227"/>
      <c r="M151" s="227"/>
      <c r="N151" s="227"/>
      <c r="O151" s="227"/>
      <c r="P151" s="267"/>
    </row>
    <row r="152" spans="1:16" s="41" customFormat="1" ht="31.5" customHeight="1" thickBot="1">
      <c r="A152" s="265"/>
      <c r="B152" s="257"/>
      <c r="C152" s="257"/>
      <c r="D152" s="257"/>
      <c r="E152" s="151" t="s">
        <v>13</v>
      </c>
      <c r="F152" s="151" t="s">
        <v>14</v>
      </c>
      <c r="G152" s="257"/>
      <c r="H152" s="269"/>
      <c r="I152" s="269"/>
      <c r="J152" s="269"/>
      <c r="K152" s="152">
        <v>2009</v>
      </c>
      <c r="L152" s="153">
        <v>2010</v>
      </c>
      <c r="M152" s="153">
        <v>2011</v>
      </c>
      <c r="N152" s="153">
        <v>2012</v>
      </c>
      <c r="O152" s="154" t="s">
        <v>43</v>
      </c>
      <c r="P152" s="268"/>
    </row>
    <row r="153" spans="1:16" s="41" customFormat="1" ht="15.75" thickBot="1">
      <c r="A153" s="188">
        <v>1</v>
      </c>
      <c r="B153" s="189">
        <v>2</v>
      </c>
      <c r="C153" s="189">
        <v>3</v>
      </c>
      <c r="D153" s="189">
        <v>4</v>
      </c>
      <c r="E153" s="190">
        <v>5</v>
      </c>
      <c r="F153" s="190">
        <v>6</v>
      </c>
      <c r="G153" s="190">
        <v>7</v>
      </c>
      <c r="H153" s="190">
        <v>8</v>
      </c>
      <c r="I153" s="190">
        <v>9</v>
      </c>
      <c r="J153" s="189">
        <v>10</v>
      </c>
      <c r="K153" s="189">
        <v>11</v>
      </c>
      <c r="L153" s="189">
        <v>12</v>
      </c>
      <c r="M153" s="189">
        <v>13</v>
      </c>
      <c r="N153" s="189">
        <v>14</v>
      </c>
      <c r="O153" s="191">
        <v>15</v>
      </c>
      <c r="P153" s="192">
        <v>16</v>
      </c>
    </row>
    <row r="154" spans="1:16" s="41" customFormat="1" ht="16.5" thickTop="1">
      <c r="A154" s="280">
        <v>34</v>
      </c>
      <c r="B154" s="230">
        <v>921</v>
      </c>
      <c r="C154" s="230">
        <v>92109</v>
      </c>
      <c r="D154" s="156" t="s">
        <v>78</v>
      </c>
      <c r="E154" s="293">
        <v>2009</v>
      </c>
      <c r="F154" s="293">
        <v>2010</v>
      </c>
      <c r="G154" s="295" t="s">
        <v>21</v>
      </c>
      <c r="H154" s="58"/>
      <c r="I154" s="127"/>
      <c r="J154" s="128"/>
      <c r="K154" s="128"/>
      <c r="L154" s="128"/>
      <c r="M154" s="128"/>
      <c r="N154" s="128"/>
      <c r="O154" s="199"/>
      <c r="P154" s="65"/>
    </row>
    <row r="155" spans="1:16" s="41" customFormat="1" ht="15.75">
      <c r="A155" s="297"/>
      <c r="B155" s="293"/>
      <c r="C155" s="293"/>
      <c r="D155" s="66" t="s">
        <v>44</v>
      </c>
      <c r="E155" s="293"/>
      <c r="F155" s="293"/>
      <c r="G155" s="295"/>
      <c r="H155" s="103">
        <f>SUM(I155:O155)</f>
        <v>1070000</v>
      </c>
      <c r="I155" s="203"/>
      <c r="J155" s="200"/>
      <c r="K155" s="103">
        <f>SUM(K156:K157)</f>
        <v>50000</v>
      </c>
      <c r="L155" s="103">
        <f>SUM(L156:L157)</f>
        <v>1020000</v>
      </c>
      <c r="M155" s="74"/>
      <c r="N155" s="128"/>
      <c r="O155" s="199"/>
      <c r="P155" s="65"/>
    </row>
    <row r="156" spans="1:16" s="41" customFormat="1" ht="15">
      <c r="A156" s="297"/>
      <c r="B156" s="293"/>
      <c r="C156" s="293"/>
      <c r="D156" s="71" t="s">
        <v>45</v>
      </c>
      <c r="E156" s="293"/>
      <c r="F156" s="293"/>
      <c r="G156" s="295"/>
      <c r="H156" s="176">
        <f>SUM(I156:O156)</f>
        <v>570000</v>
      </c>
      <c r="I156" s="127"/>
      <c r="J156" s="128"/>
      <c r="K156" s="74">
        <v>50000</v>
      </c>
      <c r="L156" s="74">
        <v>520000</v>
      </c>
      <c r="M156" s="74"/>
      <c r="N156" s="128"/>
      <c r="O156" s="199"/>
      <c r="P156" s="65"/>
    </row>
    <row r="157" spans="1:16" s="41" customFormat="1" ht="15.75" thickBot="1">
      <c r="A157" s="298"/>
      <c r="B157" s="294"/>
      <c r="C157" s="294"/>
      <c r="D157" s="106" t="s">
        <v>46</v>
      </c>
      <c r="E157" s="293"/>
      <c r="F157" s="293"/>
      <c r="G157" s="295"/>
      <c r="H157" s="176">
        <f>SUM(I157:O157)</f>
        <v>500000</v>
      </c>
      <c r="I157" s="127"/>
      <c r="J157" s="128"/>
      <c r="K157" s="74"/>
      <c r="L157" s="74">
        <v>500000</v>
      </c>
      <c r="M157" s="74"/>
      <c r="N157" s="128"/>
      <c r="O157" s="199"/>
      <c r="P157" s="65"/>
    </row>
    <row r="158" spans="1:16" s="41" customFormat="1" ht="15.75">
      <c r="A158" s="280">
        <v>35</v>
      </c>
      <c r="B158" s="230">
        <v>921</v>
      </c>
      <c r="C158" s="230">
        <v>92109</v>
      </c>
      <c r="D158" s="204" t="s">
        <v>79</v>
      </c>
      <c r="E158" s="230">
        <v>2010</v>
      </c>
      <c r="F158" s="230">
        <v>2011</v>
      </c>
      <c r="G158" s="271" t="s">
        <v>21</v>
      </c>
      <c r="H158" s="58"/>
      <c r="I158" s="118"/>
      <c r="J158" s="118"/>
      <c r="K158" s="118"/>
      <c r="L158" s="118"/>
      <c r="M158" s="118"/>
      <c r="N158" s="118"/>
      <c r="O158" s="205"/>
      <c r="P158" s="102"/>
    </row>
    <row r="159" spans="1:16" s="41" customFormat="1" ht="15.75">
      <c r="A159" s="281"/>
      <c r="B159" s="231"/>
      <c r="C159" s="231"/>
      <c r="D159" s="66" t="s">
        <v>44</v>
      </c>
      <c r="E159" s="293"/>
      <c r="F159" s="293"/>
      <c r="G159" s="295"/>
      <c r="H159" s="103">
        <f>SUM(I159:O159)</f>
        <v>1070000</v>
      </c>
      <c r="I159" s="206"/>
      <c r="J159" s="206"/>
      <c r="K159" s="206"/>
      <c r="L159" s="103">
        <f>SUM(L160:L161)</f>
        <v>50000</v>
      </c>
      <c r="M159" s="103">
        <f>SUM(M160:M161)</f>
        <v>1020000</v>
      </c>
      <c r="N159" s="74"/>
      <c r="O159" s="194"/>
      <c r="P159" s="65"/>
    </row>
    <row r="160" spans="1:16" s="41" customFormat="1" ht="15">
      <c r="A160" s="281"/>
      <c r="B160" s="231"/>
      <c r="C160" s="231"/>
      <c r="D160" s="71" t="s">
        <v>45</v>
      </c>
      <c r="E160" s="231"/>
      <c r="F160" s="231"/>
      <c r="G160" s="272"/>
      <c r="H160" s="176">
        <f>SUM(I160:O160)</f>
        <v>570000</v>
      </c>
      <c r="I160" s="74"/>
      <c r="J160" s="74"/>
      <c r="K160" s="74"/>
      <c r="L160" s="74">
        <v>50000</v>
      </c>
      <c r="M160" s="74">
        <v>520000</v>
      </c>
      <c r="N160" s="74"/>
      <c r="O160" s="194"/>
      <c r="P160" s="65"/>
    </row>
    <row r="161" spans="1:16" s="41" customFormat="1" ht="15.75" thickBot="1">
      <c r="A161" s="282"/>
      <c r="B161" s="225"/>
      <c r="C161" s="225"/>
      <c r="D161" s="71" t="s">
        <v>46</v>
      </c>
      <c r="E161" s="225"/>
      <c r="F161" s="225"/>
      <c r="G161" s="273"/>
      <c r="H161" s="176">
        <f>SUM(I161:O161)</f>
        <v>500000</v>
      </c>
      <c r="I161" s="79"/>
      <c r="J161" s="79"/>
      <c r="K161" s="79"/>
      <c r="L161" s="79"/>
      <c r="M161" s="79">
        <v>500000</v>
      </c>
      <c r="N161" s="79"/>
      <c r="O161" s="196"/>
      <c r="P161" s="65"/>
    </row>
    <row r="162" spans="1:16" s="41" customFormat="1" ht="17.25" thickBot="1" thickTop="1">
      <c r="A162" s="277" t="s">
        <v>80</v>
      </c>
      <c r="B162" s="278"/>
      <c r="C162" s="278"/>
      <c r="D162" s="278"/>
      <c r="E162" s="278"/>
      <c r="F162" s="278"/>
      <c r="G162" s="278"/>
      <c r="H162" s="83">
        <f>SUM(H164)</f>
        <v>2000000</v>
      </c>
      <c r="I162" s="83">
        <f>SUM(I164)</f>
        <v>0</v>
      </c>
      <c r="J162" s="83">
        <f aca="true" t="shared" si="13" ref="J162:O162">SUM(J164)</f>
        <v>20000</v>
      </c>
      <c r="K162" s="83">
        <f t="shared" si="13"/>
        <v>1980000</v>
      </c>
      <c r="L162" s="83">
        <f t="shared" si="13"/>
        <v>0</v>
      </c>
      <c r="M162" s="83">
        <f t="shared" si="13"/>
        <v>0</v>
      </c>
      <c r="N162" s="83">
        <f t="shared" si="13"/>
        <v>0</v>
      </c>
      <c r="O162" s="83">
        <f t="shared" si="13"/>
        <v>0</v>
      </c>
      <c r="P162" s="57"/>
    </row>
    <row r="163" spans="1:16" s="41" customFormat="1" ht="31.5">
      <c r="A163" s="280">
        <v>36</v>
      </c>
      <c r="B163" s="230">
        <v>926</v>
      </c>
      <c r="C163" s="230">
        <v>92604</v>
      </c>
      <c r="D163" s="204" t="s">
        <v>89</v>
      </c>
      <c r="E163" s="230">
        <v>2008</v>
      </c>
      <c r="F163" s="230">
        <v>2009</v>
      </c>
      <c r="G163" s="271" t="s">
        <v>81</v>
      </c>
      <c r="H163" s="58"/>
      <c r="I163" s="118"/>
      <c r="J163" s="118"/>
      <c r="K163" s="118"/>
      <c r="L163" s="118"/>
      <c r="M163" s="118"/>
      <c r="N163" s="118"/>
      <c r="O163" s="205"/>
      <c r="P163" s="102"/>
    </row>
    <row r="164" spans="1:16" s="41" customFormat="1" ht="15.75">
      <c r="A164" s="281"/>
      <c r="B164" s="231"/>
      <c r="C164" s="231"/>
      <c r="D164" s="66" t="s">
        <v>44</v>
      </c>
      <c r="E164" s="293"/>
      <c r="F164" s="293"/>
      <c r="G164" s="295"/>
      <c r="H164" s="103">
        <f>SUM(I164:O164)</f>
        <v>2000000</v>
      </c>
      <c r="I164" s="206"/>
      <c r="J164" s="103">
        <f>SUM(J165:J166)</f>
        <v>20000</v>
      </c>
      <c r="K164" s="103">
        <f>SUM(K165:K166)</f>
        <v>1980000</v>
      </c>
      <c r="L164" s="103"/>
      <c r="M164" s="103"/>
      <c r="N164" s="74"/>
      <c r="O164" s="194"/>
      <c r="P164" s="65"/>
    </row>
    <row r="165" spans="1:16" s="41" customFormat="1" ht="15">
      <c r="A165" s="281"/>
      <c r="B165" s="231"/>
      <c r="C165" s="231"/>
      <c r="D165" s="71" t="s">
        <v>45</v>
      </c>
      <c r="E165" s="231"/>
      <c r="F165" s="231"/>
      <c r="G165" s="272"/>
      <c r="H165" s="176">
        <f aca="true" t="shared" si="14" ref="H165:H171">SUM(I165:O165)</f>
        <v>500000</v>
      </c>
      <c r="I165" s="74"/>
      <c r="J165" s="74">
        <v>20000</v>
      </c>
      <c r="K165" s="74">
        <v>480000</v>
      </c>
      <c r="L165" s="74"/>
      <c r="M165" s="74"/>
      <c r="N165" s="74"/>
      <c r="O165" s="194"/>
      <c r="P165" s="65"/>
    </row>
    <row r="166" spans="1:16" s="41" customFormat="1" ht="15.75" thickBot="1">
      <c r="A166" s="282"/>
      <c r="B166" s="225"/>
      <c r="C166" s="225"/>
      <c r="D166" s="71" t="s">
        <v>46</v>
      </c>
      <c r="E166" s="225"/>
      <c r="F166" s="225"/>
      <c r="G166" s="273"/>
      <c r="H166" s="176">
        <f t="shared" si="14"/>
        <v>1500000</v>
      </c>
      <c r="I166" s="79"/>
      <c r="J166" s="79"/>
      <c r="K166" s="79">
        <v>1500000</v>
      </c>
      <c r="L166" s="79"/>
      <c r="M166" s="79"/>
      <c r="N166" s="79"/>
      <c r="O166" s="196"/>
      <c r="P166" s="65"/>
    </row>
    <row r="167" spans="1:16" s="41" customFormat="1" ht="18.75" thickTop="1">
      <c r="A167" s="207"/>
      <c r="B167" s="208"/>
      <c r="C167" s="208"/>
      <c r="D167" s="209" t="s">
        <v>82</v>
      </c>
      <c r="E167" s="208"/>
      <c r="F167" s="208"/>
      <c r="G167" s="208"/>
      <c r="H167" s="210">
        <f>SUM(I167:O167)</f>
        <v>184294062</v>
      </c>
      <c r="I167" s="211">
        <f aca="true" t="shared" si="15" ref="I167:O167">SUM(I9,I14,I41,I46,I60,I68,I73,I107,I112,I125,I129,I137,I162)</f>
        <v>57097862</v>
      </c>
      <c r="J167" s="211">
        <f t="shared" si="15"/>
        <v>25121200</v>
      </c>
      <c r="K167" s="211">
        <f t="shared" si="15"/>
        <v>27035000</v>
      </c>
      <c r="L167" s="211">
        <f t="shared" si="15"/>
        <v>22045000</v>
      </c>
      <c r="M167" s="211">
        <f t="shared" si="15"/>
        <v>14995000</v>
      </c>
      <c r="N167" s="211">
        <f t="shared" si="15"/>
        <v>12000000</v>
      </c>
      <c r="O167" s="211">
        <f t="shared" si="15"/>
        <v>26000000</v>
      </c>
      <c r="P167" s="212"/>
    </row>
    <row r="168" spans="1:16" s="41" customFormat="1" ht="18">
      <c r="A168" s="213"/>
      <c r="B168" s="214"/>
      <c r="C168" s="214"/>
      <c r="D168" s="215" t="s">
        <v>83</v>
      </c>
      <c r="E168" s="214"/>
      <c r="F168" s="214"/>
      <c r="G168" s="214"/>
      <c r="H168" s="216">
        <f t="shared" si="14"/>
        <v>97030972</v>
      </c>
      <c r="I168" s="217">
        <f aca="true" t="shared" si="16" ref="I168:O168">SUM(I12,I20,I24,I29,I32,I36,I40,I44,I49,I52,I55,I63,I67,I71,I76,I81,I85,I89,I93,I97,I101,I115,I118,I121,I124,I128,I136)+SUM(I140,I144,I148,I156,I165,I17)</f>
        <v>26985972</v>
      </c>
      <c r="J168" s="217">
        <f>SUM(J12,J20,J24,J29,J32,J36,J40,J44,J49,J52,J55,J63,J67,J71,J76,J81,J85,J89,J93,J97,J101,J115,J118,J121,J124,J128,J136)+SUM(J140,J144,J148,J156,J165,J17)</f>
        <v>11302500</v>
      </c>
      <c r="K168" s="217">
        <f t="shared" si="16"/>
        <v>10000000</v>
      </c>
      <c r="L168" s="217">
        <f>SUM(L12,L20,L24,L29,L32,L36,L40,L44,L49,L52,L55,L63,L67,L71,L76,L81,L85,L89,L93,L97,L101,L115,L118,L121,L124,L128,L136)+SUM(L140,L144,L148,L156,L160,L165,L17)</f>
        <v>10910000</v>
      </c>
      <c r="M168" s="217">
        <f>SUM(M12,M20,M24,M29,M32,M36,M40,M44,M49,M52,M55,M63,M67,M71,M76,M81,M85,M89,M93,M97,M101,M115,M118,M121,M124,M128,M136)+SUM(M140,M144,M148,M156,M160,M165,M17)</f>
        <v>8082500</v>
      </c>
      <c r="N168" s="217">
        <f t="shared" si="16"/>
        <v>6750000</v>
      </c>
      <c r="O168" s="217">
        <f t="shared" si="16"/>
        <v>23000000</v>
      </c>
      <c r="P168" s="218"/>
    </row>
    <row r="169" spans="1:16" s="41" customFormat="1" ht="18">
      <c r="A169" s="213"/>
      <c r="B169" s="214"/>
      <c r="C169" s="214"/>
      <c r="D169" s="215" t="s">
        <v>84</v>
      </c>
      <c r="E169" s="214"/>
      <c r="F169" s="214"/>
      <c r="G169" s="214"/>
      <c r="H169" s="216">
        <f t="shared" si="14"/>
        <v>21265720</v>
      </c>
      <c r="I169" s="217">
        <f aca="true" t="shared" si="17" ref="I169:O169">SUM(I77,I110,I132)</f>
        <v>16008220</v>
      </c>
      <c r="J169" s="217">
        <f t="shared" si="17"/>
        <v>4110000</v>
      </c>
      <c r="K169" s="217">
        <f t="shared" si="17"/>
        <v>397500</v>
      </c>
      <c r="L169" s="217">
        <f t="shared" si="17"/>
        <v>750000</v>
      </c>
      <c r="M169" s="217">
        <f t="shared" si="17"/>
        <v>0</v>
      </c>
      <c r="N169" s="217">
        <f t="shared" si="17"/>
        <v>0</v>
      </c>
      <c r="O169" s="217">
        <f t="shared" si="17"/>
        <v>0</v>
      </c>
      <c r="P169" s="218"/>
    </row>
    <row r="170" spans="1:16" s="41" customFormat="1" ht="18">
      <c r="A170" s="213"/>
      <c r="B170" s="214"/>
      <c r="C170" s="214"/>
      <c r="D170" s="215" t="s">
        <v>85</v>
      </c>
      <c r="E170" s="214"/>
      <c r="F170" s="214"/>
      <c r="G170" s="214"/>
      <c r="H170" s="216">
        <f t="shared" si="14"/>
        <v>64797370</v>
      </c>
      <c r="I170" s="217">
        <f aca="true" t="shared" si="18" ref="I170:O170">SUM(I13,I21,I25,I33,I37,I45,I64,I72,I78,I82,I86,I90,I94,I98,I102,I111,I133,I141,I145,I149,I157,I166)</f>
        <v>14103670</v>
      </c>
      <c r="J170" s="217">
        <f t="shared" si="18"/>
        <v>9108700</v>
      </c>
      <c r="K170" s="217">
        <f>SUM(K13,K21,K25,K33,K37,K45,K64,K72,K78,K82,K86,K90,K94,K98,K102,K111,K133,K141,K145,K149,K157,K166)</f>
        <v>16037500</v>
      </c>
      <c r="L170" s="217">
        <f t="shared" si="18"/>
        <v>10385000</v>
      </c>
      <c r="M170" s="217">
        <f>SUM(M13,M21,M25,M33,M37,M45,M64,M72,M78,M82,M86,M90,M94,M98,M102,M111,M133,M141,M145,M149,M157,M161,M166)</f>
        <v>6912500</v>
      </c>
      <c r="N170" s="217">
        <f t="shared" si="18"/>
        <v>5250000</v>
      </c>
      <c r="O170" s="217">
        <f t="shared" si="18"/>
        <v>3000000</v>
      </c>
      <c r="P170" s="218"/>
    </row>
    <row r="171" spans="1:16" s="43" customFormat="1" ht="18.75" thickBot="1">
      <c r="A171" s="219"/>
      <c r="B171" s="220"/>
      <c r="C171" s="220"/>
      <c r="D171" s="221" t="s">
        <v>86</v>
      </c>
      <c r="E171" s="220"/>
      <c r="F171" s="220"/>
      <c r="G171" s="220"/>
      <c r="H171" s="222">
        <f t="shared" si="14"/>
        <v>1200000</v>
      </c>
      <c r="I171" s="223">
        <f aca="true" t="shared" si="19" ref="I171:O171">SUM(I26)</f>
        <v>0</v>
      </c>
      <c r="J171" s="223">
        <f t="shared" si="19"/>
        <v>600000</v>
      </c>
      <c r="K171" s="223">
        <f t="shared" si="19"/>
        <v>600000</v>
      </c>
      <c r="L171" s="223">
        <f t="shared" si="19"/>
        <v>0</v>
      </c>
      <c r="M171" s="223">
        <f t="shared" si="19"/>
        <v>0</v>
      </c>
      <c r="N171" s="223">
        <f t="shared" si="19"/>
        <v>0</v>
      </c>
      <c r="O171" s="223">
        <f t="shared" si="19"/>
        <v>0</v>
      </c>
      <c r="P171" s="224"/>
    </row>
    <row r="172" spans="1:15" s="45" customFormat="1" ht="36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</row>
    <row r="173" spans="1:15" s="45" customFormat="1" ht="20.25">
      <c r="A173" s="307"/>
      <c r="B173" s="307"/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</row>
    <row r="174" spans="1:12" ht="12.75">
      <c r="A174" s="22"/>
      <c r="B174" s="22"/>
      <c r="C174" s="22"/>
      <c r="D174" s="23"/>
      <c r="E174" s="24"/>
      <c r="F174" s="24"/>
      <c r="G174" s="24"/>
      <c r="H174" s="24"/>
      <c r="I174" s="25"/>
      <c r="J174" s="25"/>
      <c r="K174" s="24"/>
      <c r="L174" s="26"/>
    </row>
    <row r="175" spans="1:12" ht="12.75">
      <c r="A175" s="22"/>
      <c r="B175" s="22"/>
      <c r="C175" s="22"/>
      <c r="D175" s="23"/>
      <c r="E175" s="24"/>
      <c r="F175" s="24"/>
      <c r="G175" s="24"/>
      <c r="H175" s="24"/>
      <c r="I175" s="25"/>
      <c r="J175" s="24"/>
      <c r="K175" s="24"/>
      <c r="L175" s="26"/>
    </row>
    <row r="176" spans="1:12" ht="12.75">
      <c r="A176" s="22"/>
      <c r="B176" s="22"/>
      <c r="C176" s="22"/>
      <c r="E176" s="24"/>
      <c r="F176" s="24"/>
      <c r="G176" s="24"/>
      <c r="H176" s="24"/>
      <c r="I176" s="25"/>
      <c r="J176" s="24"/>
      <c r="K176" s="24"/>
      <c r="L176" s="26"/>
    </row>
    <row r="177" spans="1:12" ht="12.75">
      <c r="A177" s="22"/>
      <c r="B177" s="22"/>
      <c r="C177" s="22"/>
      <c r="E177" s="24"/>
      <c r="F177" s="24"/>
      <c r="G177" s="24"/>
      <c r="H177" s="24"/>
      <c r="I177" s="25"/>
      <c r="J177" s="24"/>
      <c r="K177" s="24"/>
      <c r="L177" s="26"/>
    </row>
    <row r="178" spans="1:12" ht="12.75">
      <c r="A178" s="22"/>
      <c r="B178" s="22"/>
      <c r="C178" s="22"/>
      <c r="E178" s="24"/>
      <c r="F178" s="24"/>
      <c r="G178" s="24"/>
      <c r="H178" s="24"/>
      <c r="I178" s="25"/>
      <c r="J178" s="24"/>
      <c r="K178" s="24"/>
      <c r="L178" s="26"/>
    </row>
    <row r="179" spans="1:12" ht="12.75">
      <c r="A179" s="22"/>
      <c r="B179" s="22"/>
      <c r="C179" s="22"/>
      <c r="E179" s="24"/>
      <c r="F179" s="24"/>
      <c r="G179" s="24"/>
      <c r="H179" s="24"/>
      <c r="I179" s="25"/>
      <c r="J179" s="24"/>
      <c r="K179" s="24"/>
      <c r="L179" s="26"/>
    </row>
    <row r="180" spans="1:12" ht="12.75">
      <c r="A180" s="22"/>
      <c r="B180" s="22"/>
      <c r="C180" s="22"/>
      <c r="E180" s="24"/>
      <c r="F180" s="24"/>
      <c r="G180" s="24"/>
      <c r="H180" s="24"/>
      <c r="I180" s="25"/>
      <c r="J180" s="24"/>
      <c r="K180" s="24"/>
      <c r="L180" s="26"/>
    </row>
    <row r="181" spans="1:12" ht="12.75">
      <c r="A181" s="22"/>
      <c r="B181" s="22"/>
      <c r="C181" s="22"/>
      <c r="E181" s="24"/>
      <c r="F181" s="24"/>
      <c r="G181" s="24"/>
      <c r="H181" s="24"/>
      <c r="I181" s="25"/>
      <c r="J181" s="24"/>
      <c r="K181" s="24"/>
      <c r="L181" s="26"/>
    </row>
    <row r="182" spans="1:12" ht="12.75">
      <c r="A182" s="22"/>
      <c r="B182" s="22"/>
      <c r="C182" s="22"/>
      <c r="E182" s="24"/>
      <c r="F182" s="24"/>
      <c r="G182" s="24"/>
      <c r="H182" s="24"/>
      <c r="I182" s="25"/>
      <c r="J182" s="24"/>
      <c r="K182" s="24"/>
      <c r="L182" s="26"/>
    </row>
    <row r="183" spans="1:12" ht="12.75">
      <c r="A183" s="22"/>
      <c r="B183" s="22"/>
      <c r="C183" s="22"/>
      <c r="E183" s="24"/>
      <c r="F183" s="24"/>
      <c r="G183" s="24"/>
      <c r="H183" s="24"/>
      <c r="I183" s="25"/>
      <c r="J183" s="24"/>
      <c r="K183" s="24"/>
      <c r="L183" s="26"/>
    </row>
    <row r="184" spans="1:12" ht="12.75">
      <c r="A184" s="22"/>
      <c r="B184" s="22"/>
      <c r="C184" s="22"/>
      <c r="E184" s="24"/>
      <c r="F184" s="24"/>
      <c r="G184" s="24"/>
      <c r="H184" s="24"/>
      <c r="I184" s="25"/>
      <c r="J184" s="24"/>
      <c r="K184" s="24"/>
      <c r="L184" s="26"/>
    </row>
    <row r="185" spans="1:12" ht="12.75">
      <c r="A185" s="22"/>
      <c r="B185" s="22"/>
      <c r="C185" s="22"/>
      <c r="E185" s="24"/>
      <c r="F185" s="24"/>
      <c r="G185" s="24"/>
      <c r="H185" s="24"/>
      <c r="I185" s="25"/>
      <c r="J185" s="24"/>
      <c r="K185" s="24"/>
      <c r="L185" s="26"/>
    </row>
    <row r="186" spans="1:12" ht="12.75">
      <c r="A186" s="22"/>
      <c r="B186" s="22"/>
      <c r="C186" s="22"/>
      <c r="E186" s="24"/>
      <c r="F186" s="24"/>
      <c r="G186" s="24"/>
      <c r="H186" s="24"/>
      <c r="I186" s="25"/>
      <c r="J186" s="24"/>
      <c r="K186" s="24"/>
      <c r="L186" s="26"/>
    </row>
    <row r="187" spans="1:12" ht="12.75">
      <c r="A187" s="22"/>
      <c r="B187" s="22"/>
      <c r="C187" s="22"/>
      <c r="E187" s="24"/>
      <c r="F187" s="24"/>
      <c r="G187" s="24"/>
      <c r="H187" s="24"/>
      <c r="I187" s="25"/>
      <c r="J187" s="24"/>
      <c r="K187" s="24"/>
      <c r="L187" s="26"/>
    </row>
    <row r="188" spans="1:12" ht="12.75">
      <c r="A188" s="22"/>
      <c r="B188" s="22"/>
      <c r="C188" s="22"/>
      <c r="E188" s="24"/>
      <c r="F188" s="24"/>
      <c r="G188" s="24"/>
      <c r="H188" s="24"/>
      <c r="I188" s="25"/>
      <c r="J188" s="24"/>
      <c r="K188" s="24"/>
      <c r="L188" s="26"/>
    </row>
    <row r="189" spans="1:12" ht="12.75">
      <c r="A189" s="22"/>
      <c r="B189" s="22"/>
      <c r="C189" s="22"/>
      <c r="E189" s="24"/>
      <c r="F189" s="24"/>
      <c r="G189" s="24"/>
      <c r="H189" s="24"/>
      <c r="I189" s="25"/>
      <c r="J189" s="24"/>
      <c r="K189" s="24"/>
      <c r="L189" s="26"/>
    </row>
    <row r="190" spans="1:12" ht="12.75">
      <c r="A190" s="22"/>
      <c r="B190" s="22"/>
      <c r="C190" s="22"/>
      <c r="E190" s="24"/>
      <c r="F190" s="24"/>
      <c r="G190" s="24"/>
      <c r="H190" s="24"/>
      <c r="I190" s="25"/>
      <c r="J190" s="24"/>
      <c r="K190" s="24"/>
      <c r="L190" s="26"/>
    </row>
    <row r="191" spans="1:12" ht="12.75">
      <c r="A191" s="22"/>
      <c r="B191" s="22"/>
      <c r="C191" s="22"/>
      <c r="E191" s="24"/>
      <c r="F191" s="24"/>
      <c r="G191" s="24"/>
      <c r="H191" s="24"/>
      <c r="I191" s="25"/>
      <c r="J191" s="24"/>
      <c r="K191" s="24"/>
      <c r="L191" s="26"/>
    </row>
    <row r="192" spans="1:12" ht="12.75">
      <c r="A192" s="22"/>
      <c r="B192" s="22"/>
      <c r="C192" s="22"/>
      <c r="E192" s="24"/>
      <c r="F192" s="24"/>
      <c r="G192" s="24"/>
      <c r="H192" s="24"/>
      <c r="I192" s="25"/>
      <c r="J192" s="24"/>
      <c r="K192" s="24"/>
      <c r="L192" s="26"/>
    </row>
    <row r="193" spans="1:12" ht="12.75">
      <c r="A193" s="22"/>
      <c r="B193" s="22"/>
      <c r="C193" s="22"/>
      <c r="E193" s="24"/>
      <c r="F193" s="24"/>
      <c r="G193" s="24"/>
      <c r="H193" s="24"/>
      <c r="I193" s="25"/>
      <c r="J193" s="24"/>
      <c r="K193" s="24"/>
      <c r="L193" s="26"/>
    </row>
    <row r="194" spans="1:12" ht="12.75">
      <c r="A194" s="22"/>
      <c r="B194" s="22"/>
      <c r="C194" s="22"/>
      <c r="E194" s="24"/>
      <c r="F194" s="24"/>
      <c r="G194" s="24"/>
      <c r="H194" s="24"/>
      <c r="I194" s="25"/>
      <c r="J194" s="24"/>
      <c r="K194" s="24"/>
      <c r="L194" s="26"/>
    </row>
    <row r="195" spans="1:12" ht="12.75">
      <c r="A195" s="22"/>
      <c r="B195" s="22"/>
      <c r="C195" s="22"/>
      <c r="E195" s="24"/>
      <c r="F195" s="24"/>
      <c r="G195" s="24"/>
      <c r="H195" s="24"/>
      <c r="I195" s="25"/>
      <c r="J195" s="24"/>
      <c r="K195" s="24"/>
      <c r="L195" s="26"/>
    </row>
    <row r="196" spans="1:12" ht="12.75">
      <c r="A196" s="22"/>
      <c r="B196" s="22"/>
      <c r="C196" s="22"/>
      <c r="E196" s="24"/>
      <c r="F196" s="24"/>
      <c r="G196" s="24"/>
      <c r="H196" s="24"/>
      <c r="I196" s="25"/>
      <c r="J196" s="24"/>
      <c r="K196" s="24"/>
      <c r="L196" s="26"/>
    </row>
    <row r="197" spans="1:12" ht="12.75">
      <c r="A197" s="22"/>
      <c r="B197" s="22"/>
      <c r="C197" s="22"/>
      <c r="E197" s="24"/>
      <c r="F197" s="24"/>
      <c r="G197" s="24"/>
      <c r="H197" s="24"/>
      <c r="I197" s="25"/>
      <c r="J197" s="24"/>
      <c r="K197" s="24"/>
      <c r="L197" s="26"/>
    </row>
    <row r="198" spans="1:12" ht="12.75">
      <c r="A198" s="22"/>
      <c r="B198" s="22"/>
      <c r="C198" s="22"/>
      <c r="E198" s="24"/>
      <c r="F198" s="24"/>
      <c r="G198" s="24"/>
      <c r="H198" s="24"/>
      <c r="I198" s="25"/>
      <c r="J198" s="24"/>
      <c r="K198" s="24"/>
      <c r="L198" s="26"/>
    </row>
    <row r="199" spans="1:12" ht="12.75">
      <c r="A199" s="22"/>
      <c r="B199" s="22"/>
      <c r="C199" s="22"/>
      <c r="E199" s="24"/>
      <c r="F199" s="24"/>
      <c r="G199" s="24"/>
      <c r="H199" s="24"/>
      <c r="I199" s="25"/>
      <c r="J199" s="24"/>
      <c r="K199" s="24"/>
      <c r="L199" s="26"/>
    </row>
    <row r="200" spans="1:12" ht="12.75">
      <c r="A200" s="22"/>
      <c r="B200" s="22"/>
      <c r="C200" s="22"/>
      <c r="E200" s="24"/>
      <c r="F200" s="24"/>
      <c r="G200" s="24"/>
      <c r="H200" s="24"/>
      <c r="I200" s="25"/>
      <c r="J200" s="24"/>
      <c r="K200" s="24"/>
      <c r="L200" s="26"/>
    </row>
    <row r="201" spans="1:12" ht="12.75">
      <c r="A201" s="22"/>
      <c r="B201" s="22"/>
      <c r="C201" s="22"/>
      <c r="E201" s="24"/>
      <c r="F201" s="24"/>
      <c r="G201" s="24"/>
      <c r="H201" s="24"/>
      <c r="I201" s="25"/>
      <c r="J201" s="24"/>
      <c r="K201" s="24"/>
      <c r="L201" s="26"/>
    </row>
    <row r="202" spans="1:12" ht="12.75">
      <c r="A202" s="22"/>
      <c r="B202" s="22"/>
      <c r="C202" s="22"/>
      <c r="E202" s="24"/>
      <c r="F202" s="24"/>
      <c r="G202" s="24"/>
      <c r="H202" s="24"/>
      <c r="I202" s="25"/>
      <c r="J202" s="24"/>
      <c r="K202" s="24"/>
      <c r="L202" s="26"/>
    </row>
    <row r="203" spans="1:12" ht="12.75">
      <c r="A203" s="22"/>
      <c r="B203" s="22"/>
      <c r="C203" s="22"/>
      <c r="E203" s="24"/>
      <c r="F203" s="24"/>
      <c r="G203" s="24"/>
      <c r="H203" s="24"/>
      <c r="I203" s="25"/>
      <c r="J203" s="24"/>
      <c r="K203" s="24"/>
      <c r="L203" s="26"/>
    </row>
    <row r="204" spans="1:12" ht="12.75">
      <c r="A204" s="22"/>
      <c r="B204" s="22"/>
      <c r="C204" s="22"/>
      <c r="E204" s="24"/>
      <c r="F204" s="24"/>
      <c r="G204" s="24"/>
      <c r="H204" s="24"/>
      <c r="I204" s="25"/>
      <c r="J204" s="24"/>
      <c r="K204" s="24"/>
      <c r="L204" s="26"/>
    </row>
    <row r="205" spans="1:12" ht="12.75">
      <c r="A205" s="22"/>
      <c r="B205" s="22"/>
      <c r="C205" s="22"/>
      <c r="E205" s="24"/>
      <c r="F205" s="24"/>
      <c r="G205" s="24"/>
      <c r="H205" s="24"/>
      <c r="I205" s="25"/>
      <c r="J205" s="24"/>
      <c r="K205" s="24"/>
      <c r="L205" s="26"/>
    </row>
    <row r="206" spans="1:12" ht="12.75">
      <c r="A206" s="22"/>
      <c r="B206" s="22"/>
      <c r="C206" s="22"/>
      <c r="E206" s="24"/>
      <c r="F206" s="24"/>
      <c r="G206" s="24"/>
      <c r="H206" s="24"/>
      <c r="I206" s="25"/>
      <c r="J206" s="24"/>
      <c r="K206" s="24"/>
      <c r="L206" s="26"/>
    </row>
    <row r="207" spans="1:12" ht="12.75">
      <c r="A207" s="22"/>
      <c r="B207" s="22"/>
      <c r="C207" s="22"/>
      <c r="E207" s="24"/>
      <c r="F207" s="24"/>
      <c r="G207" s="24"/>
      <c r="H207" s="24"/>
      <c r="I207" s="25"/>
      <c r="J207" s="24"/>
      <c r="K207" s="24"/>
      <c r="L207" s="26"/>
    </row>
    <row r="208" spans="5:12" ht="12.75">
      <c r="E208" s="24"/>
      <c r="F208" s="24"/>
      <c r="G208" s="24"/>
      <c r="H208" s="24"/>
      <c r="I208" s="25"/>
      <c r="J208" s="24"/>
      <c r="K208" s="24"/>
      <c r="L208" s="26"/>
    </row>
    <row r="209" spans="5:12" ht="12.75">
      <c r="E209" s="24"/>
      <c r="F209" s="24"/>
      <c r="G209" s="24"/>
      <c r="H209" s="24"/>
      <c r="I209" s="25"/>
      <c r="J209" s="24"/>
      <c r="K209" s="24"/>
      <c r="L209" s="26"/>
    </row>
    <row r="210" spans="5:12" ht="12.75">
      <c r="E210" s="24"/>
      <c r="F210" s="24"/>
      <c r="G210" s="24"/>
      <c r="H210" s="24"/>
      <c r="I210" s="25"/>
      <c r="J210" s="24"/>
      <c r="K210" s="24"/>
      <c r="L210" s="26"/>
    </row>
    <row r="211" spans="5:12" ht="12.75">
      <c r="E211" s="24"/>
      <c r="F211" s="24"/>
      <c r="G211" s="24"/>
      <c r="H211" s="24"/>
      <c r="I211" s="25"/>
      <c r="J211" s="24"/>
      <c r="K211" s="24"/>
      <c r="L211" s="26"/>
    </row>
    <row r="212" spans="5:11" ht="12.75">
      <c r="E212" s="24"/>
      <c r="F212" s="24"/>
      <c r="G212" s="24"/>
      <c r="H212" s="24"/>
      <c r="I212" s="25"/>
      <c r="J212" s="24"/>
      <c r="K212" s="24"/>
    </row>
    <row r="213" spans="5:11" ht="12.75">
      <c r="E213" s="24"/>
      <c r="F213" s="24"/>
      <c r="G213" s="24"/>
      <c r="H213" s="24"/>
      <c r="I213" s="25"/>
      <c r="J213" s="24"/>
      <c r="K213" s="24"/>
    </row>
    <row r="214" spans="5:11" ht="12.75">
      <c r="E214" s="24"/>
      <c r="F214" s="24"/>
      <c r="G214" s="24"/>
      <c r="H214" s="24"/>
      <c r="I214" s="25"/>
      <c r="J214" s="24"/>
      <c r="K214" s="24"/>
    </row>
    <row r="215" spans="5:11" ht="12.75">
      <c r="E215" s="24"/>
      <c r="F215" s="24"/>
      <c r="G215" s="24"/>
      <c r="H215" s="24"/>
      <c r="I215" s="25"/>
      <c r="J215" s="24"/>
      <c r="K215" s="24"/>
    </row>
    <row r="216" spans="5:11" ht="12.75">
      <c r="E216" s="24"/>
      <c r="F216" s="24"/>
      <c r="G216" s="24"/>
      <c r="H216" s="24"/>
      <c r="I216" s="25"/>
      <c r="J216" s="24"/>
      <c r="K216" s="24"/>
    </row>
    <row r="217" spans="5:11" ht="12.75">
      <c r="E217" s="24"/>
      <c r="F217" s="24"/>
      <c r="G217" s="24"/>
      <c r="H217" s="24"/>
      <c r="I217" s="25"/>
      <c r="J217" s="24"/>
      <c r="K217" s="24"/>
    </row>
    <row r="218" spans="5:11" ht="12.75">
      <c r="E218" s="24"/>
      <c r="F218" s="24"/>
      <c r="G218" s="24"/>
      <c r="H218" s="24"/>
      <c r="I218" s="25"/>
      <c r="J218" s="24"/>
      <c r="K218" s="24"/>
    </row>
    <row r="219" spans="5:11" ht="12.75">
      <c r="E219" s="24"/>
      <c r="F219" s="24"/>
      <c r="G219" s="24"/>
      <c r="H219" s="24"/>
      <c r="I219" s="25"/>
      <c r="J219" s="24"/>
      <c r="K219" s="24"/>
    </row>
    <row r="220" spans="5:11" ht="12.75">
      <c r="E220" s="24"/>
      <c r="F220" s="24"/>
      <c r="G220" s="24"/>
      <c r="H220" s="24"/>
      <c r="I220" s="25"/>
      <c r="J220" s="24"/>
      <c r="K220" s="24"/>
    </row>
    <row r="221" spans="5:11" ht="12.75">
      <c r="E221" s="24"/>
      <c r="F221" s="24"/>
      <c r="G221" s="24"/>
      <c r="H221" s="24"/>
      <c r="I221" s="25"/>
      <c r="J221" s="24"/>
      <c r="K221" s="24"/>
    </row>
    <row r="222" spans="5:11" ht="12.75">
      <c r="E222" s="24"/>
      <c r="F222" s="24"/>
      <c r="G222" s="24"/>
      <c r="H222" s="24"/>
      <c r="I222" s="25"/>
      <c r="J222" s="24"/>
      <c r="K222" s="24"/>
    </row>
    <row r="223" spans="5:11" ht="12.75">
      <c r="E223" s="24"/>
      <c r="F223" s="24"/>
      <c r="G223" s="24"/>
      <c r="H223" s="24"/>
      <c r="I223" s="25"/>
      <c r="J223" s="24"/>
      <c r="K223" s="24"/>
    </row>
    <row r="224" spans="5:11" ht="12.75">
      <c r="E224" s="24"/>
      <c r="F224" s="24"/>
      <c r="G224" s="24"/>
      <c r="H224" s="24"/>
      <c r="I224" s="25"/>
      <c r="J224" s="24"/>
      <c r="K224" s="24"/>
    </row>
    <row r="225" spans="5:11" ht="12.75">
      <c r="E225" s="24"/>
      <c r="F225" s="24"/>
      <c r="G225" s="24"/>
      <c r="H225" s="24"/>
      <c r="I225" s="25"/>
      <c r="J225" s="24"/>
      <c r="K225" s="24"/>
    </row>
    <row r="226" spans="5:11" ht="12.75">
      <c r="E226" s="24"/>
      <c r="F226" s="24"/>
      <c r="G226" s="24"/>
      <c r="H226" s="24"/>
      <c r="I226" s="25"/>
      <c r="J226" s="24"/>
      <c r="K226" s="24"/>
    </row>
    <row r="227" spans="5:11" ht="12.75">
      <c r="E227" s="24"/>
      <c r="F227" s="24"/>
      <c r="G227" s="24"/>
      <c r="H227" s="24"/>
      <c r="I227" s="25"/>
      <c r="J227" s="24"/>
      <c r="K227" s="24"/>
    </row>
    <row r="228" spans="5:11" ht="12.75">
      <c r="E228" s="24"/>
      <c r="F228" s="24"/>
      <c r="G228" s="24"/>
      <c r="H228" s="24"/>
      <c r="I228" s="25"/>
      <c r="J228" s="24"/>
      <c r="K228" s="24"/>
    </row>
    <row r="229" spans="5:11" ht="12.75">
      <c r="E229" s="24"/>
      <c r="F229" s="24"/>
      <c r="G229" s="24"/>
      <c r="H229" s="24"/>
      <c r="I229" s="25"/>
      <c r="J229" s="24"/>
      <c r="K229" s="24"/>
    </row>
    <row r="230" spans="5:11" ht="12.75">
      <c r="E230" s="24"/>
      <c r="F230" s="24"/>
      <c r="G230" s="24"/>
      <c r="H230" s="24"/>
      <c r="I230" s="25"/>
      <c r="J230" s="24"/>
      <c r="K230" s="24"/>
    </row>
    <row r="231" spans="5:11" ht="12.75">
      <c r="E231" s="24"/>
      <c r="F231" s="24"/>
      <c r="G231" s="24"/>
      <c r="H231" s="24"/>
      <c r="I231" s="25"/>
      <c r="J231" s="24"/>
      <c r="K231" s="24"/>
    </row>
    <row r="232" spans="5:11" ht="12.75">
      <c r="E232" s="24"/>
      <c r="F232" s="24"/>
      <c r="G232" s="24"/>
      <c r="H232" s="24"/>
      <c r="I232" s="25"/>
      <c r="J232" s="24"/>
      <c r="K232" s="24"/>
    </row>
    <row r="233" spans="5:11" ht="12.75">
      <c r="E233" s="24"/>
      <c r="F233" s="24"/>
      <c r="G233" s="24"/>
      <c r="H233" s="24"/>
      <c r="I233" s="25"/>
      <c r="J233" s="24"/>
      <c r="K233" s="24"/>
    </row>
    <row r="234" spans="5:11" ht="12.75">
      <c r="E234" s="24"/>
      <c r="F234" s="24"/>
      <c r="G234" s="24"/>
      <c r="H234" s="24"/>
      <c r="I234" s="25"/>
      <c r="J234" s="24"/>
      <c r="K234" s="24"/>
    </row>
    <row r="235" spans="5:11" ht="12.75">
      <c r="E235" s="24"/>
      <c r="F235" s="24"/>
      <c r="G235" s="24"/>
      <c r="H235" s="24"/>
      <c r="I235" s="25"/>
      <c r="J235" s="24"/>
      <c r="K235" s="24"/>
    </row>
    <row r="236" spans="5:11" ht="12.75">
      <c r="E236" s="24"/>
      <c r="F236" s="24"/>
      <c r="G236" s="24"/>
      <c r="H236" s="24"/>
      <c r="I236" s="25"/>
      <c r="J236" s="24"/>
      <c r="K236" s="24"/>
    </row>
    <row r="237" spans="5:11" ht="12.75">
      <c r="E237" s="24"/>
      <c r="F237" s="24"/>
      <c r="G237" s="24"/>
      <c r="H237" s="24"/>
      <c r="I237" s="25"/>
      <c r="J237" s="24"/>
      <c r="K237" s="24"/>
    </row>
    <row r="238" spans="5:11" ht="12.75">
      <c r="E238" s="24"/>
      <c r="F238" s="24"/>
      <c r="G238" s="24"/>
      <c r="H238" s="24"/>
      <c r="I238" s="25"/>
      <c r="J238" s="24"/>
      <c r="K238" s="24"/>
    </row>
    <row r="239" spans="5:11" ht="12.75">
      <c r="E239" s="24"/>
      <c r="F239" s="24"/>
      <c r="G239" s="24"/>
      <c r="H239" s="24"/>
      <c r="I239" s="25"/>
      <c r="J239" s="24"/>
      <c r="K239" s="24"/>
    </row>
    <row r="240" spans="5:11" ht="12.75">
      <c r="E240" s="24"/>
      <c r="F240" s="24"/>
      <c r="G240" s="24"/>
      <c r="H240" s="24"/>
      <c r="I240" s="25"/>
      <c r="J240" s="24"/>
      <c r="K240" s="24"/>
    </row>
    <row r="241" spans="5:11" ht="12.75">
      <c r="E241" s="24"/>
      <c r="F241" s="24"/>
      <c r="G241" s="24"/>
      <c r="H241" s="24"/>
      <c r="I241" s="25"/>
      <c r="J241" s="24"/>
      <c r="K241" s="24"/>
    </row>
    <row r="242" spans="5:11" ht="12.75">
      <c r="E242" s="24"/>
      <c r="F242" s="24"/>
      <c r="G242" s="24"/>
      <c r="H242" s="24"/>
      <c r="I242" s="25"/>
      <c r="J242" s="24"/>
      <c r="K242" s="24"/>
    </row>
    <row r="243" spans="5:11" ht="12.75">
      <c r="E243" s="24"/>
      <c r="F243" s="24"/>
      <c r="G243" s="24"/>
      <c r="H243" s="24"/>
      <c r="I243" s="25"/>
      <c r="J243" s="24"/>
      <c r="K243" s="24"/>
    </row>
    <row r="244" spans="5:11" ht="12.75">
      <c r="E244" s="24"/>
      <c r="F244" s="24"/>
      <c r="G244" s="24"/>
      <c r="H244" s="24"/>
      <c r="I244" s="25"/>
      <c r="J244" s="24"/>
      <c r="K244" s="24"/>
    </row>
    <row r="245" spans="5:11" ht="12.75">
      <c r="E245" s="24"/>
      <c r="F245" s="24"/>
      <c r="G245" s="24"/>
      <c r="H245" s="24"/>
      <c r="I245" s="25"/>
      <c r="J245" s="24"/>
      <c r="K245" s="24"/>
    </row>
    <row r="246" spans="5:11" ht="12.75">
      <c r="E246" s="24"/>
      <c r="F246" s="24"/>
      <c r="G246" s="24"/>
      <c r="H246" s="24"/>
      <c r="I246" s="25"/>
      <c r="J246" s="24"/>
      <c r="K246" s="24"/>
    </row>
    <row r="247" spans="5:11" ht="12.75">
      <c r="E247" s="24"/>
      <c r="F247" s="24"/>
      <c r="G247" s="24"/>
      <c r="H247" s="24"/>
      <c r="I247" s="25"/>
      <c r="J247" s="24"/>
      <c r="K247" s="24"/>
    </row>
    <row r="248" spans="5:11" ht="12.75">
      <c r="E248" s="24"/>
      <c r="F248" s="24"/>
      <c r="G248" s="24"/>
      <c r="H248" s="24"/>
      <c r="I248" s="25"/>
      <c r="J248" s="24"/>
      <c r="K248" s="24"/>
    </row>
    <row r="249" spans="5:11" ht="12.75">
      <c r="E249" s="24"/>
      <c r="F249" s="24"/>
      <c r="G249" s="24"/>
      <c r="H249" s="24"/>
      <c r="I249" s="25"/>
      <c r="J249" s="24"/>
      <c r="K249" s="24"/>
    </row>
    <row r="250" spans="5:11" ht="12.75">
      <c r="E250" s="24"/>
      <c r="F250" s="24"/>
      <c r="G250" s="24"/>
      <c r="H250" s="24"/>
      <c r="I250" s="25"/>
      <c r="J250" s="24"/>
      <c r="K250" s="24"/>
    </row>
    <row r="251" spans="5:11" ht="12.75">
      <c r="E251" s="24"/>
      <c r="F251" s="24"/>
      <c r="G251" s="24"/>
      <c r="H251" s="24"/>
      <c r="I251" s="25"/>
      <c r="J251" s="24"/>
      <c r="K251" s="24"/>
    </row>
    <row r="252" spans="5:11" ht="12.75">
      <c r="E252" s="24"/>
      <c r="F252" s="24"/>
      <c r="G252" s="24"/>
      <c r="H252" s="24"/>
      <c r="I252" s="25"/>
      <c r="J252" s="24"/>
      <c r="K252" s="24"/>
    </row>
    <row r="253" spans="5:11" ht="12.75">
      <c r="E253" s="24"/>
      <c r="F253" s="24"/>
      <c r="G253" s="24"/>
      <c r="H253" s="24"/>
      <c r="I253" s="25"/>
      <c r="J253" s="24"/>
      <c r="K253" s="24"/>
    </row>
    <row r="254" spans="5:11" ht="12.75">
      <c r="E254" s="24"/>
      <c r="F254" s="24"/>
      <c r="G254" s="24"/>
      <c r="H254" s="24"/>
      <c r="I254" s="25"/>
      <c r="J254" s="24"/>
      <c r="K254" s="24"/>
    </row>
    <row r="255" spans="5:11" ht="12.75">
      <c r="E255" s="24"/>
      <c r="F255" s="24"/>
      <c r="G255" s="24"/>
      <c r="H255" s="24"/>
      <c r="I255" s="25"/>
      <c r="J255" s="24"/>
      <c r="K255" s="24"/>
    </row>
    <row r="256" spans="5:11" ht="12.75">
      <c r="E256" s="24"/>
      <c r="F256" s="24"/>
      <c r="G256" s="24"/>
      <c r="H256" s="24"/>
      <c r="I256" s="25"/>
      <c r="J256" s="24"/>
      <c r="K256" s="24"/>
    </row>
    <row r="257" spans="5:11" ht="12.75">
      <c r="E257" s="24"/>
      <c r="F257" s="24"/>
      <c r="G257" s="24"/>
      <c r="H257" s="24"/>
      <c r="I257" s="25"/>
      <c r="J257" s="24"/>
      <c r="K257" s="24"/>
    </row>
    <row r="258" spans="5:11" ht="12.75">
      <c r="E258" s="24"/>
      <c r="F258" s="24"/>
      <c r="G258" s="24"/>
      <c r="H258" s="24"/>
      <c r="I258" s="25"/>
      <c r="J258" s="24"/>
      <c r="K258" s="24"/>
    </row>
    <row r="259" spans="5:11" ht="12.75">
      <c r="E259" s="24"/>
      <c r="F259" s="24"/>
      <c r="G259" s="24"/>
      <c r="H259" s="24"/>
      <c r="I259" s="25"/>
      <c r="J259" s="24"/>
      <c r="K259" s="24"/>
    </row>
    <row r="260" spans="5:11" ht="12.75">
      <c r="E260" s="24"/>
      <c r="F260" s="24"/>
      <c r="G260" s="24"/>
      <c r="H260" s="24"/>
      <c r="I260" s="25"/>
      <c r="J260" s="24"/>
      <c r="K260" s="24"/>
    </row>
    <row r="261" spans="5:11" ht="12.75">
      <c r="E261" s="24"/>
      <c r="F261" s="24"/>
      <c r="G261" s="24"/>
      <c r="H261" s="24"/>
      <c r="I261" s="25"/>
      <c r="J261" s="24"/>
      <c r="K261" s="24"/>
    </row>
    <row r="262" spans="5:11" ht="12.75">
      <c r="E262" s="24"/>
      <c r="F262" s="24"/>
      <c r="G262" s="24"/>
      <c r="H262" s="24"/>
      <c r="I262" s="25"/>
      <c r="J262" s="24"/>
      <c r="K262" s="24"/>
    </row>
    <row r="263" spans="5:11" ht="12.75">
      <c r="E263" s="24"/>
      <c r="F263" s="24"/>
      <c r="G263" s="24"/>
      <c r="H263" s="24"/>
      <c r="I263" s="25"/>
      <c r="J263" s="24"/>
      <c r="K263" s="24"/>
    </row>
    <row r="264" spans="5:11" ht="12.75">
      <c r="E264" s="24"/>
      <c r="F264" s="24"/>
      <c r="G264" s="24"/>
      <c r="H264" s="24"/>
      <c r="I264" s="25"/>
      <c r="J264" s="24"/>
      <c r="K264" s="24"/>
    </row>
    <row r="265" spans="5:11" ht="12.75">
      <c r="E265" s="24"/>
      <c r="F265" s="24"/>
      <c r="G265" s="24"/>
      <c r="H265" s="24"/>
      <c r="I265" s="25"/>
      <c r="J265" s="24"/>
      <c r="K265" s="24"/>
    </row>
    <row r="266" spans="5:11" ht="12.75">
      <c r="E266" s="24"/>
      <c r="F266" s="24"/>
      <c r="G266" s="24"/>
      <c r="H266" s="24"/>
      <c r="I266" s="25"/>
      <c r="J266" s="24"/>
      <c r="K266" s="24"/>
    </row>
    <row r="267" spans="5:11" ht="12.75">
      <c r="E267" s="24"/>
      <c r="F267" s="24"/>
      <c r="G267" s="24"/>
      <c r="H267" s="24"/>
      <c r="I267" s="25"/>
      <c r="J267" s="24"/>
      <c r="K267" s="24"/>
    </row>
    <row r="268" spans="5:11" ht="12.75">
      <c r="E268" s="24"/>
      <c r="F268" s="24"/>
      <c r="G268" s="24"/>
      <c r="H268" s="24"/>
      <c r="I268" s="25"/>
      <c r="J268" s="24"/>
      <c r="K268" s="24"/>
    </row>
    <row r="269" spans="5:11" ht="12.75">
      <c r="E269" s="24"/>
      <c r="F269" s="24"/>
      <c r="G269" s="24"/>
      <c r="H269" s="24"/>
      <c r="I269" s="25"/>
      <c r="J269" s="24"/>
      <c r="K269" s="24"/>
    </row>
    <row r="270" spans="5:11" ht="12.75">
      <c r="E270" s="24"/>
      <c r="F270" s="24"/>
      <c r="G270" s="24"/>
      <c r="H270" s="24"/>
      <c r="I270" s="25"/>
      <c r="J270" s="24"/>
      <c r="K270" s="24"/>
    </row>
    <row r="271" spans="5:11" ht="12.75">
      <c r="E271" s="24"/>
      <c r="F271" s="24"/>
      <c r="G271" s="24"/>
      <c r="H271" s="24"/>
      <c r="I271" s="25"/>
      <c r="J271" s="24"/>
      <c r="K271" s="24"/>
    </row>
    <row r="272" spans="5:11" ht="12.75">
      <c r="E272" s="24"/>
      <c r="F272" s="24"/>
      <c r="G272" s="24"/>
      <c r="H272" s="24"/>
      <c r="I272" s="25"/>
      <c r="J272" s="24"/>
      <c r="K272" s="24"/>
    </row>
    <row r="273" spans="5:11" ht="12.75">
      <c r="E273" s="24"/>
      <c r="F273" s="24"/>
      <c r="G273" s="24"/>
      <c r="H273" s="24"/>
      <c r="I273" s="25"/>
      <c r="J273" s="24"/>
      <c r="K273" s="24"/>
    </row>
    <row r="274" spans="5:11" ht="12.75">
      <c r="E274" s="24"/>
      <c r="F274" s="24"/>
      <c r="G274" s="24"/>
      <c r="H274" s="24"/>
      <c r="I274" s="25"/>
      <c r="J274" s="24"/>
      <c r="K274" s="24"/>
    </row>
    <row r="275" spans="5:11" ht="12.75">
      <c r="E275" s="24"/>
      <c r="F275" s="24"/>
      <c r="G275" s="24"/>
      <c r="H275" s="24"/>
      <c r="I275" s="25"/>
      <c r="J275" s="24"/>
      <c r="K275" s="24"/>
    </row>
    <row r="276" spans="5:11" ht="12.75">
      <c r="E276" s="24"/>
      <c r="F276" s="24"/>
      <c r="G276" s="24"/>
      <c r="H276" s="24"/>
      <c r="I276" s="25"/>
      <c r="J276" s="24"/>
      <c r="K276" s="24"/>
    </row>
    <row r="277" spans="5:11" ht="12.75">
      <c r="E277" s="24"/>
      <c r="F277" s="24"/>
      <c r="G277" s="24"/>
      <c r="H277" s="24"/>
      <c r="I277" s="25"/>
      <c r="J277" s="24"/>
      <c r="K277" s="24"/>
    </row>
    <row r="278" spans="5:11" ht="12.75">
      <c r="E278" s="24"/>
      <c r="F278" s="24"/>
      <c r="G278" s="24"/>
      <c r="H278" s="24"/>
      <c r="I278" s="25"/>
      <c r="J278" s="24"/>
      <c r="K278" s="24"/>
    </row>
    <row r="279" spans="5:11" ht="12.75">
      <c r="E279" s="24"/>
      <c r="F279" s="24"/>
      <c r="G279" s="24"/>
      <c r="H279" s="24"/>
      <c r="I279" s="25"/>
      <c r="J279" s="24"/>
      <c r="K279" s="24"/>
    </row>
    <row r="280" spans="5:11" ht="12.75">
      <c r="E280" s="24"/>
      <c r="F280" s="24"/>
      <c r="G280" s="24"/>
      <c r="H280" s="24"/>
      <c r="I280" s="25"/>
      <c r="J280" s="24"/>
      <c r="K280" s="24"/>
    </row>
    <row r="281" spans="5:11" ht="12.75">
      <c r="E281" s="24"/>
      <c r="F281" s="24"/>
      <c r="G281" s="24"/>
      <c r="H281" s="24"/>
      <c r="I281" s="25"/>
      <c r="J281" s="24"/>
      <c r="K281" s="24"/>
    </row>
    <row r="282" spans="5:11" ht="12.75">
      <c r="E282" s="24"/>
      <c r="F282" s="24"/>
      <c r="G282" s="24"/>
      <c r="H282" s="24"/>
      <c r="I282" s="25"/>
      <c r="J282" s="24"/>
      <c r="K282" s="24"/>
    </row>
    <row r="283" spans="5:11" ht="12.75">
      <c r="E283" s="24"/>
      <c r="F283" s="24"/>
      <c r="G283" s="24"/>
      <c r="H283" s="24"/>
      <c r="I283" s="25"/>
      <c r="J283" s="24"/>
      <c r="K283" s="24"/>
    </row>
    <row r="284" spans="5:11" ht="12.75">
      <c r="E284" s="24"/>
      <c r="F284" s="24"/>
      <c r="G284" s="24"/>
      <c r="H284" s="24"/>
      <c r="I284" s="25"/>
      <c r="J284" s="24"/>
      <c r="K284" s="24"/>
    </row>
    <row r="285" spans="5:11" ht="12.75">
      <c r="E285" s="24"/>
      <c r="F285" s="24"/>
      <c r="G285" s="24"/>
      <c r="H285" s="24"/>
      <c r="I285" s="25"/>
      <c r="J285" s="24"/>
      <c r="K285" s="24"/>
    </row>
    <row r="286" spans="5:11" ht="12.75">
      <c r="E286" s="24"/>
      <c r="F286" s="24"/>
      <c r="G286" s="24"/>
      <c r="H286" s="24"/>
      <c r="I286" s="25"/>
      <c r="J286" s="24"/>
      <c r="K286" s="24"/>
    </row>
    <row r="287" spans="5:11" ht="12.75">
      <c r="E287" s="24"/>
      <c r="F287" s="24"/>
      <c r="G287" s="24"/>
      <c r="H287" s="24"/>
      <c r="I287" s="25"/>
      <c r="J287" s="24"/>
      <c r="K287" s="24"/>
    </row>
    <row r="288" spans="5:11" ht="12.75">
      <c r="E288" s="24"/>
      <c r="F288" s="24"/>
      <c r="G288" s="24"/>
      <c r="H288" s="24"/>
      <c r="I288" s="25"/>
      <c r="J288" s="24"/>
      <c r="K288" s="24"/>
    </row>
    <row r="289" spans="5:11" ht="12.75">
      <c r="E289" s="24"/>
      <c r="F289" s="24"/>
      <c r="G289" s="24"/>
      <c r="H289" s="24"/>
      <c r="I289" s="25"/>
      <c r="J289" s="24"/>
      <c r="K289" s="24"/>
    </row>
    <row r="290" spans="5:11" ht="12.75">
      <c r="E290" s="24"/>
      <c r="F290" s="24"/>
      <c r="G290" s="24"/>
      <c r="H290" s="24"/>
      <c r="I290" s="25"/>
      <c r="J290" s="24"/>
      <c r="K290" s="24"/>
    </row>
    <row r="291" spans="5:11" ht="12.75">
      <c r="E291" s="24"/>
      <c r="F291" s="24"/>
      <c r="G291" s="24"/>
      <c r="H291" s="24"/>
      <c r="I291" s="25"/>
      <c r="J291" s="24"/>
      <c r="K291" s="24"/>
    </row>
    <row r="292" spans="5:11" ht="12.75">
      <c r="E292" s="24"/>
      <c r="F292" s="24"/>
      <c r="G292" s="24"/>
      <c r="H292" s="24"/>
      <c r="I292" s="25"/>
      <c r="J292" s="24"/>
      <c r="K292" s="24"/>
    </row>
    <row r="293" spans="5:11" ht="12.75">
      <c r="E293" s="24"/>
      <c r="F293" s="24"/>
      <c r="G293" s="24"/>
      <c r="H293" s="24"/>
      <c r="I293" s="25"/>
      <c r="J293" s="24"/>
      <c r="K293" s="24"/>
    </row>
    <row r="294" ht="12.75">
      <c r="K294" s="26"/>
    </row>
    <row r="295" ht="12.75">
      <c r="K295" s="26"/>
    </row>
    <row r="296" ht="12.75">
      <c r="K296" s="26"/>
    </row>
    <row r="297" ht="12.75">
      <c r="K297" s="26"/>
    </row>
    <row r="298" ht="12.75">
      <c r="K298" s="26"/>
    </row>
    <row r="299" ht="12.75">
      <c r="K299" s="26"/>
    </row>
    <row r="300" ht="12.75">
      <c r="K300" s="26"/>
    </row>
    <row r="301" ht="12.75">
      <c r="K301" s="26"/>
    </row>
    <row r="302" ht="12.75">
      <c r="K302" s="26"/>
    </row>
    <row r="303" ht="12.75">
      <c r="K303" s="26"/>
    </row>
    <row r="304" ht="12.75">
      <c r="K304" s="26"/>
    </row>
    <row r="305" ht="12.75">
      <c r="K305" s="26"/>
    </row>
    <row r="306" ht="12.75">
      <c r="K306" s="26"/>
    </row>
    <row r="307" ht="12.75">
      <c r="K307" s="26"/>
    </row>
    <row r="308" spans="11:12" ht="12.75">
      <c r="K308" s="26"/>
      <c r="L308" s="26"/>
    </row>
    <row r="309" spans="11:12" ht="12.75">
      <c r="K309" s="26"/>
      <c r="L309" s="26"/>
    </row>
    <row r="310" spans="11:12" ht="12.75">
      <c r="K310" s="26"/>
      <c r="L310" s="26"/>
    </row>
    <row r="311" spans="11:12" ht="12.75">
      <c r="K311" s="26"/>
      <c r="L311" s="26"/>
    </row>
    <row r="312" spans="11:12" ht="12.75">
      <c r="K312" s="26"/>
      <c r="L312" s="26"/>
    </row>
    <row r="313" spans="11:12" ht="12.75">
      <c r="K313" s="26"/>
      <c r="L313" s="26"/>
    </row>
    <row r="314" spans="11:12" ht="12.75">
      <c r="K314" s="26"/>
      <c r="L314" s="26"/>
    </row>
    <row r="315" spans="11:12" ht="12.75">
      <c r="K315" s="26"/>
      <c r="L315" s="26"/>
    </row>
    <row r="316" spans="11:12" ht="12.75">
      <c r="K316" s="26"/>
      <c r="L316" s="26"/>
    </row>
    <row r="317" spans="11:12" ht="12.75">
      <c r="K317" s="26"/>
      <c r="L317" s="26"/>
    </row>
    <row r="318" spans="11:12" ht="12.75">
      <c r="K318" s="26"/>
      <c r="L318" s="26"/>
    </row>
    <row r="319" spans="11:12" ht="12.75">
      <c r="K319" s="26"/>
      <c r="L319" s="26"/>
    </row>
    <row r="320" spans="11:12" ht="12.75">
      <c r="K320" s="26"/>
      <c r="L320" s="26"/>
    </row>
    <row r="321" spans="11:12" ht="12.75">
      <c r="K321" s="26"/>
      <c r="L321" s="26"/>
    </row>
    <row r="322" spans="11:12" ht="12.75">
      <c r="K322" s="26"/>
      <c r="L322" s="26"/>
    </row>
    <row r="323" spans="11:12" ht="12.75">
      <c r="K323" s="26"/>
      <c r="L323" s="26"/>
    </row>
    <row r="324" spans="11:12" ht="12.75">
      <c r="K324" s="26"/>
      <c r="L324" s="26"/>
    </row>
    <row r="325" spans="11:12" ht="12.75">
      <c r="K325" s="26"/>
      <c r="L325" s="26"/>
    </row>
    <row r="326" spans="11:12" ht="12.75">
      <c r="K326" s="26"/>
      <c r="L326" s="26"/>
    </row>
    <row r="327" spans="11:12" ht="12.75">
      <c r="K327" s="26"/>
      <c r="L327" s="26"/>
    </row>
    <row r="328" spans="11:12" ht="12.75">
      <c r="K328" s="26"/>
      <c r="L328" s="26"/>
    </row>
    <row r="329" spans="11:12" ht="12.75">
      <c r="K329" s="26"/>
      <c r="L329" s="26"/>
    </row>
    <row r="330" spans="11:12" ht="12.75">
      <c r="K330" s="26"/>
      <c r="L330" s="26"/>
    </row>
    <row r="331" spans="11:12" ht="12.75">
      <c r="K331" s="26"/>
      <c r="L331" s="26"/>
    </row>
    <row r="332" spans="11:12" ht="12.75">
      <c r="K332" s="26"/>
      <c r="L332" s="26"/>
    </row>
    <row r="333" spans="11:12" ht="12.75">
      <c r="K333" s="26"/>
      <c r="L333" s="26"/>
    </row>
    <row r="334" spans="11:12" ht="12.75">
      <c r="K334" s="26"/>
      <c r="L334" s="26"/>
    </row>
    <row r="335" spans="11:12" ht="12.75">
      <c r="K335" s="26"/>
      <c r="L335" s="26"/>
    </row>
    <row r="336" spans="11:12" ht="12.75">
      <c r="K336" s="26"/>
      <c r="L336" s="26"/>
    </row>
    <row r="337" spans="11:12" ht="12.75">
      <c r="K337" s="26"/>
      <c r="L337" s="26"/>
    </row>
    <row r="338" spans="11:12" ht="12.75">
      <c r="K338" s="26"/>
      <c r="L338" s="26"/>
    </row>
    <row r="339" spans="11:12" ht="12.75">
      <c r="K339" s="26"/>
      <c r="L339" s="26"/>
    </row>
    <row r="340" spans="11:12" ht="12.75">
      <c r="K340" s="26"/>
      <c r="L340" s="26"/>
    </row>
    <row r="341" spans="11:12" ht="12.75">
      <c r="K341" s="26"/>
      <c r="L341" s="26"/>
    </row>
    <row r="342" spans="11:12" ht="12.75">
      <c r="K342" s="26"/>
      <c r="L342" s="26"/>
    </row>
    <row r="343" spans="11:12" ht="12.75">
      <c r="K343" s="26"/>
      <c r="L343" s="26"/>
    </row>
    <row r="344" spans="11:12" ht="12.75">
      <c r="K344" s="26"/>
      <c r="L344" s="26"/>
    </row>
    <row r="345" spans="11:12" ht="12.75">
      <c r="K345" s="26"/>
      <c r="L345" s="26"/>
    </row>
    <row r="346" spans="11:12" ht="12.75">
      <c r="K346" s="26"/>
      <c r="L346" s="26"/>
    </row>
    <row r="347" spans="11:12" ht="12.75">
      <c r="K347" s="26"/>
      <c r="L347" s="26"/>
    </row>
    <row r="348" spans="11:12" ht="12.75">
      <c r="K348" s="26"/>
      <c r="L348" s="26"/>
    </row>
    <row r="349" spans="11:12" ht="12.75">
      <c r="K349" s="26"/>
      <c r="L349" s="26"/>
    </row>
    <row r="350" spans="11:12" ht="12.75">
      <c r="K350" s="26"/>
      <c r="L350" s="26"/>
    </row>
    <row r="351" spans="11:12" ht="12.75">
      <c r="K351" s="26"/>
      <c r="L351" s="26"/>
    </row>
    <row r="352" spans="11:12" ht="12.75">
      <c r="K352" s="26"/>
      <c r="L352" s="26"/>
    </row>
    <row r="353" spans="11:12" ht="12.75">
      <c r="K353" s="26"/>
      <c r="L353" s="26"/>
    </row>
    <row r="354" spans="11:12" ht="12.75">
      <c r="K354" s="26"/>
      <c r="L354" s="26"/>
    </row>
    <row r="355" spans="11:12" ht="12.75">
      <c r="K355" s="26"/>
      <c r="L355" s="26"/>
    </row>
    <row r="356" spans="11:12" ht="12.75">
      <c r="K356" s="26"/>
      <c r="L356" s="26"/>
    </row>
    <row r="357" spans="11:12" ht="12.75">
      <c r="K357" s="26"/>
      <c r="L357" s="26"/>
    </row>
    <row r="358" spans="11:12" ht="12.75">
      <c r="K358" s="26"/>
      <c r="L358" s="26"/>
    </row>
    <row r="359" spans="11:12" ht="12.75">
      <c r="K359" s="26"/>
      <c r="L359" s="26"/>
    </row>
    <row r="360" spans="11:12" ht="12.75">
      <c r="K360" s="26"/>
      <c r="L360" s="26"/>
    </row>
    <row r="361" spans="11:12" ht="12.75">
      <c r="K361" s="26"/>
      <c r="L361" s="26"/>
    </row>
    <row r="362" spans="11:12" ht="12.75">
      <c r="K362" s="26"/>
      <c r="L362" s="26"/>
    </row>
    <row r="363" spans="11:12" ht="12.75">
      <c r="K363" s="26"/>
      <c r="L363" s="26"/>
    </row>
    <row r="364" spans="11:12" ht="12.75">
      <c r="K364" s="26"/>
      <c r="L364" s="26"/>
    </row>
    <row r="365" spans="11:12" ht="12.75">
      <c r="K365" s="26"/>
      <c r="L365" s="26"/>
    </row>
    <row r="366" spans="11:12" ht="12.75">
      <c r="K366" s="26"/>
      <c r="L366" s="26"/>
    </row>
    <row r="367" spans="11:12" ht="12.75">
      <c r="K367" s="26"/>
      <c r="L367" s="26"/>
    </row>
    <row r="368" spans="11:12" ht="12.75">
      <c r="K368" s="26"/>
      <c r="L368" s="26"/>
    </row>
    <row r="369" spans="11:12" ht="12.75">
      <c r="K369" s="26"/>
      <c r="L369" s="26"/>
    </row>
    <row r="370" spans="11:12" ht="12.75">
      <c r="K370" s="26"/>
      <c r="L370" s="26"/>
    </row>
    <row r="371" spans="11:12" ht="12.75">
      <c r="K371" s="26"/>
      <c r="L371" s="26"/>
    </row>
    <row r="372" spans="11:12" ht="12.75">
      <c r="K372" s="26"/>
      <c r="L372" s="26"/>
    </row>
    <row r="373" spans="11:12" ht="12.75">
      <c r="K373" s="26"/>
      <c r="L373" s="26"/>
    </row>
    <row r="374" spans="11:12" ht="12.75">
      <c r="K374" s="26"/>
      <c r="L374" s="26"/>
    </row>
    <row r="375" spans="11:12" ht="12.75">
      <c r="K375" s="26"/>
      <c r="L375" s="26"/>
    </row>
    <row r="376" spans="11:12" ht="12.75">
      <c r="K376" s="26"/>
      <c r="L376" s="26"/>
    </row>
    <row r="377" spans="11:12" ht="12.75">
      <c r="K377" s="26"/>
      <c r="L377" s="26"/>
    </row>
    <row r="378" spans="11:12" ht="12.75">
      <c r="K378" s="26"/>
      <c r="L378" s="26"/>
    </row>
    <row r="379" spans="11:12" ht="12.75">
      <c r="K379" s="26"/>
      <c r="L379" s="26"/>
    </row>
    <row r="380" spans="11:12" ht="12.75">
      <c r="K380" s="26"/>
      <c r="L380" s="26"/>
    </row>
    <row r="381" spans="11:12" ht="12.75">
      <c r="K381" s="26"/>
      <c r="L381" s="26"/>
    </row>
    <row r="382" spans="11:12" ht="12.75">
      <c r="K382" s="26"/>
      <c r="L382" s="26"/>
    </row>
    <row r="383" spans="11:12" ht="12.75">
      <c r="K383" s="26"/>
      <c r="L383" s="26"/>
    </row>
    <row r="384" spans="11:12" ht="12.75">
      <c r="K384" s="26"/>
      <c r="L384" s="26"/>
    </row>
    <row r="385" spans="11:12" ht="12.75">
      <c r="K385" s="26"/>
      <c r="L385" s="26"/>
    </row>
    <row r="386" spans="11:12" ht="12.75">
      <c r="K386" s="26"/>
      <c r="L386" s="26"/>
    </row>
    <row r="387" spans="11:12" ht="12.75">
      <c r="K387" s="26"/>
      <c r="L387" s="26"/>
    </row>
    <row r="388" spans="11:12" ht="12.75">
      <c r="K388" s="26"/>
      <c r="L388" s="26"/>
    </row>
    <row r="389" spans="11:12" ht="12.75">
      <c r="K389" s="26"/>
      <c r="L389" s="26"/>
    </row>
    <row r="390" spans="11:12" ht="12.75">
      <c r="K390" s="26"/>
      <c r="L390" s="26"/>
    </row>
    <row r="391" spans="11:12" ht="12.75">
      <c r="K391" s="26"/>
      <c r="L391" s="26"/>
    </row>
    <row r="392" spans="11:12" ht="12.75">
      <c r="K392" s="26"/>
      <c r="L392" s="26"/>
    </row>
    <row r="393" spans="11:12" ht="12.75">
      <c r="K393" s="26"/>
      <c r="L393" s="26"/>
    </row>
    <row r="394" spans="11:12" ht="12.75">
      <c r="K394" s="26"/>
      <c r="L394" s="26"/>
    </row>
    <row r="395" spans="11:12" ht="12.75">
      <c r="K395" s="26"/>
      <c r="L395" s="26"/>
    </row>
    <row r="396" spans="11:12" ht="12.75">
      <c r="K396" s="26"/>
      <c r="L396" s="26"/>
    </row>
    <row r="397" spans="11:12" ht="12.75">
      <c r="K397" s="26"/>
      <c r="L397" s="26"/>
    </row>
    <row r="398" spans="11:12" ht="12.75">
      <c r="K398" s="26"/>
      <c r="L398" s="26"/>
    </row>
    <row r="399" spans="11:12" ht="12.75">
      <c r="K399" s="26"/>
      <c r="L399" s="26"/>
    </row>
    <row r="400" spans="11:12" ht="12.75">
      <c r="K400" s="26"/>
      <c r="L400" s="26"/>
    </row>
    <row r="401" spans="11:12" ht="12.75">
      <c r="K401" s="26"/>
      <c r="L401" s="26"/>
    </row>
    <row r="402" spans="11:12" ht="12.75">
      <c r="K402" s="26"/>
      <c r="L402" s="26"/>
    </row>
    <row r="403" spans="11:12" ht="12.75">
      <c r="K403" s="26"/>
      <c r="L403" s="26"/>
    </row>
    <row r="404" spans="11:12" ht="12.75">
      <c r="K404" s="26"/>
      <c r="L404" s="26"/>
    </row>
    <row r="405" spans="11:12" ht="12.75">
      <c r="K405" s="26"/>
      <c r="L405" s="26"/>
    </row>
    <row r="406" spans="11:12" ht="12.75">
      <c r="K406" s="26"/>
      <c r="L406" s="26"/>
    </row>
    <row r="407" spans="11:12" ht="12.75">
      <c r="K407" s="26"/>
      <c r="L407" s="26"/>
    </row>
    <row r="408" spans="11:12" ht="12.75">
      <c r="K408" s="26"/>
      <c r="L408" s="26"/>
    </row>
    <row r="409" spans="11:12" ht="12.75">
      <c r="K409" s="26"/>
      <c r="L409" s="26"/>
    </row>
    <row r="410" spans="11:12" ht="12.75">
      <c r="K410" s="26"/>
      <c r="L410" s="26"/>
    </row>
    <row r="411" spans="11:12" ht="12.75">
      <c r="K411" s="26"/>
      <c r="L411" s="26"/>
    </row>
    <row r="412" spans="11:12" ht="12.75">
      <c r="K412" s="26"/>
      <c r="L412" s="26"/>
    </row>
    <row r="413" spans="11:12" ht="12.75">
      <c r="K413" s="26"/>
      <c r="L413" s="26"/>
    </row>
    <row r="414" spans="11:12" ht="12.75">
      <c r="K414" s="26"/>
      <c r="L414" s="26"/>
    </row>
    <row r="415" spans="11:12" ht="12.75">
      <c r="K415" s="26"/>
      <c r="L415" s="26"/>
    </row>
    <row r="416" spans="11:12" ht="12.75">
      <c r="K416" s="26"/>
      <c r="L416" s="26"/>
    </row>
    <row r="417" spans="11:12" ht="12.75">
      <c r="K417" s="26"/>
      <c r="L417" s="26"/>
    </row>
    <row r="418" spans="11:12" ht="12.75">
      <c r="K418" s="26"/>
      <c r="L418" s="26"/>
    </row>
    <row r="419" spans="11:12" ht="12.75">
      <c r="K419" s="26"/>
      <c r="L419" s="26"/>
    </row>
    <row r="420" spans="11:12" ht="12.75">
      <c r="K420" s="26"/>
      <c r="L420" s="26"/>
    </row>
    <row r="421" spans="11:12" ht="12.75">
      <c r="K421" s="26"/>
      <c r="L421" s="26"/>
    </row>
    <row r="422" spans="11:12" ht="12.75">
      <c r="K422" s="26"/>
      <c r="L422" s="26"/>
    </row>
    <row r="423" spans="11:12" ht="12.75">
      <c r="K423" s="26"/>
      <c r="L423" s="26"/>
    </row>
    <row r="424" spans="11:12" ht="12.75">
      <c r="K424" s="26"/>
      <c r="L424" s="26"/>
    </row>
    <row r="425" spans="11:12" ht="12.75">
      <c r="K425" s="26"/>
      <c r="L425" s="26"/>
    </row>
    <row r="426" spans="11:12" ht="12.75">
      <c r="K426" s="26"/>
      <c r="L426" s="26"/>
    </row>
    <row r="427" spans="11:12" ht="12.75">
      <c r="K427" s="26"/>
      <c r="L427" s="26"/>
    </row>
    <row r="428" spans="11:12" ht="12.75">
      <c r="K428" s="26"/>
      <c r="L428" s="26"/>
    </row>
    <row r="429" spans="11:12" ht="12.75">
      <c r="K429" s="26"/>
      <c r="L429" s="26"/>
    </row>
    <row r="430" spans="11:12" ht="12.75">
      <c r="K430" s="26"/>
      <c r="L430" s="26"/>
    </row>
    <row r="431" spans="11:12" ht="12.75">
      <c r="K431" s="26"/>
      <c r="L431" s="26"/>
    </row>
    <row r="432" spans="11:12" ht="12.75">
      <c r="K432" s="26"/>
      <c r="L432" s="26"/>
    </row>
    <row r="433" spans="11:12" ht="12.75">
      <c r="K433" s="26"/>
      <c r="L433" s="26"/>
    </row>
    <row r="434" spans="11:12" ht="12.75">
      <c r="K434" s="26"/>
      <c r="L434" s="26"/>
    </row>
    <row r="435" spans="11:12" ht="12.75">
      <c r="K435" s="26"/>
      <c r="L435" s="26"/>
    </row>
    <row r="436" spans="11:12" ht="12.75">
      <c r="K436" s="26"/>
      <c r="L436" s="26"/>
    </row>
    <row r="437" spans="11:12" ht="12.75">
      <c r="K437" s="26"/>
      <c r="L437" s="26"/>
    </row>
    <row r="438" spans="11:12" ht="12.75">
      <c r="K438" s="26"/>
      <c r="L438" s="26"/>
    </row>
    <row r="439" spans="11:12" ht="12.75">
      <c r="K439" s="26"/>
      <c r="L439" s="26"/>
    </row>
    <row r="440" spans="11:12" ht="12.75">
      <c r="K440" s="26"/>
      <c r="L440" s="26"/>
    </row>
    <row r="441" spans="11:12" ht="12.75">
      <c r="K441" s="26"/>
      <c r="L441" s="26"/>
    </row>
    <row r="442" spans="11:12" ht="12.75">
      <c r="K442" s="26"/>
      <c r="L442" s="26"/>
    </row>
    <row r="443" spans="11:12" ht="12.75">
      <c r="K443" s="26"/>
      <c r="L443" s="26"/>
    </row>
  </sheetData>
  <mergeCells count="277">
    <mergeCell ref="A172:O172"/>
    <mergeCell ref="A173:O173"/>
    <mergeCell ref="A162:G162"/>
    <mergeCell ref="A163:A166"/>
    <mergeCell ref="B163:B166"/>
    <mergeCell ref="C163:C166"/>
    <mergeCell ref="E163:E166"/>
    <mergeCell ref="F163:F166"/>
    <mergeCell ref="G163:G166"/>
    <mergeCell ref="F154:F157"/>
    <mergeCell ref="G154:G157"/>
    <mergeCell ref="A158:A161"/>
    <mergeCell ref="B158:B161"/>
    <mergeCell ref="C158:C161"/>
    <mergeCell ref="E158:E161"/>
    <mergeCell ref="F158:F161"/>
    <mergeCell ref="G158:G161"/>
    <mergeCell ref="A154:A157"/>
    <mergeCell ref="B154:B157"/>
    <mergeCell ref="C154:C157"/>
    <mergeCell ref="E154:E157"/>
    <mergeCell ref="P150:P152"/>
    <mergeCell ref="I151:I152"/>
    <mergeCell ref="J151:J152"/>
    <mergeCell ref="K151:O151"/>
    <mergeCell ref="E150:F151"/>
    <mergeCell ref="G150:G152"/>
    <mergeCell ref="H150:H152"/>
    <mergeCell ref="I150:O150"/>
    <mergeCell ref="A150:A152"/>
    <mergeCell ref="B150:B152"/>
    <mergeCell ref="C150:C152"/>
    <mergeCell ref="D150:D152"/>
    <mergeCell ref="F142:F145"/>
    <mergeCell ref="G142:G145"/>
    <mergeCell ref="A146:A149"/>
    <mergeCell ref="B146:B149"/>
    <mergeCell ref="C146:C149"/>
    <mergeCell ref="E146:E149"/>
    <mergeCell ref="F146:F149"/>
    <mergeCell ref="G146:G149"/>
    <mergeCell ref="A142:A145"/>
    <mergeCell ref="B142:B145"/>
    <mergeCell ref="C142:C145"/>
    <mergeCell ref="E142:E145"/>
    <mergeCell ref="F134:F136"/>
    <mergeCell ref="G134:G136"/>
    <mergeCell ref="A137:G137"/>
    <mergeCell ref="A138:A141"/>
    <mergeCell ref="B138:B141"/>
    <mergeCell ref="C138:C141"/>
    <mergeCell ref="E138:E141"/>
    <mergeCell ref="F138:F141"/>
    <mergeCell ref="G138:G141"/>
    <mergeCell ref="A134:A136"/>
    <mergeCell ref="B134:B136"/>
    <mergeCell ref="C134:C136"/>
    <mergeCell ref="E134:E136"/>
    <mergeCell ref="A129:G129"/>
    <mergeCell ref="A130:A133"/>
    <mergeCell ref="B130:B133"/>
    <mergeCell ref="C130:C133"/>
    <mergeCell ref="E130:E133"/>
    <mergeCell ref="F130:F133"/>
    <mergeCell ref="G130:G133"/>
    <mergeCell ref="G122:G124"/>
    <mergeCell ref="A125:G125"/>
    <mergeCell ref="A126:A128"/>
    <mergeCell ref="B126:B128"/>
    <mergeCell ref="C126:C128"/>
    <mergeCell ref="E126:E128"/>
    <mergeCell ref="F126:F128"/>
    <mergeCell ref="G126:G128"/>
    <mergeCell ref="A122:A124"/>
    <mergeCell ref="B122:B124"/>
    <mergeCell ref="C122:C124"/>
    <mergeCell ref="E122:E124"/>
    <mergeCell ref="F116:F118"/>
    <mergeCell ref="E116:E118"/>
    <mergeCell ref="F122:F124"/>
    <mergeCell ref="G116:G118"/>
    <mergeCell ref="A119:A121"/>
    <mergeCell ref="B119:B121"/>
    <mergeCell ref="C119:C121"/>
    <mergeCell ref="E119:E121"/>
    <mergeCell ref="F119:F121"/>
    <mergeCell ref="G119:G121"/>
    <mergeCell ref="A116:A118"/>
    <mergeCell ref="B116:B118"/>
    <mergeCell ref="C116:C118"/>
    <mergeCell ref="A112:G112"/>
    <mergeCell ref="A113:A115"/>
    <mergeCell ref="B113:B115"/>
    <mergeCell ref="C113:C115"/>
    <mergeCell ref="E113:E115"/>
    <mergeCell ref="F113:F115"/>
    <mergeCell ref="G113:G115"/>
    <mergeCell ref="A107:G107"/>
    <mergeCell ref="A108:A111"/>
    <mergeCell ref="B108:B111"/>
    <mergeCell ref="C108:C111"/>
    <mergeCell ref="E108:E111"/>
    <mergeCell ref="F108:F111"/>
    <mergeCell ref="G108:G111"/>
    <mergeCell ref="H103:H105"/>
    <mergeCell ref="I103:O103"/>
    <mergeCell ref="P103:P105"/>
    <mergeCell ref="I104:I105"/>
    <mergeCell ref="J104:J105"/>
    <mergeCell ref="K104:O104"/>
    <mergeCell ref="E103:F104"/>
    <mergeCell ref="G103:G105"/>
    <mergeCell ref="A99:A102"/>
    <mergeCell ref="B99:B102"/>
    <mergeCell ref="A103:A105"/>
    <mergeCell ref="B103:B105"/>
    <mergeCell ref="C103:C105"/>
    <mergeCell ref="D103:D105"/>
    <mergeCell ref="C99:C102"/>
    <mergeCell ref="E99:E102"/>
    <mergeCell ref="F87:F90"/>
    <mergeCell ref="G87:G90"/>
    <mergeCell ref="E95:E98"/>
    <mergeCell ref="F95:F98"/>
    <mergeCell ref="G95:G98"/>
    <mergeCell ref="F99:F102"/>
    <mergeCell ref="G99:G102"/>
    <mergeCell ref="A91:A94"/>
    <mergeCell ref="A95:A98"/>
    <mergeCell ref="B95:B98"/>
    <mergeCell ref="C95:C98"/>
    <mergeCell ref="A87:A90"/>
    <mergeCell ref="B87:B90"/>
    <mergeCell ref="C87:C90"/>
    <mergeCell ref="E87:E90"/>
    <mergeCell ref="F83:F86"/>
    <mergeCell ref="G83:G86"/>
    <mergeCell ref="A79:A82"/>
    <mergeCell ref="B79:B82"/>
    <mergeCell ref="C79:C82"/>
    <mergeCell ref="A83:A86"/>
    <mergeCell ref="B83:B86"/>
    <mergeCell ref="C83:C86"/>
    <mergeCell ref="E83:E86"/>
    <mergeCell ref="E79:E82"/>
    <mergeCell ref="A73:G73"/>
    <mergeCell ref="A74:A78"/>
    <mergeCell ref="B74:B78"/>
    <mergeCell ref="C74:C78"/>
    <mergeCell ref="E74:E78"/>
    <mergeCell ref="F74:F78"/>
    <mergeCell ref="G74:G78"/>
    <mergeCell ref="F79:F82"/>
    <mergeCell ref="G79:G82"/>
    <mergeCell ref="F65:F67"/>
    <mergeCell ref="G65:G67"/>
    <mergeCell ref="A68:G68"/>
    <mergeCell ref="A69:A72"/>
    <mergeCell ref="B69:B72"/>
    <mergeCell ref="C69:C72"/>
    <mergeCell ref="E69:E72"/>
    <mergeCell ref="F69:F72"/>
    <mergeCell ref="G69:G72"/>
    <mergeCell ref="A65:A67"/>
    <mergeCell ref="B65:B67"/>
    <mergeCell ref="C65:C67"/>
    <mergeCell ref="E65:E67"/>
    <mergeCell ref="A60:G60"/>
    <mergeCell ref="A61:A64"/>
    <mergeCell ref="B61:B64"/>
    <mergeCell ref="C61:C64"/>
    <mergeCell ref="E61:E64"/>
    <mergeCell ref="F61:F64"/>
    <mergeCell ref="G61:G64"/>
    <mergeCell ref="P56:P58"/>
    <mergeCell ref="I57:I58"/>
    <mergeCell ref="J57:J58"/>
    <mergeCell ref="K57:O57"/>
    <mergeCell ref="E56:F57"/>
    <mergeCell ref="G56:G58"/>
    <mergeCell ref="H56:H58"/>
    <mergeCell ref="I56:O56"/>
    <mergeCell ref="A56:A58"/>
    <mergeCell ref="B56:B58"/>
    <mergeCell ref="C56:C58"/>
    <mergeCell ref="D56:D58"/>
    <mergeCell ref="F53:F55"/>
    <mergeCell ref="G53:G55"/>
    <mergeCell ref="A50:A52"/>
    <mergeCell ref="B50:B52"/>
    <mergeCell ref="C50:C52"/>
    <mergeCell ref="A53:A55"/>
    <mergeCell ref="B53:B55"/>
    <mergeCell ref="C53:C55"/>
    <mergeCell ref="E53:E55"/>
    <mergeCell ref="E50:E52"/>
    <mergeCell ref="A46:G46"/>
    <mergeCell ref="A47:A49"/>
    <mergeCell ref="B47:B49"/>
    <mergeCell ref="C47:C49"/>
    <mergeCell ref="E47:E49"/>
    <mergeCell ref="F47:F49"/>
    <mergeCell ref="G47:G49"/>
    <mergeCell ref="F50:F52"/>
    <mergeCell ref="G50:G52"/>
    <mergeCell ref="A41:G41"/>
    <mergeCell ref="A42:A45"/>
    <mergeCell ref="B42:B45"/>
    <mergeCell ref="C42:C45"/>
    <mergeCell ref="E42:E45"/>
    <mergeCell ref="F42:F45"/>
    <mergeCell ref="G42:G45"/>
    <mergeCell ref="F38:F40"/>
    <mergeCell ref="G38:G40"/>
    <mergeCell ref="A34:A37"/>
    <mergeCell ref="B34:B37"/>
    <mergeCell ref="A38:A40"/>
    <mergeCell ref="B38:B40"/>
    <mergeCell ref="C38:C40"/>
    <mergeCell ref="E38:E40"/>
    <mergeCell ref="C34:C37"/>
    <mergeCell ref="E34:E37"/>
    <mergeCell ref="G34:G37"/>
    <mergeCell ref="E27:E29"/>
    <mergeCell ref="A30:A33"/>
    <mergeCell ref="B30:B33"/>
    <mergeCell ref="C30:C33"/>
    <mergeCell ref="E30:E33"/>
    <mergeCell ref="F27:F29"/>
    <mergeCell ref="G27:G29"/>
    <mergeCell ref="F30:F33"/>
    <mergeCell ref="G30:G33"/>
    <mergeCell ref="A27:A29"/>
    <mergeCell ref="B27:B29"/>
    <mergeCell ref="C27:C29"/>
    <mergeCell ref="F34:F37"/>
    <mergeCell ref="F22:F26"/>
    <mergeCell ref="G22:G26"/>
    <mergeCell ref="A18:A21"/>
    <mergeCell ref="B18:B21"/>
    <mergeCell ref="A22:A26"/>
    <mergeCell ref="B22:B26"/>
    <mergeCell ref="C22:C26"/>
    <mergeCell ref="E22:E26"/>
    <mergeCell ref="E15:E17"/>
    <mergeCell ref="B10:B13"/>
    <mergeCell ref="F18:F21"/>
    <mergeCell ref="G18:G21"/>
    <mergeCell ref="C18:C21"/>
    <mergeCell ref="E18:E21"/>
    <mergeCell ref="G10:G13"/>
    <mergeCell ref="F15:F17"/>
    <mergeCell ref="G15:G17"/>
    <mergeCell ref="A14:G14"/>
    <mergeCell ref="A10:A13"/>
    <mergeCell ref="A15:A17"/>
    <mergeCell ref="B15:B17"/>
    <mergeCell ref="C15:C17"/>
    <mergeCell ref="O1:P1"/>
    <mergeCell ref="A3:P3"/>
    <mergeCell ref="A4:P4"/>
    <mergeCell ref="A5:A7"/>
    <mergeCell ref="B5:B7"/>
    <mergeCell ref="C5:C7"/>
    <mergeCell ref="D5:D7"/>
    <mergeCell ref="P5:P7"/>
    <mergeCell ref="I6:I7"/>
    <mergeCell ref="J6:J7"/>
    <mergeCell ref="I5:O5"/>
    <mergeCell ref="C10:C13"/>
    <mergeCell ref="E10:E13"/>
    <mergeCell ref="F10:F13"/>
    <mergeCell ref="K6:O6"/>
    <mergeCell ref="E5:F6"/>
    <mergeCell ref="G5:G7"/>
    <mergeCell ref="H5:H7"/>
    <mergeCell ref="A9:G9"/>
  </mergeCells>
  <printOptions horizontalCentered="1"/>
  <pageMargins left="0.3937007874015748" right="0.3937007874015748" top="0.3937007874015748" bottom="0" header="0" footer="0"/>
  <pageSetup horizontalDpi="300" verticalDpi="300" orientation="landscape" paperSize="9" scale="53" r:id="rId1"/>
  <rowBreaks count="3" manualBreakCount="3">
    <brk id="55" max="15" man="1"/>
    <brk id="102" max="1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2008-01-29T10:07:34Z</cp:lastPrinted>
  <dcterms:created xsi:type="dcterms:W3CDTF">2004-09-09T06:31:16Z</dcterms:created>
  <dcterms:modified xsi:type="dcterms:W3CDTF">2008-01-29T10:13:46Z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