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rozliczenie GFOŚiGW za 2004" sheetId="1" r:id="rId1"/>
  </sheets>
  <definedNames>
    <definedName name="_xlnm.Print_Area" localSheetId="0">'rozliczenie GFOŚiGW za 2004'!$A$1:$H$110</definedName>
  </definedNames>
  <calcPr fullCalcOnLoad="1" fullPrecision="0"/>
</workbook>
</file>

<file path=xl/sharedStrings.xml><?xml version="1.0" encoding="utf-8"?>
<sst xmlns="http://schemas.openxmlformats.org/spreadsheetml/2006/main" count="208" uniqueCount="138">
  <si>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</si>
  <si>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</si>
  <si>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</si>
  <si>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</si>
  <si>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</si>
  <si>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</si>
  <si>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w tym:</t>
  </si>
  <si>
    <t>Gospodarka ściekowa i ochrona wód</t>
  </si>
  <si>
    <t>Lp.</t>
  </si>
  <si>
    <t>Dotacja do budżetu – Wodociąg przesyłowy Tanowo - Pilchowo</t>
  </si>
  <si>
    <t>Edukacja ekologiczna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</si>
  <si>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</si>
  <si>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</si>
  <si>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Nazwa podziałki  klasyfikacji budżetowej</t>
  </si>
  <si>
    <t xml:space="preserve">                </t>
  </si>
  <si>
    <t>4300</t>
  </si>
  <si>
    <t>Likwidacja dzikich wysypisk</t>
  </si>
  <si>
    <t>Monitorowanie środowiska przy Zakładzie Odzysku i Składowania Odpadów Komunalnych</t>
  </si>
  <si>
    <t>Plan gospodarki odpadami i program ochrony środowiska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</si>
  <si>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</si>
  <si>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</si>
  <si>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</si>
  <si>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</si>
  <si>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</si>
  <si>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</si>
  <si>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</si>
  <si>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Utrzymanie ścieżki rekreacyjno – dydaktycznej</t>
  </si>
  <si>
    <t>Zieleń na terenach działek gminnych</t>
  </si>
  <si>
    <t>4270</t>
  </si>
  <si>
    <t>Rekonstrukcja grodziska przy ul. Dębowej w Policach, etap II - ukształtowanie terenu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</si>
  <si>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</si>
  <si>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</si>
  <si>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</si>
  <si>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</si>
  <si>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</si>
  <si>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</si>
  <si>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</si>
  <si>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Dotacja na dofinansowanie warsztatów ekologicznych dla dzieci i młodzieży</t>
  </si>
  <si>
    <t>Akcja sprzątanie z okazji "Dni Ziemi"</t>
  </si>
  <si>
    <t>Melioracje</t>
  </si>
  <si>
    <t>Konserwacja urządzeń melioracyjnych</t>
  </si>
  <si>
    <t>Różne rozliczenia finansowe</t>
  </si>
  <si>
    <t>Razem:</t>
  </si>
  <si>
    <t>WYDATKI</t>
  </si>
  <si>
    <t>Plan przychodów i wydatków Gminnego Funduszu Ochrony Środowiska i Gospodarki Wodnej Gminy Police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</si>
  <si>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</si>
  <si>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</si>
  <si>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</si>
  <si>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Wpływy z różnych opłat (za pobór wód)</t>
  </si>
  <si>
    <t>2.2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</si>
  <si>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</si>
  <si>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</si>
  <si>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</si>
  <si>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</si>
  <si>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</si>
  <si>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</si>
  <si>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</si>
  <si>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</si>
  <si>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</si>
  <si>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 2004 r.</t>
  </si>
  <si>
    <t>PRZYCHODY</t>
  </si>
  <si>
    <t>Utrzymanie zieleni w miastach i gminach w tym:</t>
  </si>
  <si>
    <t>Projekt i wykonanie zagospodarowania zieleńca przy ul. Wróblewskiego w Policach
(przed pawilonami handlowymi)</t>
  </si>
  <si>
    <t>Odprowadzenie nadwyżki z tytułu art. 404 ustawy z dnia 27 kwietnia 2001 r. Prawo ochrony środowiska (Dz.U. z 2001 r. Nr 62, poz. 627 z późn. zm.) do WFOŚiGW
woj. zachodniopomorskiego</t>
  </si>
  <si>
    <t xml:space="preserve">Zagospodarowanie odpadów niebezpiecznych oraz ścieków z Zakładu Odzysku
i Składowania Odpadów Komunalnych </t>
  </si>
  <si>
    <t>6260</t>
  </si>
  <si>
    <t>2960</t>
  </si>
  <si>
    <t>Dotacja do budżetu - Stacja uzdatniania wody przy ul. Grzybowej w Policach</t>
  </si>
  <si>
    <t>Dotacja do budżetu - Modernizacja  stacji uzdatniania wody w Trzebieży</t>
  </si>
  <si>
    <t>Partycypacja w budowie sieci wodociągowej w Tanowie (Społeczny Komitet Budowy
i Uzbrojenia Działek Budowlanych)</t>
  </si>
  <si>
    <t>Partycypacja w budowie sieci wodociągowej w Uniemyślu (dz. nr 40/4)</t>
  </si>
  <si>
    <t>Partycypacja w budowie sieci wodociągowej dla osiedla rezydencjonalnego w Tanowie (dz. nr 629, 630, 631/1-2)</t>
  </si>
  <si>
    <t>Partycypacja w budowie sieci wodociągowej w Węgorniku (dz. nr 9/23 i 9/28)</t>
  </si>
  <si>
    <t>Dotacja do budżetu - Kompleks rekreacyjno - wypoczynkowy w Trzebieży</t>
  </si>
  <si>
    <t>Opróżnianie, utrzymanie i bieżąca konserwacja pojemników do selektywnej zbiórki odpadów komunalnych</t>
  </si>
  <si>
    <t>Odkomarzanie i odszczurzanie terenów zielonych Gminy Police</t>
  </si>
  <si>
    <t>Dotacja do budżetu – Wykonanie instalacji c.o. w budynku Ochotniczej Straży Pożarnej
w Tanowie</t>
  </si>
  <si>
    <t>Zapewnienie opieki bezdomnym zwierzętom, które zachowują się agresywnie w stosunku do ludzi i innych zwierząt lub wymagają opieki</t>
  </si>
  <si>
    <t>Akcja "Sprzątanie świata - Polska 2004"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</si>
  <si>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</si>
  <si>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</si>
  <si>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</si>
  <si>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>Zakupy nagród i materiałów na przedsięwzięcia edukacyjne</t>
  </si>
  <si>
    <t>Dotacja do budżetu - Transgraniczna ochrona zasobów wód podziemnych - Kanalizacja Gminy Police</t>
  </si>
  <si>
    <t>26.2</t>
  </si>
  <si>
    <t>41.1</t>
  </si>
  <si>
    <t>26.3</t>
  </si>
  <si>
    <t>11.1</t>
  </si>
  <si>
    <t>Dotacja dla Zakładu Odzysku i Składowania Odpadów Komunalnych - Modernizacja instalacji zakładu</t>
  </si>
  <si>
    <t>26.4</t>
  </si>
  <si>
    <t>26.5</t>
  </si>
  <si>
    <t>26.6</t>
  </si>
  <si>
    <t>Dotacja dla ZGKiM - Zakup pojemników do selektywnej zbiórki odpadów na cmentarzach</t>
  </si>
  <si>
    <t>Partycypacja w budowie sieci wodociągowej w Tanowie (dz. nr 620/1, 620/3, 620/4, 620/5, 620/6)</t>
  </si>
  <si>
    <t>26.1</t>
  </si>
  <si>
    <t>skreślono</t>
  </si>
  <si>
    <t>3.1</t>
  </si>
  <si>
    <t>9.1</t>
  </si>
  <si>
    <t>Dotacja do budżetu - Wodociąg - Stare Leśno (projekt)</t>
  </si>
  <si>
    <t>4</t>
  </si>
  <si>
    <t>26.7</t>
  </si>
  <si>
    <t>-</t>
  </si>
  <si>
    <t>2440</t>
  </si>
  <si>
    <t>Remont oczyszczalni ścieków w Trzebieży przy ul. Leśnej 15 - Ośrodek Sportu i Rekreacji w Policach</t>
  </si>
  <si>
    <t>27.1</t>
  </si>
  <si>
    <t>Dotacja dla Spółdzielni Mieszkaniowej  „Chemik" w Policach - Urządzanie zieleni</t>
  </si>
  <si>
    <t>Dotacja dla Spółdzielni Mieszkaniowej  „Odra" w Policach - Urządzanie zieleni</t>
  </si>
  <si>
    <t>Zabezpieczenie zieleni na targowisku przy ul. PCK w Policach</t>
  </si>
  <si>
    <t xml:space="preserve">Nasadzenia zieleni na terenach administrowanych przez Zakład Gospodarki Komunalnej 
i Mieszkaniowej w Policach </t>
  </si>
  <si>
    <t>Dotacja dla Powiatu Polickiego - Zakup kosiarki do trawy dla Ośrodka Szkolno - Wychowawczego Nr 1 dla Dzieci Niepełnosprawnych Ruchowo w Policach</t>
  </si>
  <si>
    <t xml:space="preserve">Dotacja do budżetu - Zakup hydraulicznej kosiarki do trawy dla Ośrodka Sportu i Rekreacji w Policach </t>
  </si>
  <si>
    <t>23.1</t>
  </si>
  <si>
    <t>Porządkowanie zieleni na byłych cmentarzach</t>
  </si>
  <si>
    <t>Zakup koszy i ławek</t>
  </si>
  <si>
    <t>Dotacja dla Powiatowej Stacji Sanitarno - Epidemiologicznej w Policach  - Urządzanie zieleni</t>
  </si>
  <si>
    <t>Zwrot części nakładów na modernizację ogrzewania mieszkań – osoby fizyczne
oraz na modernizację ogrzewania budynków jednostek organizacyjnych</t>
  </si>
  <si>
    <t>Dotacja dla ZGKiM - Docieplenie budynków oraz wymiana okien</t>
  </si>
  <si>
    <t xml:space="preserve"> ul. Kresowa 19 </t>
  </si>
  <si>
    <t>ul. Kołłątaja 8</t>
  </si>
  <si>
    <t>wymiana okien</t>
  </si>
  <si>
    <t>Wykonanie dokumentacji technicznej wymiany instalacji centralnego ogrzewania w schronisku św. Brata Alberta przy ul. Fabrycznej</t>
  </si>
  <si>
    <t>Dotacja dla Ośrodka Dydaktyczno - Muzealnego „Świdwie"</t>
  </si>
  <si>
    <t>26.8</t>
  </si>
  <si>
    <t>Dotacja dla Zakładu Usług Komunalnych w Szczecinie - Modernizacja i Inwestycje 
w Schronisku dla Bezdomnych Zwierząt</t>
  </si>
  <si>
    <t>Pielęgnacja zieleni na terenie Zespołu Obiektów Sportowych w Policach 
przy ul. Siedleckiej 1</t>
  </si>
  <si>
    <t>0690</t>
  </si>
  <si>
    <t>0920</t>
  </si>
  <si>
    <t>Kwota planowana</t>
  </si>
  <si>
    <t>Kwota wydana</t>
  </si>
  <si>
    <t>% wykonania</t>
  </si>
  <si>
    <t>Dotacja do budżetu - Docieplenie dachu oraz wymiana stolarki okiennej i drzwiowej na PCV 
w budynku OHP w Policach przy ul. Fabrycznej 21</t>
  </si>
  <si>
    <t>Środki finansowe pozostałe z 2004 r.</t>
  </si>
  <si>
    <t>STAN FUNDUSZU NA KONIEC ROKU</t>
  </si>
  <si>
    <t>Kwota uzyskana</t>
  </si>
  <si>
    <t>Wycinka drzew i krzewów, pielęgnacja zieleni w pasach drogowych dróg gminnych</t>
  </si>
  <si>
    <t>Nadzór nad pracami dotyczącymi utrzymania i konserwacji zieleni</t>
  </si>
  <si>
    <t>Dotacja na dofinansowanie działalności organizacji działających na rzecz ochrony zwierząt</t>
  </si>
  <si>
    <t>Załącznik do uchwały              Nr XXXIII/236/05 
Rady Miejskiej w Policach 
z dnia 26.04.2005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</si>
</sst>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9"/>
      <color indexed="12"/>
      <name val="Arial CE"/>
      <family val="2"/>
    </font>
    <font>
      <u val="single"/>
      <sz val="7.9"/>
      <color indexed="36"/>
      <name val="Arial CE"/>
      <family val="2"/>
    </font>
    <font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color indexed="48"/>
      <name val="Arial CE"/>
      <family val="2"/>
    </font>
    <font>
      <sz val="12"/>
      <color indexed="10"/>
      <name val="Times New Roman"/>
      <family val="1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3" fontId="0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0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2" fontId="0" fillId="0" borderId="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2" fontId="0" fillId="2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 wrapText="1"/>
    </xf>
    <xf numFmtId="3" fontId="17" fillId="0" borderId="6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 wrapText="1"/>
    </xf>
    <xf numFmtId="2" fontId="17" fillId="0" borderId="5" xfId="0" applyNumberFormat="1" applyFont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17" fillId="0" borderId="8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2" fontId="0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GridLines="0" tabSelected="1" zoomScale="85" zoomScaleNormal="85" zoomScaleSheetLayoutView="80" workbookViewId="0" topLeftCell="D102">
      <selection activeCell="F12" sqref="F12"/>
    </sheetView>
  </sheetViews>
  <sheetFormatPr defaultColWidth="9.00390625" defaultRowHeight="24.75" customHeight="1"/>
  <cols>
    <col min="1" max="1" width="4.125" style="91" customWidth="1"/>
    <col min="2" max="4" width="9.125" style="37" customWidth="1"/>
    <col min="5" max="5" width="77.625" style="92" customWidth="1"/>
    <col min="6" max="6" width="22.875" style="92" customWidth="1"/>
    <col min="7" max="7" width="14.375" style="92" customWidth="1"/>
    <col min="8" max="8" width="9.625" style="37" customWidth="1"/>
    <col min="9" max="10" width="9.125" style="37" customWidth="1"/>
    <col min="11" max="11" width="17.125" style="37" customWidth="1"/>
    <col min="12" max="16384" width="9.125" style="37" customWidth="1"/>
  </cols>
  <sheetData>
    <row r="1" spans="1:7" ht="48">
      <c r="A1" s="37"/>
      <c r="E1" s="37"/>
      <c r="F1" s="33" t="s">
        <v>137</v>
      </c>
      <c r="G1" s="33"/>
    </row>
    <row r="2" spans="1:7" ht="12">
      <c r="A2" s="37"/>
      <c r="E2" s="37"/>
      <c r="F2" s="37"/>
      <c r="G2" s="37"/>
    </row>
    <row r="3" spans="1:8" ht="15.75">
      <c r="A3" s="138" t="s">
        <v>44</v>
      </c>
      <c r="B3" s="139"/>
      <c r="C3" s="139"/>
      <c r="D3" s="139"/>
      <c r="E3" s="139"/>
      <c r="F3" s="139"/>
      <c r="G3" s="139"/>
      <c r="H3" s="139"/>
    </row>
    <row r="4" spans="1:8" ht="15.75">
      <c r="A4" s="138" t="s">
        <v>59</v>
      </c>
      <c r="B4" s="139"/>
      <c r="C4" s="139"/>
      <c r="D4" s="139"/>
      <c r="E4" s="139"/>
      <c r="F4" s="139"/>
      <c r="G4" s="139"/>
      <c r="H4" s="139"/>
    </row>
    <row r="5" spans="1:7" ht="15.75">
      <c r="A5" s="22"/>
      <c r="B5" s="22"/>
      <c r="C5" s="22"/>
      <c r="D5" s="22"/>
      <c r="E5" s="22"/>
      <c r="F5" s="22"/>
      <c r="G5" s="22"/>
    </row>
    <row r="6" spans="1:7" ht="12">
      <c r="A6" s="37"/>
      <c r="E6" s="37"/>
      <c r="F6" s="37"/>
      <c r="G6" s="37"/>
    </row>
    <row r="7" spans="1:8" ht="28.5" customHeight="1">
      <c r="A7" s="134" t="s">
        <v>60</v>
      </c>
      <c r="B7" s="135"/>
      <c r="C7" s="135"/>
      <c r="D7" s="135"/>
      <c r="E7" s="135"/>
      <c r="F7" s="135"/>
      <c r="G7" s="125"/>
      <c r="H7" s="126"/>
    </row>
    <row r="8" spans="1:9" ht="54" customHeight="1">
      <c r="A8" s="19" t="s">
        <v>8</v>
      </c>
      <c r="B8" s="19" t="s">
        <v>0</v>
      </c>
      <c r="C8" s="19" t="s">
        <v>1</v>
      </c>
      <c r="D8" s="19" t="s">
        <v>5</v>
      </c>
      <c r="E8" s="20" t="s">
        <v>13</v>
      </c>
      <c r="F8" s="20" t="s">
        <v>127</v>
      </c>
      <c r="G8" s="20" t="s">
        <v>133</v>
      </c>
      <c r="H8" s="52" t="s">
        <v>129</v>
      </c>
      <c r="I8" s="38"/>
    </row>
    <row r="9" spans="1:8" ht="12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</row>
    <row r="10" spans="1:8" ht="24.75" customHeight="1">
      <c r="A10" s="39">
        <v>1</v>
      </c>
      <c r="B10" s="40"/>
      <c r="C10" s="40"/>
      <c r="D10" s="40"/>
      <c r="E10" s="41" t="s">
        <v>45</v>
      </c>
      <c r="F10" s="42">
        <v>6735419</v>
      </c>
      <c r="G10" s="42">
        <v>6735419</v>
      </c>
      <c r="H10" s="97"/>
    </row>
    <row r="11" spans="1:8" ht="24.75" customHeight="1">
      <c r="A11" s="39">
        <v>2</v>
      </c>
      <c r="B11" s="40"/>
      <c r="C11" s="40"/>
      <c r="D11" s="40"/>
      <c r="E11" s="41" t="s">
        <v>46</v>
      </c>
      <c r="F11" s="8">
        <f>SUM(F12:F17)</f>
        <v>9540000</v>
      </c>
      <c r="G11" s="8">
        <f>SUM(G12+G13+G14+G15+G16+G17)</f>
        <v>10367190</v>
      </c>
      <c r="H11" s="101">
        <v>108.67</v>
      </c>
    </row>
    <row r="12" spans="1:8" ht="24.75" customHeight="1">
      <c r="A12" s="39" t="s">
        <v>47</v>
      </c>
      <c r="B12" s="40">
        <v>900</v>
      </c>
      <c r="C12" s="40">
        <v>90011</v>
      </c>
      <c r="D12" s="43" t="s">
        <v>125</v>
      </c>
      <c r="E12" s="41" t="s">
        <v>48</v>
      </c>
      <c r="F12" s="36">
        <v>40000</v>
      </c>
      <c r="G12" s="36">
        <v>60351</v>
      </c>
      <c r="H12" s="101">
        <v>150.87</v>
      </c>
    </row>
    <row r="13" spans="1:8" ht="24.75" customHeight="1">
      <c r="A13" s="39" t="s">
        <v>49</v>
      </c>
      <c r="B13" s="40">
        <v>900</v>
      </c>
      <c r="C13" s="40">
        <v>90011</v>
      </c>
      <c r="D13" s="43" t="s">
        <v>126</v>
      </c>
      <c r="E13" s="41" t="s">
        <v>50</v>
      </c>
      <c r="F13" s="36">
        <v>300000</v>
      </c>
      <c r="G13" s="36">
        <v>271550</v>
      </c>
      <c r="H13" s="101">
        <v>90.51</v>
      </c>
    </row>
    <row r="14" spans="1:11" ht="24.75" customHeight="1">
      <c r="A14" s="39" t="s">
        <v>51</v>
      </c>
      <c r="B14" s="40">
        <v>900</v>
      </c>
      <c r="C14" s="40">
        <v>90011</v>
      </c>
      <c r="D14" s="43" t="s">
        <v>125</v>
      </c>
      <c r="E14" s="41" t="s">
        <v>52</v>
      </c>
      <c r="F14" s="36">
        <v>1300000</v>
      </c>
      <c r="G14" s="36">
        <v>856949</v>
      </c>
      <c r="H14" s="101">
        <v>65.91</v>
      </c>
      <c r="K14" s="100"/>
    </row>
    <row r="15" spans="1:8" ht="24.75" customHeight="1">
      <c r="A15" s="39" t="s">
        <v>53</v>
      </c>
      <c r="B15" s="40">
        <v>900</v>
      </c>
      <c r="C15" s="40">
        <v>90011</v>
      </c>
      <c r="D15" s="43" t="s">
        <v>125</v>
      </c>
      <c r="E15" s="41" t="s">
        <v>54</v>
      </c>
      <c r="F15" s="36">
        <v>7000000</v>
      </c>
      <c r="G15" s="36">
        <v>8124378</v>
      </c>
      <c r="H15" s="101">
        <v>116.06</v>
      </c>
    </row>
    <row r="16" spans="1:8" ht="24.75" customHeight="1">
      <c r="A16" s="39" t="s">
        <v>55</v>
      </c>
      <c r="B16" s="40">
        <v>900</v>
      </c>
      <c r="C16" s="40">
        <v>90011</v>
      </c>
      <c r="D16" s="43" t="s">
        <v>125</v>
      </c>
      <c r="E16" s="41" t="s">
        <v>56</v>
      </c>
      <c r="F16" s="36">
        <v>700000</v>
      </c>
      <c r="G16" s="36">
        <v>1011287</v>
      </c>
      <c r="H16" s="101">
        <v>144.46</v>
      </c>
    </row>
    <row r="17" spans="1:8" ht="24.75" customHeight="1">
      <c r="A17" s="39" t="s">
        <v>57</v>
      </c>
      <c r="B17" s="40">
        <v>900</v>
      </c>
      <c r="C17" s="40">
        <v>90011</v>
      </c>
      <c r="D17" s="43" t="s">
        <v>125</v>
      </c>
      <c r="E17" s="41" t="s">
        <v>58</v>
      </c>
      <c r="F17" s="36">
        <v>200000</v>
      </c>
      <c r="G17" s="36">
        <v>42675</v>
      </c>
      <c r="H17" s="101">
        <v>21.33</v>
      </c>
    </row>
    <row r="18" spans="1:8" ht="24.75" customHeight="1" hidden="1">
      <c r="A18" s="39"/>
      <c r="B18" s="44"/>
      <c r="C18" s="45"/>
      <c r="D18" s="46"/>
      <c r="E18" s="47"/>
      <c r="F18" s="48">
        <f>SUM(F12:F17)</f>
        <v>9540000</v>
      </c>
      <c r="G18" s="48"/>
      <c r="H18" s="101"/>
    </row>
    <row r="19" spans="1:8" ht="24.75" customHeight="1" hidden="1">
      <c r="A19" s="39"/>
      <c r="B19" s="49"/>
      <c r="C19" s="45"/>
      <c r="D19" s="46"/>
      <c r="E19" s="47"/>
      <c r="F19" s="48">
        <v>5400000</v>
      </c>
      <c r="G19" s="48"/>
      <c r="H19" s="101"/>
    </row>
    <row r="20" spans="1:8" ht="24.75" customHeight="1">
      <c r="A20" s="136" t="s">
        <v>42</v>
      </c>
      <c r="B20" s="137"/>
      <c r="C20" s="137"/>
      <c r="D20" s="137"/>
      <c r="E20" s="7"/>
      <c r="F20" s="16">
        <f>SUM(F10:F11)</f>
        <v>16275419</v>
      </c>
      <c r="G20" s="16">
        <f>SUM(G10+G11)</f>
        <v>17102609</v>
      </c>
      <c r="H20" s="103">
        <v>105.08</v>
      </c>
    </row>
    <row r="21" spans="1:8" ht="27.75" customHeight="1">
      <c r="A21" s="134" t="s">
        <v>43</v>
      </c>
      <c r="B21" s="135"/>
      <c r="C21" s="135"/>
      <c r="D21" s="135"/>
      <c r="E21" s="135"/>
      <c r="F21" s="142"/>
      <c r="G21" s="95"/>
      <c r="H21" s="101"/>
    </row>
    <row r="22" spans="1:8" ht="54" customHeight="1">
      <c r="A22" s="18" t="s">
        <v>8</v>
      </c>
      <c r="B22" s="19" t="s">
        <v>0</v>
      </c>
      <c r="C22" s="19" t="s">
        <v>1</v>
      </c>
      <c r="D22" s="19" t="s">
        <v>5</v>
      </c>
      <c r="E22" s="20" t="s">
        <v>13</v>
      </c>
      <c r="F22" s="20" t="s">
        <v>127</v>
      </c>
      <c r="G22" s="20" t="s">
        <v>128</v>
      </c>
      <c r="H22" s="130" t="s">
        <v>129</v>
      </c>
    </row>
    <row r="23" spans="1:8" s="1" customFormat="1" ht="11.25">
      <c r="A23" s="105">
        <v>1</v>
      </c>
      <c r="B23" s="105">
        <v>2</v>
      </c>
      <c r="C23" s="105">
        <v>3</v>
      </c>
      <c r="D23" s="105">
        <v>4</v>
      </c>
      <c r="E23" s="99">
        <v>5</v>
      </c>
      <c r="F23" s="99">
        <v>6</v>
      </c>
      <c r="G23" s="99">
        <v>7</v>
      </c>
      <c r="H23" s="104">
        <v>8</v>
      </c>
    </row>
    <row r="24" spans="1:8" ht="35.25" customHeight="1">
      <c r="A24" s="50"/>
      <c r="B24" s="2"/>
      <c r="C24" s="2"/>
      <c r="D24" s="3" t="s">
        <v>14</v>
      </c>
      <c r="E24" s="4" t="s">
        <v>2</v>
      </c>
      <c r="F24" s="5">
        <f>SUM(F25:F33)</f>
        <v>3003000</v>
      </c>
      <c r="G24" s="5">
        <f>SUM(G25+G26+G27+G28+G29+G30+G31+G33+G32)</f>
        <v>1214927</v>
      </c>
      <c r="H24" s="101">
        <v>40.46</v>
      </c>
    </row>
    <row r="25" spans="1:8" ht="29.25" customHeight="1">
      <c r="A25" s="51">
        <v>1</v>
      </c>
      <c r="B25" s="52">
        <v>900</v>
      </c>
      <c r="C25" s="52">
        <v>90011</v>
      </c>
      <c r="D25" s="53" t="s">
        <v>65</v>
      </c>
      <c r="E25" s="6" t="s">
        <v>67</v>
      </c>
      <c r="F25" s="36">
        <v>1750000</v>
      </c>
      <c r="G25" s="36">
        <v>79700</v>
      </c>
      <c r="H25" s="101">
        <v>4.55</v>
      </c>
    </row>
    <row r="26" spans="1:8" ht="24.75" customHeight="1">
      <c r="A26" s="39">
        <v>2</v>
      </c>
      <c r="B26" s="40">
        <v>900</v>
      </c>
      <c r="C26" s="40">
        <v>90011</v>
      </c>
      <c r="D26" s="43" t="s">
        <v>65</v>
      </c>
      <c r="E26" s="6" t="s">
        <v>9</v>
      </c>
      <c r="F26" s="36">
        <v>490000</v>
      </c>
      <c r="G26" s="36">
        <v>425896</v>
      </c>
      <c r="H26" s="101">
        <v>86.92</v>
      </c>
    </row>
    <row r="27" spans="1:8" ht="24.75" customHeight="1">
      <c r="A27" s="39">
        <v>3</v>
      </c>
      <c r="B27" s="40">
        <v>900</v>
      </c>
      <c r="C27" s="40">
        <v>90011</v>
      </c>
      <c r="D27" s="43" t="s">
        <v>65</v>
      </c>
      <c r="E27" s="6" t="s">
        <v>68</v>
      </c>
      <c r="F27" s="36">
        <v>600000</v>
      </c>
      <c r="G27" s="36">
        <v>570486</v>
      </c>
      <c r="H27" s="101">
        <v>95.08</v>
      </c>
    </row>
    <row r="28" spans="1:8" ht="27.75" customHeight="1">
      <c r="A28" s="39" t="s">
        <v>96</v>
      </c>
      <c r="B28" s="40">
        <v>900</v>
      </c>
      <c r="C28" s="40">
        <v>90011</v>
      </c>
      <c r="D28" s="43" t="s">
        <v>65</v>
      </c>
      <c r="E28" s="6" t="s">
        <v>98</v>
      </c>
      <c r="F28" s="36">
        <v>20000</v>
      </c>
      <c r="G28" s="36">
        <v>20000</v>
      </c>
      <c r="H28" s="101">
        <v>100</v>
      </c>
    </row>
    <row r="29" spans="1:8" ht="32.25" customHeight="1">
      <c r="A29" s="39">
        <v>4</v>
      </c>
      <c r="B29" s="40">
        <v>900</v>
      </c>
      <c r="C29" s="40">
        <v>90011</v>
      </c>
      <c r="D29" s="43" t="s">
        <v>32</v>
      </c>
      <c r="E29" s="6" t="s">
        <v>69</v>
      </c>
      <c r="F29" s="36">
        <v>56828</v>
      </c>
      <c r="G29" s="36">
        <v>53666</v>
      </c>
      <c r="H29" s="101">
        <v>94.43</v>
      </c>
    </row>
    <row r="30" spans="1:8" s="96" customFormat="1" ht="28.5" customHeight="1">
      <c r="A30" s="39">
        <v>5</v>
      </c>
      <c r="B30" s="40">
        <v>900</v>
      </c>
      <c r="C30" s="40">
        <v>90011</v>
      </c>
      <c r="D30" s="43" t="s">
        <v>32</v>
      </c>
      <c r="E30" s="6" t="s">
        <v>93</v>
      </c>
      <c r="F30" s="36">
        <v>3172</v>
      </c>
      <c r="G30" s="36">
        <v>3172</v>
      </c>
      <c r="H30" s="101">
        <v>100</v>
      </c>
    </row>
    <row r="31" spans="1:8" ht="24.75" customHeight="1">
      <c r="A31" s="39">
        <v>6</v>
      </c>
      <c r="B31" s="40">
        <v>900</v>
      </c>
      <c r="C31" s="40">
        <v>90011</v>
      </c>
      <c r="D31" s="43" t="s">
        <v>32</v>
      </c>
      <c r="E31" s="6" t="s">
        <v>70</v>
      </c>
      <c r="F31" s="36">
        <v>6000</v>
      </c>
      <c r="G31" s="36">
        <v>2007</v>
      </c>
      <c r="H31" s="101">
        <v>33.45</v>
      </c>
    </row>
    <row r="32" spans="1:8" ht="24.75" customHeight="1">
      <c r="A32" s="39">
        <v>7</v>
      </c>
      <c r="B32" s="40">
        <v>900</v>
      </c>
      <c r="C32" s="40">
        <v>90011</v>
      </c>
      <c r="D32" s="43" t="s">
        <v>32</v>
      </c>
      <c r="E32" s="6" t="s">
        <v>72</v>
      </c>
      <c r="F32" s="36">
        <v>12000</v>
      </c>
      <c r="G32" s="36">
        <v>0</v>
      </c>
      <c r="H32" s="101">
        <v>0</v>
      </c>
    </row>
    <row r="33" spans="1:8" ht="30" customHeight="1">
      <c r="A33" s="54">
        <v>8</v>
      </c>
      <c r="B33" s="55">
        <v>900</v>
      </c>
      <c r="C33" s="55">
        <v>90011</v>
      </c>
      <c r="D33" s="56" t="s">
        <v>32</v>
      </c>
      <c r="E33" s="6" t="s">
        <v>71</v>
      </c>
      <c r="F33" s="36">
        <v>65000</v>
      </c>
      <c r="G33" s="36">
        <v>60000</v>
      </c>
      <c r="H33" s="101">
        <v>92.3</v>
      </c>
    </row>
    <row r="34" spans="1:8" ht="35.25" customHeight="1">
      <c r="A34" s="50"/>
      <c r="B34" s="57"/>
      <c r="C34" s="57"/>
      <c r="D34" s="58"/>
      <c r="E34" s="7" t="s">
        <v>7</v>
      </c>
      <c r="F34" s="8">
        <f>SUM(F35,F36)</f>
        <v>7685100</v>
      </c>
      <c r="G34" s="8">
        <f>SUM(G35+G36)</f>
        <v>6981143</v>
      </c>
      <c r="H34" s="101">
        <v>90.83</v>
      </c>
    </row>
    <row r="35" spans="1:8" ht="27.75" customHeight="1">
      <c r="A35" s="54">
        <v>9</v>
      </c>
      <c r="B35" s="55">
        <v>900</v>
      </c>
      <c r="C35" s="55">
        <v>90011</v>
      </c>
      <c r="D35" s="56" t="s">
        <v>65</v>
      </c>
      <c r="E35" s="17" t="s">
        <v>83</v>
      </c>
      <c r="F35" s="36">
        <v>7665000</v>
      </c>
      <c r="G35" s="36">
        <v>6961092</v>
      </c>
      <c r="H35" s="101">
        <v>90.81</v>
      </c>
    </row>
    <row r="36" spans="1:8" ht="30.75" customHeight="1">
      <c r="A36" s="39" t="s">
        <v>97</v>
      </c>
      <c r="B36" s="40">
        <v>900</v>
      </c>
      <c r="C36" s="40">
        <v>90011</v>
      </c>
      <c r="D36" s="43" t="s">
        <v>28</v>
      </c>
      <c r="E36" s="6" t="s">
        <v>103</v>
      </c>
      <c r="F36" s="36">
        <v>20100</v>
      </c>
      <c r="G36" s="36">
        <v>20051</v>
      </c>
      <c r="H36" s="101">
        <v>99.76</v>
      </c>
    </row>
    <row r="37" spans="1:8" ht="35.25" customHeight="1">
      <c r="A37" s="59"/>
      <c r="B37" s="60"/>
      <c r="C37" s="60"/>
      <c r="D37" s="61"/>
      <c r="E37" s="32" t="s">
        <v>3</v>
      </c>
      <c r="F37" s="8">
        <f>SUM(F38)</f>
        <v>36000</v>
      </c>
      <c r="G37" s="8">
        <f>SUM(G38)</f>
        <v>35997</v>
      </c>
      <c r="H37" s="101">
        <v>99.99</v>
      </c>
    </row>
    <row r="38" spans="1:8" ht="24.75" customHeight="1">
      <c r="A38" s="39">
        <v>10</v>
      </c>
      <c r="B38" s="40">
        <v>900</v>
      </c>
      <c r="C38" s="40">
        <v>90011</v>
      </c>
      <c r="D38" s="43" t="s">
        <v>65</v>
      </c>
      <c r="E38" s="6" t="s">
        <v>73</v>
      </c>
      <c r="F38" s="36">
        <v>36000</v>
      </c>
      <c r="G38" s="36">
        <v>35997</v>
      </c>
      <c r="H38" s="101">
        <v>99.99</v>
      </c>
    </row>
    <row r="39" spans="1:8" s="1" customFormat="1" ht="11.25">
      <c r="A39" s="21">
        <v>1</v>
      </c>
      <c r="B39" s="21">
        <v>2</v>
      </c>
      <c r="C39" s="21">
        <v>3</v>
      </c>
      <c r="D39" s="21">
        <v>4</v>
      </c>
      <c r="E39" s="99">
        <v>5</v>
      </c>
      <c r="F39" s="99">
        <v>6</v>
      </c>
      <c r="G39" s="99">
        <v>7</v>
      </c>
      <c r="H39" s="104">
        <v>8</v>
      </c>
    </row>
    <row r="40" spans="1:8" ht="35.25" customHeight="1">
      <c r="A40" s="50"/>
      <c r="B40" s="57"/>
      <c r="C40" s="57"/>
      <c r="D40" s="58"/>
      <c r="E40" s="7" t="s">
        <v>4</v>
      </c>
      <c r="F40" s="8">
        <f>SUM(F41:F47)</f>
        <v>530000</v>
      </c>
      <c r="G40" s="131">
        <f>SUM(G41+G42+G43+G44+G45+G46+G47)</f>
        <v>445369</v>
      </c>
      <c r="H40" s="101">
        <v>84.03</v>
      </c>
    </row>
    <row r="41" spans="1:8" ht="25.5" customHeight="1">
      <c r="A41" s="39">
        <v>11</v>
      </c>
      <c r="B41" s="40">
        <v>900</v>
      </c>
      <c r="C41" s="40">
        <v>90011</v>
      </c>
      <c r="D41" s="43" t="s">
        <v>15</v>
      </c>
      <c r="E41" s="6" t="s">
        <v>74</v>
      </c>
      <c r="F41" s="36">
        <v>150000</v>
      </c>
      <c r="G41" s="98">
        <v>130037</v>
      </c>
      <c r="H41" s="101">
        <v>86.69</v>
      </c>
    </row>
    <row r="42" spans="1:8" ht="24.75" customHeight="1">
      <c r="A42" s="39" t="s">
        <v>87</v>
      </c>
      <c r="B42" s="40">
        <v>900</v>
      </c>
      <c r="C42" s="40">
        <v>90011</v>
      </c>
      <c r="D42" s="43" t="s">
        <v>65</v>
      </c>
      <c r="E42" s="6" t="s">
        <v>92</v>
      </c>
      <c r="F42" s="36">
        <v>30000</v>
      </c>
      <c r="G42" s="36">
        <v>30000</v>
      </c>
      <c r="H42" s="101">
        <v>100</v>
      </c>
    </row>
    <row r="43" spans="1:8" ht="24.75" customHeight="1">
      <c r="A43" s="39">
        <v>12</v>
      </c>
      <c r="B43" s="40">
        <v>900</v>
      </c>
      <c r="C43" s="40">
        <v>90011</v>
      </c>
      <c r="D43" s="43" t="s">
        <v>15</v>
      </c>
      <c r="E43" s="30" t="s">
        <v>16</v>
      </c>
      <c r="F43" s="36">
        <v>10000</v>
      </c>
      <c r="G43" s="98">
        <v>5733</v>
      </c>
      <c r="H43" s="132">
        <v>57.33</v>
      </c>
    </row>
    <row r="44" spans="1:8" ht="27" customHeight="1">
      <c r="A44" s="39">
        <v>13</v>
      </c>
      <c r="B44" s="40">
        <v>900</v>
      </c>
      <c r="C44" s="40">
        <v>90011</v>
      </c>
      <c r="D44" s="43" t="s">
        <v>15</v>
      </c>
      <c r="E44" s="6" t="s">
        <v>64</v>
      </c>
      <c r="F44" s="36">
        <v>60000</v>
      </c>
      <c r="G44" s="36">
        <v>49747</v>
      </c>
      <c r="H44" s="101">
        <v>82.91</v>
      </c>
    </row>
    <row r="45" spans="1:8" ht="24.75" customHeight="1">
      <c r="A45" s="39">
        <v>14</v>
      </c>
      <c r="B45" s="40">
        <v>900</v>
      </c>
      <c r="C45" s="40">
        <v>90011</v>
      </c>
      <c r="D45" s="43" t="s">
        <v>15</v>
      </c>
      <c r="E45" s="6" t="s">
        <v>17</v>
      </c>
      <c r="F45" s="36">
        <v>35000</v>
      </c>
      <c r="G45" s="36">
        <v>22770</v>
      </c>
      <c r="H45" s="101">
        <v>65.06</v>
      </c>
    </row>
    <row r="46" spans="1:8" ht="28.5" customHeight="1">
      <c r="A46" s="39">
        <v>15</v>
      </c>
      <c r="B46" s="40">
        <v>900</v>
      </c>
      <c r="C46" s="40">
        <v>90011</v>
      </c>
      <c r="D46" s="43" t="s">
        <v>65</v>
      </c>
      <c r="E46" s="6" t="s">
        <v>88</v>
      </c>
      <c r="F46" s="36">
        <v>185000</v>
      </c>
      <c r="G46" s="36">
        <v>185000</v>
      </c>
      <c r="H46" s="101">
        <v>100</v>
      </c>
    </row>
    <row r="47" spans="1:8" ht="24.75" customHeight="1">
      <c r="A47" s="54">
        <v>16</v>
      </c>
      <c r="B47" s="55">
        <v>900</v>
      </c>
      <c r="C47" s="55">
        <v>90011</v>
      </c>
      <c r="D47" s="56" t="s">
        <v>15</v>
      </c>
      <c r="E47" s="17" t="s">
        <v>18</v>
      </c>
      <c r="F47" s="36">
        <v>60000</v>
      </c>
      <c r="G47" s="98">
        <v>22082</v>
      </c>
      <c r="H47" s="101">
        <v>36.8</v>
      </c>
    </row>
    <row r="48" spans="1:8" ht="35.25" customHeight="1">
      <c r="A48" s="62"/>
      <c r="B48" s="63"/>
      <c r="C48" s="63"/>
      <c r="D48" s="64"/>
      <c r="E48" s="7" t="s">
        <v>61</v>
      </c>
      <c r="F48" s="8">
        <f>SUM(F49,F55:F63,F65:F73)</f>
        <v>842900</v>
      </c>
      <c r="G48" s="8">
        <f>SUM(G49+G55+G56+G57+G58+G59+G60+G61+G62+G63+G65+G66+G67+G68+G69+G70+G71+G72+G73)</f>
        <v>726775</v>
      </c>
      <c r="H48" s="101">
        <v>87.41</v>
      </c>
    </row>
    <row r="49" spans="1:8" ht="15.75" customHeight="1">
      <c r="A49" s="62">
        <v>17</v>
      </c>
      <c r="B49" s="65"/>
      <c r="C49" s="63"/>
      <c r="D49" s="64"/>
      <c r="E49" s="23" t="s">
        <v>19</v>
      </c>
      <c r="F49" s="34">
        <f>SUM(F51:F54)</f>
        <v>321500</v>
      </c>
      <c r="G49" s="34">
        <f>SUM(G51+G52+G53+G54)</f>
        <v>288182</v>
      </c>
      <c r="H49" s="101">
        <v>89.63</v>
      </c>
    </row>
    <row r="50" spans="1:8" ht="15.75" customHeight="1">
      <c r="A50" s="59"/>
      <c r="B50" s="66"/>
      <c r="C50" s="67"/>
      <c r="D50" s="68"/>
      <c r="E50" s="24" t="s">
        <v>6</v>
      </c>
      <c r="F50" s="9" t="s">
        <v>6</v>
      </c>
      <c r="G50" s="117"/>
      <c r="H50" s="115"/>
    </row>
    <row r="51" spans="1:8" ht="15.75" customHeight="1">
      <c r="A51" s="69"/>
      <c r="B51" s="70">
        <v>900</v>
      </c>
      <c r="C51" s="52">
        <v>90011</v>
      </c>
      <c r="D51" s="71" t="s">
        <v>15</v>
      </c>
      <c r="E51" s="25" t="s">
        <v>20</v>
      </c>
      <c r="F51" s="111">
        <v>250000</v>
      </c>
      <c r="G51" s="127">
        <v>233702</v>
      </c>
      <c r="H51" s="118">
        <v>93.48</v>
      </c>
    </row>
    <row r="52" spans="1:8" ht="15.75" customHeight="1">
      <c r="A52" s="69"/>
      <c r="B52" s="72">
        <v>900</v>
      </c>
      <c r="C52" s="40">
        <v>90011</v>
      </c>
      <c r="D52" s="43" t="s">
        <v>15</v>
      </c>
      <c r="E52" s="25" t="s">
        <v>21</v>
      </c>
      <c r="F52" s="111">
        <v>36000</v>
      </c>
      <c r="G52" s="127">
        <v>33064</v>
      </c>
      <c r="H52" s="118">
        <v>91.84</v>
      </c>
    </row>
    <row r="53" spans="1:8" ht="15.75" customHeight="1">
      <c r="A53" s="69"/>
      <c r="B53" s="72">
        <v>900</v>
      </c>
      <c r="C53" s="40">
        <v>90011</v>
      </c>
      <c r="D53" s="43" t="s">
        <v>15</v>
      </c>
      <c r="E53" s="25" t="s">
        <v>22</v>
      </c>
      <c r="F53" s="111">
        <v>35000</v>
      </c>
      <c r="G53" s="127">
        <v>21206</v>
      </c>
      <c r="H53" s="118">
        <v>60.58</v>
      </c>
    </row>
    <row r="54" spans="1:8" ht="15.75" customHeight="1">
      <c r="A54" s="51"/>
      <c r="B54" s="72">
        <v>900</v>
      </c>
      <c r="C54" s="40">
        <v>90011</v>
      </c>
      <c r="D54" s="43" t="s">
        <v>23</v>
      </c>
      <c r="E54" s="26" t="s">
        <v>24</v>
      </c>
      <c r="F54" s="112">
        <v>500</v>
      </c>
      <c r="G54" s="114">
        <v>210</v>
      </c>
      <c r="H54" s="119">
        <v>42</v>
      </c>
    </row>
    <row r="55" spans="1:8" ht="24.75" customHeight="1">
      <c r="A55" s="51">
        <v>18</v>
      </c>
      <c r="B55" s="40">
        <v>900</v>
      </c>
      <c r="C55" s="40">
        <v>90011</v>
      </c>
      <c r="D55" s="43" t="s">
        <v>15</v>
      </c>
      <c r="E55" s="6" t="s">
        <v>25</v>
      </c>
      <c r="F55" s="73">
        <v>105000</v>
      </c>
      <c r="G55" s="73">
        <v>97756</v>
      </c>
      <c r="H55" s="116">
        <v>93.1</v>
      </c>
    </row>
    <row r="56" spans="1:8" ht="24.75" customHeight="1">
      <c r="A56" s="39">
        <v>19</v>
      </c>
      <c r="B56" s="40">
        <v>900</v>
      </c>
      <c r="C56" s="40">
        <v>90011</v>
      </c>
      <c r="D56" s="43" t="s">
        <v>15</v>
      </c>
      <c r="E56" s="6" t="s">
        <v>134</v>
      </c>
      <c r="F56" s="36">
        <v>165000</v>
      </c>
      <c r="G56" s="36">
        <v>159631</v>
      </c>
      <c r="H56" s="101">
        <v>96.74</v>
      </c>
    </row>
    <row r="57" spans="1:8" ht="24.75" customHeight="1">
      <c r="A57" s="39">
        <v>20</v>
      </c>
      <c r="B57" s="40">
        <v>900</v>
      </c>
      <c r="C57" s="40">
        <v>90011</v>
      </c>
      <c r="D57" s="43" t="s">
        <v>15</v>
      </c>
      <c r="E57" s="6" t="s">
        <v>135</v>
      </c>
      <c r="F57" s="36">
        <v>12000</v>
      </c>
      <c r="G57" s="36">
        <v>11400</v>
      </c>
      <c r="H57" s="101">
        <v>95</v>
      </c>
    </row>
    <row r="58" spans="1:8" ht="24.75" customHeight="1">
      <c r="A58" s="39">
        <v>21</v>
      </c>
      <c r="B58" s="40">
        <v>900</v>
      </c>
      <c r="C58" s="40">
        <v>90011</v>
      </c>
      <c r="D58" s="43" t="s">
        <v>15</v>
      </c>
      <c r="E58" s="6" t="s">
        <v>26</v>
      </c>
      <c r="F58" s="36">
        <v>30000</v>
      </c>
      <c r="G58" s="36">
        <v>17995</v>
      </c>
      <c r="H58" s="101">
        <v>59.98</v>
      </c>
    </row>
    <row r="59" spans="1:8" ht="24.75" customHeight="1">
      <c r="A59" s="39">
        <v>22</v>
      </c>
      <c r="B59" s="40">
        <v>900</v>
      </c>
      <c r="C59" s="40">
        <v>90011</v>
      </c>
      <c r="D59" s="43" t="s">
        <v>15</v>
      </c>
      <c r="E59" s="6" t="s">
        <v>75</v>
      </c>
      <c r="F59" s="36">
        <v>18000</v>
      </c>
      <c r="G59" s="36">
        <v>11839</v>
      </c>
      <c r="H59" s="101">
        <v>65.77</v>
      </c>
    </row>
    <row r="60" spans="1:8" ht="24.75" customHeight="1">
      <c r="A60" s="39">
        <v>23</v>
      </c>
      <c r="B60" s="40">
        <v>900</v>
      </c>
      <c r="C60" s="40">
        <v>90011</v>
      </c>
      <c r="D60" s="43" t="s">
        <v>15</v>
      </c>
      <c r="E60" s="30" t="s">
        <v>27</v>
      </c>
      <c r="F60" s="36">
        <v>2500</v>
      </c>
      <c r="G60" s="36">
        <v>2473</v>
      </c>
      <c r="H60" s="101">
        <v>98.92</v>
      </c>
    </row>
    <row r="61" spans="1:8" ht="24.75" customHeight="1">
      <c r="A61" s="39" t="s">
        <v>111</v>
      </c>
      <c r="B61" s="40">
        <v>900</v>
      </c>
      <c r="C61" s="40">
        <v>90011</v>
      </c>
      <c r="D61" s="43" t="s">
        <v>15</v>
      </c>
      <c r="E61" s="30" t="s">
        <v>112</v>
      </c>
      <c r="F61" s="36">
        <v>20000</v>
      </c>
      <c r="G61" s="36">
        <v>4088</v>
      </c>
      <c r="H61" s="101">
        <v>20.44</v>
      </c>
    </row>
    <row r="62" spans="1:8" ht="24.75" customHeight="1">
      <c r="A62" s="39">
        <v>24</v>
      </c>
      <c r="B62" s="40">
        <v>900</v>
      </c>
      <c r="C62" s="40">
        <v>90011</v>
      </c>
      <c r="D62" s="43" t="s">
        <v>28</v>
      </c>
      <c r="E62" s="6" t="s">
        <v>29</v>
      </c>
      <c r="F62" s="36">
        <v>20000</v>
      </c>
      <c r="G62" s="36">
        <v>300</v>
      </c>
      <c r="H62" s="101">
        <v>1.5</v>
      </c>
    </row>
    <row r="63" spans="1:8" ht="24.75" customHeight="1">
      <c r="A63" s="39">
        <v>25</v>
      </c>
      <c r="B63" s="40">
        <v>900</v>
      </c>
      <c r="C63" s="40">
        <v>90011</v>
      </c>
      <c r="D63" s="43" t="s">
        <v>30</v>
      </c>
      <c r="E63" s="6" t="s">
        <v>113</v>
      </c>
      <c r="F63" s="36">
        <v>35000</v>
      </c>
      <c r="G63" s="36">
        <v>25497</v>
      </c>
      <c r="H63" s="101">
        <v>72.85</v>
      </c>
    </row>
    <row r="64" spans="1:8" s="74" customFormat="1" ht="13.5" customHeight="1">
      <c r="A64" s="35">
        <v>1</v>
      </c>
      <c r="B64" s="109">
        <v>2</v>
      </c>
      <c r="C64" s="109">
        <v>3</v>
      </c>
      <c r="D64" s="108" t="s">
        <v>99</v>
      </c>
      <c r="E64" s="106">
        <v>5</v>
      </c>
      <c r="F64" s="107">
        <v>6</v>
      </c>
      <c r="G64" s="110">
        <v>7</v>
      </c>
      <c r="H64" s="104">
        <v>8</v>
      </c>
    </row>
    <row r="65" spans="1:8" ht="32.25" customHeight="1">
      <c r="A65" s="75">
        <v>26</v>
      </c>
      <c r="B65" s="76">
        <v>900</v>
      </c>
      <c r="C65" s="76">
        <v>90011</v>
      </c>
      <c r="D65" s="77" t="s">
        <v>15</v>
      </c>
      <c r="E65" s="6" t="s">
        <v>62</v>
      </c>
      <c r="F65" s="36">
        <v>20000</v>
      </c>
      <c r="G65" s="36">
        <v>15797</v>
      </c>
      <c r="H65" s="101">
        <v>78.99</v>
      </c>
    </row>
    <row r="66" spans="1:8" s="1" customFormat="1" ht="24" customHeight="1">
      <c r="A66" s="54" t="s">
        <v>94</v>
      </c>
      <c r="B66" s="78">
        <v>900</v>
      </c>
      <c r="C66" s="78">
        <v>90011</v>
      </c>
      <c r="D66" s="78">
        <v>2450</v>
      </c>
      <c r="E66" s="79" t="s">
        <v>105</v>
      </c>
      <c r="F66" s="113">
        <v>15000</v>
      </c>
      <c r="G66" s="113">
        <v>15000</v>
      </c>
      <c r="H66" s="101">
        <v>100</v>
      </c>
    </row>
    <row r="67" spans="1:8" ht="28.5" customHeight="1">
      <c r="A67" s="54" t="s">
        <v>84</v>
      </c>
      <c r="B67" s="55">
        <v>900</v>
      </c>
      <c r="C67" s="55">
        <v>90011</v>
      </c>
      <c r="D67" s="56" t="s">
        <v>34</v>
      </c>
      <c r="E67" s="6" t="s">
        <v>106</v>
      </c>
      <c r="F67" s="36">
        <v>15000</v>
      </c>
      <c r="G67" s="36">
        <v>15000</v>
      </c>
      <c r="H67" s="101">
        <v>100</v>
      </c>
    </row>
    <row r="68" spans="1:8" ht="35.25" customHeight="1">
      <c r="A68" s="54" t="s">
        <v>86</v>
      </c>
      <c r="B68" s="55">
        <v>900</v>
      </c>
      <c r="C68" s="55">
        <v>90011</v>
      </c>
      <c r="D68" s="56" t="s">
        <v>15</v>
      </c>
      <c r="E68" s="6" t="s">
        <v>108</v>
      </c>
      <c r="F68" s="36">
        <v>15000</v>
      </c>
      <c r="G68" s="36">
        <v>15000</v>
      </c>
      <c r="H68" s="101">
        <v>100</v>
      </c>
    </row>
    <row r="69" spans="1:8" ht="24.75" customHeight="1">
      <c r="A69" s="54" t="s">
        <v>89</v>
      </c>
      <c r="B69" s="55">
        <v>900</v>
      </c>
      <c r="C69" s="55">
        <v>90011</v>
      </c>
      <c r="D69" s="56" t="s">
        <v>102</v>
      </c>
      <c r="E69" s="6" t="s">
        <v>114</v>
      </c>
      <c r="F69" s="36">
        <v>2000</v>
      </c>
      <c r="G69" s="36">
        <v>0</v>
      </c>
      <c r="H69" s="101">
        <v>0</v>
      </c>
    </row>
    <row r="70" spans="1:8" ht="26.25" customHeight="1">
      <c r="A70" s="54" t="s">
        <v>90</v>
      </c>
      <c r="B70" s="55">
        <v>900</v>
      </c>
      <c r="C70" s="55">
        <v>90011</v>
      </c>
      <c r="D70" s="56" t="s">
        <v>102</v>
      </c>
      <c r="E70" s="6" t="s">
        <v>109</v>
      </c>
      <c r="F70" s="36">
        <v>2000</v>
      </c>
      <c r="G70" s="36">
        <v>1962</v>
      </c>
      <c r="H70" s="101">
        <v>98.1</v>
      </c>
    </row>
    <row r="71" spans="1:8" ht="26.25" customHeight="1">
      <c r="A71" s="54" t="s">
        <v>91</v>
      </c>
      <c r="B71" s="55">
        <v>900</v>
      </c>
      <c r="C71" s="55">
        <v>90011</v>
      </c>
      <c r="D71" s="56" t="s">
        <v>65</v>
      </c>
      <c r="E71" s="6" t="s">
        <v>110</v>
      </c>
      <c r="F71" s="36">
        <v>20000</v>
      </c>
      <c r="G71" s="36">
        <v>19960</v>
      </c>
      <c r="H71" s="101">
        <v>99.8</v>
      </c>
    </row>
    <row r="72" spans="1:8" ht="26.25" customHeight="1">
      <c r="A72" s="39" t="s">
        <v>100</v>
      </c>
      <c r="B72" s="40">
        <v>900</v>
      </c>
      <c r="C72" s="40">
        <v>90011</v>
      </c>
      <c r="D72" s="43" t="s">
        <v>15</v>
      </c>
      <c r="E72" s="6" t="s">
        <v>107</v>
      </c>
      <c r="F72" s="36">
        <v>19000</v>
      </c>
      <c r="G72" s="36">
        <v>18996</v>
      </c>
      <c r="H72" s="101">
        <v>94.8</v>
      </c>
    </row>
    <row r="73" spans="1:8" ht="26.25" customHeight="1">
      <c r="A73" s="39" t="s">
        <v>122</v>
      </c>
      <c r="B73" s="40">
        <v>900</v>
      </c>
      <c r="C73" s="40">
        <v>90011</v>
      </c>
      <c r="D73" s="43" t="s">
        <v>15</v>
      </c>
      <c r="E73" s="6" t="s">
        <v>124</v>
      </c>
      <c r="F73" s="36">
        <v>5900</v>
      </c>
      <c r="G73" s="36">
        <v>5899</v>
      </c>
      <c r="H73" s="101">
        <v>99.98</v>
      </c>
    </row>
    <row r="74" spans="1:8" ht="35.25" customHeight="1">
      <c r="A74" s="143"/>
      <c r="B74" s="144"/>
      <c r="C74" s="144"/>
      <c r="D74" s="145"/>
      <c r="E74" s="7" t="s">
        <v>31</v>
      </c>
      <c r="F74" s="8">
        <f>SUM(F75,F76,F78,F83:F89)</f>
        <v>1101000</v>
      </c>
      <c r="G74" s="131">
        <f>SUM(G75+G76+G78+G83+G84+G85+G86+G87+G88+G89)</f>
        <v>978424</v>
      </c>
      <c r="H74" s="101">
        <v>88.87</v>
      </c>
    </row>
    <row r="75" spans="1:8" ht="28.5" customHeight="1">
      <c r="A75" s="39">
        <v>27</v>
      </c>
      <c r="B75" s="40">
        <v>900</v>
      </c>
      <c r="C75" s="40">
        <v>90011</v>
      </c>
      <c r="D75" s="43" t="s">
        <v>32</v>
      </c>
      <c r="E75" s="12" t="s">
        <v>115</v>
      </c>
      <c r="F75" s="36">
        <v>120000</v>
      </c>
      <c r="G75" s="36">
        <v>116048</v>
      </c>
      <c r="H75" s="101">
        <v>96.71</v>
      </c>
    </row>
    <row r="76" spans="1:8" ht="28.5" customHeight="1">
      <c r="A76" s="39" t="s">
        <v>104</v>
      </c>
      <c r="B76" s="40">
        <v>900</v>
      </c>
      <c r="C76" s="40">
        <v>90011</v>
      </c>
      <c r="D76" s="43" t="s">
        <v>28</v>
      </c>
      <c r="E76" s="12" t="s">
        <v>120</v>
      </c>
      <c r="F76" s="36">
        <v>11000</v>
      </c>
      <c r="G76" s="36">
        <v>6588</v>
      </c>
      <c r="H76" s="101">
        <v>59.89</v>
      </c>
    </row>
    <row r="77" spans="1:8" s="74" customFormat="1" ht="20.25" customHeight="1">
      <c r="A77" s="51">
        <v>28</v>
      </c>
      <c r="B77" s="80" t="s">
        <v>101</v>
      </c>
      <c r="C77" s="80" t="s">
        <v>101</v>
      </c>
      <c r="D77" s="53" t="s">
        <v>101</v>
      </c>
      <c r="E77" s="31" t="s">
        <v>95</v>
      </c>
      <c r="F77" s="81"/>
      <c r="G77" s="81"/>
      <c r="H77" s="123"/>
    </row>
    <row r="78" spans="1:8" ht="24.75" customHeight="1">
      <c r="A78" s="82">
        <v>29</v>
      </c>
      <c r="B78" s="83">
        <v>900</v>
      </c>
      <c r="C78" s="83">
        <v>90011</v>
      </c>
      <c r="D78" s="84" t="s">
        <v>65</v>
      </c>
      <c r="E78" s="17" t="s">
        <v>116</v>
      </c>
      <c r="F78" s="34">
        <f>SUM(F80:F82)</f>
        <v>330000</v>
      </c>
      <c r="G78" s="120">
        <f>SUM(G80+G81+G82)</f>
        <v>330000</v>
      </c>
      <c r="H78" s="115">
        <v>100</v>
      </c>
    </row>
    <row r="79" spans="1:8" ht="12" customHeight="1">
      <c r="A79" s="54"/>
      <c r="B79" s="63"/>
      <c r="C79" s="63"/>
      <c r="D79" s="64"/>
      <c r="E79" s="24" t="s">
        <v>6</v>
      </c>
      <c r="F79" s="11" t="s">
        <v>6</v>
      </c>
      <c r="G79" s="121"/>
      <c r="H79" s="124"/>
    </row>
    <row r="80" spans="1:8" ht="12" customHeight="1">
      <c r="A80" s="69"/>
      <c r="B80" s="60"/>
      <c r="C80" s="60"/>
      <c r="D80" s="61"/>
      <c r="E80" s="17" t="s">
        <v>117</v>
      </c>
      <c r="F80" s="10">
        <v>62803</v>
      </c>
      <c r="G80" s="122">
        <v>62803</v>
      </c>
      <c r="H80" s="118">
        <v>100</v>
      </c>
    </row>
    <row r="81" spans="1:8" ht="15.75" customHeight="1">
      <c r="A81" s="69"/>
      <c r="B81" s="60"/>
      <c r="C81" s="60"/>
      <c r="D81" s="61"/>
      <c r="E81" s="93" t="s">
        <v>118</v>
      </c>
      <c r="F81" s="10">
        <v>129192</v>
      </c>
      <c r="G81" s="122">
        <v>129192</v>
      </c>
      <c r="H81" s="118">
        <v>100</v>
      </c>
    </row>
    <row r="82" spans="1:8" ht="15.75" customHeight="1">
      <c r="A82" s="51"/>
      <c r="B82" s="67"/>
      <c r="C82" s="67"/>
      <c r="D82" s="68"/>
      <c r="E82" s="93" t="s">
        <v>119</v>
      </c>
      <c r="F82" s="10">
        <v>138005</v>
      </c>
      <c r="G82" s="122">
        <v>138005</v>
      </c>
      <c r="H82" s="119">
        <v>100</v>
      </c>
    </row>
    <row r="83" spans="1:8" ht="24.75" customHeight="1">
      <c r="A83" s="39">
        <v>30</v>
      </c>
      <c r="B83" s="80">
        <v>900</v>
      </c>
      <c r="C83" s="80">
        <v>90011</v>
      </c>
      <c r="D83" s="53" t="s">
        <v>65</v>
      </c>
      <c r="E83" s="6" t="s">
        <v>76</v>
      </c>
      <c r="F83" s="36">
        <v>55000</v>
      </c>
      <c r="G83" s="36">
        <v>43979</v>
      </c>
      <c r="H83" s="116">
        <v>79.96</v>
      </c>
    </row>
    <row r="84" spans="1:8" ht="24.75" customHeight="1">
      <c r="A84" s="39">
        <v>31</v>
      </c>
      <c r="B84" s="55">
        <v>900</v>
      </c>
      <c r="C84" s="55">
        <v>90011</v>
      </c>
      <c r="D84" s="43" t="s">
        <v>65</v>
      </c>
      <c r="E84" s="6" t="s">
        <v>79</v>
      </c>
      <c r="F84" s="36">
        <v>135000</v>
      </c>
      <c r="G84" s="98">
        <v>134480</v>
      </c>
      <c r="H84" s="132">
        <v>99.61</v>
      </c>
    </row>
    <row r="85" spans="1:8" ht="24.75" customHeight="1">
      <c r="A85" s="39">
        <v>32</v>
      </c>
      <c r="B85" s="55">
        <v>900</v>
      </c>
      <c r="C85" s="55">
        <v>90011</v>
      </c>
      <c r="D85" s="43" t="s">
        <v>65</v>
      </c>
      <c r="E85" s="17" t="s">
        <v>80</v>
      </c>
      <c r="F85" s="36">
        <v>65000</v>
      </c>
      <c r="G85" s="36">
        <v>64376</v>
      </c>
      <c r="H85" s="101">
        <v>99.04</v>
      </c>
    </row>
    <row r="86" spans="1:8" ht="24.75" customHeight="1">
      <c r="A86" s="39">
        <v>33</v>
      </c>
      <c r="B86" s="40">
        <v>900</v>
      </c>
      <c r="C86" s="40">
        <v>90011</v>
      </c>
      <c r="D86" s="86" t="s">
        <v>65</v>
      </c>
      <c r="E86" s="6" t="s">
        <v>81</v>
      </c>
      <c r="F86" s="48">
        <v>135000</v>
      </c>
      <c r="G86" s="48">
        <v>135000</v>
      </c>
      <c r="H86" s="101">
        <v>100</v>
      </c>
    </row>
    <row r="87" spans="1:8" ht="24.75" customHeight="1">
      <c r="A87" s="39">
        <v>34</v>
      </c>
      <c r="B87" s="55">
        <v>900</v>
      </c>
      <c r="C87" s="55">
        <v>90011</v>
      </c>
      <c r="D87" s="86" t="s">
        <v>65</v>
      </c>
      <c r="E87" s="6" t="s">
        <v>11</v>
      </c>
      <c r="F87" s="48">
        <v>100000</v>
      </c>
      <c r="G87" s="48">
        <v>78468</v>
      </c>
      <c r="H87" s="101">
        <v>78.47</v>
      </c>
    </row>
    <row r="88" spans="1:8" ht="30" customHeight="1">
      <c r="A88" s="54">
        <v>35</v>
      </c>
      <c r="B88" s="55">
        <v>900</v>
      </c>
      <c r="C88" s="55">
        <v>90011</v>
      </c>
      <c r="D88" s="87" t="s">
        <v>65</v>
      </c>
      <c r="E88" s="6" t="s">
        <v>12</v>
      </c>
      <c r="F88" s="48">
        <v>80000</v>
      </c>
      <c r="G88" s="48">
        <v>0</v>
      </c>
      <c r="H88" s="101">
        <v>0</v>
      </c>
    </row>
    <row r="89" spans="1:8" ht="27.75" customHeight="1">
      <c r="A89" s="39">
        <v>36</v>
      </c>
      <c r="B89" s="40">
        <v>900</v>
      </c>
      <c r="C89" s="40">
        <v>90011</v>
      </c>
      <c r="D89" s="43" t="s">
        <v>65</v>
      </c>
      <c r="E89" s="12" t="s">
        <v>130</v>
      </c>
      <c r="F89" s="48">
        <v>70000</v>
      </c>
      <c r="G89" s="48">
        <v>69485</v>
      </c>
      <c r="H89" s="101">
        <v>99.26</v>
      </c>
    </row>
    <row r="90" spans="1:8" s="1" customFormat="1" ht="11.25">
      <c r="A90" s="105">
        <v>1</v>
      </c>
      <c r="B90" s="105">
        <v>2</v>
      </c>
      <c r="C90" s="105">
        <v>3</v>
      </c>
      <c r="D90" s="105">
        <v>4</v>
      </c>
      <c r="E90" s="99">
        <v>5</v>
      </c>
      <c r="F90" s="99">
        <v>6</v>
      </c>
      <c r="G90" s="99">
        <v>7</v>
      </c>
      <c r="H90" s="104">
        <v>8</v>
      </c>
    </row>
    <row r="91" spans="1:8" ht="35.25" customHeight="1">
      <c r="A91" s="50"/>
      <c r="B91" s="57"/>
      <c r="C91" s="57"/>
      <c r="D91" s="58"/>
      <c r="E91" s="27" t="s">
        <v>33</v>
      </c>
      <c r="F91" s="13">
        <f>SUM(F92:F95)</f>
        <v>90000</v>
      </c>
      <c r="G91" s="13">
        <f>SUM(G92+G93+G94+G95)</f>
        <v>46060</v>
      </c>
      <c r="H91" s="101">
        <v>51.17</v>
      </c>
    </row>
    <row r="92" spans="1:8" ht="27" customHeight="1">
      <c r="A92" s="51">
        <v>37</v>
      </c>
      <c r="B92" s="80">
        <v>900</v>
      </c>
      <c r="C92" s="80">
        <v>90011</v>
      </c>
      <c r="D92" s="88" t="s">
        <v>15</v>
      </c>
      <c r="E92" s="6" t="s">
        <v>77</v>
      </c>
      <c r="F92" s="36">
        <v>45000</v>
      </c>
      <c r="G92" s="36">
        <v>15820</v>
      </c>
      <c r="H92" s="101">
        <v>35.15</v>
      </c>
    </row>
    <row r="93" spans="1:8" ht="24.75" customHeight="1">
      <c r="A93" s="39">
        <v>38</v>
      </c>
      <c r="B93" s="55">
        <v>900</v>
      </c>
      <c r="C93" s="55">
        <v>90011</v>
      </c>
      <c r="D93" s="89" t="s">
        <v>34</v>
      </c>
      <c r="E93" s="6" t="s">
        <v>136</v>
      </c>
      <c r="F93" s="48">
        <v>12000</v>
      </c>
      <c r="G93" s="48">
        <v>12000</v>
      </c>
      <c r="H93" s="101">
        <v>100</v>
      </c>
    </row>
    <row r="94" spans="1:8" ht="24.75" customHeight="1">
      <c r="A94" s="39">
        <v>39</v>
      </c>
      <c r="B94" s="55">
        <v>900</v>
      </c>
      <c r="C94" s="55">
        <v>90011</v>
      </c>
      <c r="D94" s="43" t="s">
        <v>15</v>
      </c>
      <c r="E94" s="6" t="s">
        <v>35</v>
      </c>
      <c r="F94" s="36">
        <v>20000</v>
      </c>
      <c r="G94" s="36">
        <v>18240</v>
      </c>
      <c r="H94" s="102">
        <v>91.2</v>
      </c>
    </row>
    <row r="95" spans="1:8" ht="28.5" customHeight="1">
      <c r="A95" s="39">
        <v>40</v>
      </c>
      <c r="B95" s="40">
        <v>900</v>
      </c>
      <c r="C95" s="40">
        <v>90011</v>
      </c>
      <c r="D95" s="43" t="s">
        <v>65</v>
      </c>
      <c r="E95" s="94" t="s">
        <v>123</v>
      </c>
      <c r="F95" s="48">
        <v>13000</v>
      </c>
      <c r="G95" s="48">
        <v>0</v>
      </c>
      <c r="H95" s="101">
        <v>0</v>
      </c>
    </row>
    <row r="96" spans="1:8" ht="35.25" customHeight="1">
      <c r="A96" s="50"/>
      <c r="B96" s="57"/>
      <c r="C96" s="57"/>
      <c r="D96" s="58"/>
      <c r="E96" s="27" t="s">
        <v>10</v>
      </c>
      <c r="F96" s="13">
        <f>SUM(F97:F102)</f>
        <v>123769</v>
      </c>
      <c r="G96" s="13">
        <f>SUM(G97+G98+G99+G100+G101+G102)</f>
        <v>121346</v>
      </c>
      <c r="H96" s="101">
        <v>98.04</v>
      </c>
    </row>
    <row r="97" spans="1:8" ht="24.75" customHeight="1">
      <c r="A97" s="39">
        <v>41</v>
      </c>
      <c r="B97" s="40">
        <v>900</v>
      </c>
      <c r="C97" s="40">
        <v>90011</v>
      </c>
      <c r="D97" s="58" t="s">
        <v>15</v>
      </c>
      <c r="E97" s="6" t="s">
        <v>36</v>
      </c>
      <c r="F97" s="48">
        <v>35569</v>
      </c>
      <c r="G97" s="128">
        <v>34286</v>
      </c>
      <c r="H97" s="101">
        <v>96.39</v>
      </c>
    </row>
    <row r="98" spans="1:8" ht="24.75" customHeight="1">
      <c r="A98" s="54" t="s">
        <v>85</v>
      </c>
      <c r="B98" s="55">
        <v>900</v>
      </c>
      <c r="C98" s="55">
        <v>90011</v>
      </c>
      <c r="D98" s="87" t="s">
        <v>102</v>
      </c>
      <c r="E98" s="6" t="s">
        <v>121</v>
      </c>
      <c r="F98" s="48">
        <v>4000</v>
      </c>
      <c r="G98" s="48">
        <v>4000</v>
      </c>
      <c r="H98" s="101">
        <v>100</v>
      </c>
    </row>
    <row r="99" spans="1:8" ht="24.75" customHeight="1">
      <c r="A99" s="54">
        <v>42</v>
      </c>
      <c r="B99" s="55">
        <v>900</v>
      </c>
      <c r="C99" s="55">
        <v>90011</v>
      </c>
      <c r="D99" s="87" t="s">
        <v>30</v>
      </c>
      <c r="E99" s="6" t="s">
        <v>82</v>
      </c>
      <c r="F99" s="48">
        <v>27000</v>
      </c>
      <c r="G99" s="48">
        <v>26696</v>
      </c>
      <c r="H99" s="101">
        <v>98.87</v>
      </c>
    </row>
    <row r="100" spans="1:8" ht="24.75" customHeight="1">
      <c r="A100" s="39">
        <v>43</v>
      </c>
      <c r="B100" s="40">
        <v>900</v>
      </c>
      <c r="C100" s="40">
        <v>90011</v>
      </c>
      <c r="D100" s="43" t="s">
        <v>34</v>
      </c>
      <c r="E100" s="12" t="s">
        <v>37</v>
      </c>
      <c r="F100" s="48">
        <v>15000</v>
      </c>
      <c r="G100" s="48">
        <v>15000</v>
      </c>
      <c r="H100" s="101">
        <v>100</v>
      </c>
    </row>
    <row r="101" spans="1:8" ht="24.75" customHeight="1">
      <c r="A101" s="39">
        <v>44</v>
      </c>
      <c r="B101" s="40">
        <v>900</v>
      </c>
      <c r="C101" s="40">
        <v>90011</v>
      </c>
      <c r="D101" s="43" t="s">
        <v>15</v>
      </c>
      <c r="E101" s="6" t="s">
        <v>38</v>
      </c>
      <c r="F101" s="48">
        <v>36200</v>
      </c>
      <c r="G101" s="48">
        <v>35906</v>
      </c>
      <c r="H101" s="101">
        <v>99.19</v>
      </c>
    </row>
    <row r="102" spans="1:8" ht="24.75" customHeight="1">
      <c r="A102" s="39">
        <v>45</v>
      </c>
      <c r="B102" s="40">
        <v>900</v>
      </c>
      <c r="C102" s="40">
        <v>90011</v>
      </c>
      <c r="D102" s="89" t="s">
        <v>15</v>
      </c>
      <c r="E102" s="6" t="s">
        <v>78</v>
      </c>
      <c r="F102" s="48">
        <v>6000</v>
      </c>
      <c r="G102" s="48">
        <v>5458</v>
      </c>
      <c r="H102" s="101">
        <v>90.96</v>
      </c>
    </row>
    <row r="103" spans="1:8" ht="35.25" customHeight="1">
      <c r="A103" s="85"/>
      <c r="B103" s="67"/>
      <c r="C103" s="67"/>
      <c r="D103" s="68"/>
      <c r="E103" s="28" t="s">
        <v>39</v>
      </c>
      <c r="F103" s="29">
        <f>SUM(F104)</f>
        <v>100000</v>
      </c>
      <c r="G103" s="29">
        <f>SUM(G104)</f>
        <v>99901</v>
      </c>
      <c r="H103" s="101">
        <v>99.9</v>
      </c>
    </row>
    <row r="104" spans="1:8" ht="24.75" customHeight="1">
      <c r="A104" s="69">
        <v>46</v>
      </c>
      <c r="B104" s="80">
        <v>900</v>
      </c>
      <c r="C104" s="80">
        <v>90011</v>
      </c>
      <c r="D104" s="90" t="s">
        <v>28</v>
      </c>
      <c r="E104" s="6" t="s">
        <v>40</v>
      </c>
      <c r="F104" s="48">
        <v>100000</v>
      </c>
      <c r="G104" s="48">
        <v>99901</v>
      </c>
      <c r="H104" s="101">
        <v>99.9</v>
      </c>
    </row>
    <row r="105" spans="1:8" ht="35.25" customHeight="1">
      <c r="A105" s="50"/>
      <c r="B105" s="57"/>
      <c r="C105" s="57"/>
      <c r="D105" s="58"/>
      <c r="E105" s="27" t="s">
        <v>41</v>
      </c>
      <c r="F105" s="13">
        <f>SUM(F106)</f>
        <v>2763650</v>
      </c>
      <c r="G105" s="13">
        <f>SUM(G106)</f>
        <v>2763647</v>
      </c>
      <c r="H105" s="101">
        <v>100</v>
      </c>
    </row>
    <row r="106" spans="1:8" ht="40.5" customHeight="1">
      <c r="A106" s="69">
        <v>47</v>
      </c>
      <c r="B106" s="80">
        <v>900</v>
      </c>
      <c r="C106" s="80">
        <v>90011</v>
      </c>
      <c r="D106" s="90" t="s">
        <v>66</v>
      </c>
      <c r="E106" s="14" t="s">
        <v>63</v>
      </c>
      <c r="F106" s="48">
        <v>2763650</v>
      </c>
      <c r="G106" s="48">
        <v>2763647</v>
      </c>
      <c r="H106" s="101">
        <v>100</v>
      </c>
    </row>
    <row r="107" spans="1:8" ht="24.75" customHeight="1">
      <c r="A107" s="140" t="s">
        <v>42</v>
      </c>
      <c r="B107" s="141"/>
      <c r="C107" s="141"/>
      <c r="D107" s="141"/>
      <c r="E107" s="15"/>
      <c r="F107" s="16">
        <f>SUM(F24,F34,F37,F40,F48,F74,F91,F96,F103,F105)</f>
        <v>16275419</v>
      </c>
      <c r="G107" s="16">
        <f>SUM(G24+G34+G37+G40+G48+G74+G91+G96+G103+G105)</f>
        <v>13413589</v>
      </c>
      <c r="H107" s="103">
        <v>82.42</v>
      </c>
    </row>
    <row r="109" spans="1:8" ht="24.75" customHeight="1">
      <c r="A109" s="152" t="s">
        <v>132</v>
      </c>
      <c r="B109" s="153"/>
      <c r="C109" s="153"/>
      <c r="D109" s="153"/>
      <c r="E109" s="153"/>
      <c r="F109" s="153"/>
      <c r="G109" s="153"/>
      <c r="H109" s="154"/>
    </row>
    <row r="110" spans="1:8" ht="24.75" customHeight="1">
      <c r="A110" s="143"/>
      <c r="B110" s="148"/>
      <c r="C110" s="148"/>
      <c r="D110" s="149"/>
      <c r="E110" s="129" t="s">
        <v>131</v>
      </c>
      <c r="F110" s="150">
        <v>3689020</v>
      </c>
      <c r="G110" s="151"/>
      <c r="H110" s="133"/>
    </row>
    <row r="111" spans="1:5" ht="16.5" customHeight="1">
      <c r="A111" s="146"/>
      <c r="B111" s="147"/>
      <c r="C111" s="147"/>
      <c r="D111" s="147"/>
      <c r="E111" s="147"/>
    </row>
  </sheetData>
  <mergeCells count="11">
    <mergeCell ref="A107:D107"/>
    <mergeCell ref="A21:F21"/>
    <mergeCell ref="A74:D74"/>
    <mergeCell ref="A111:E111"/>
    <mergeCell ref="A110:D110"/>
    <mergeCell ref="F110:H110"/>
    <mergeCell ref="A109:H109"/>
    <mergeCell ref="A7:F7"/>
    <mergeCell ref="A20:D20"/>
    <mergeCell ref="A3:H3"/>
    <mergeCell ref="A4:H4"/>
  </mergeCell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landscape" paperSize="9" scale="80" r:id="rId1"/>
  <rowBreaks count="4" manualBreakCount="4">
    <brk id="20" max="255" man="1"/>
    <brk id="38" max="255" man="1"/>
    <brk id="6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2005-04-28T07:06:36Z</cp:lastPrinted>
  <dcterms:created xsi:type="dcterms:W3CDTF">2001-05-16T07:18:04Z</dcterms:created>
  <dcterms:modified xsi:type="dcterms:W3CDTF">2005-05-18T08:12:03Z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-1401825733</vt:i4>
  </property>
  <property fmtid="{D5CDD505-2E9C-101B-9397-08002B2CF9AE}" pid="3" name="_EmailSubject">
    <vt:lpwstr>GFOŚiGW - zmiany w sierpniu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