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ochody" sheetId="1" r:id="rId1"/>
    <sheet name="Wydatki" sheetId="2" r:id="rId2"/>
    <sheet name="Arkusz2" sheetId="3" r:id="rId3"/>
  </sheets>
  <definedNames>
    <definedName name="_xlnm.Print_Area" localSheetId="1">'Wydatki'!$A$1:$K$86</definedName>
  </definedNames>
  <calcPr fullCalcOnLoad="1" fullPrecision="0"/>
</workbook>
</file>

<file path=xl/comments2.xml><?xml version="1.0" encoding="utf-8"?>
<comments xmlns="http://schemas.openxmlformats.org/spreadsheetml/2006/main">
  <authors>
    <author>Komputer-test</author>
    <author>komp50</author>
  </authors>
  <commentList>
    <comment ref="H30" authorId="0">
      <text>
        <r>
          <rPr>
            <b/>
            <sz val="9"/>
            <rFont val="Tahoma"/>
            <family val="2"/>
          </rPr>
          <t>Komputer-test:</t>
        </r>
        <r>
          <rPr>
            <sz val="9"/>
            <rFont val="Tahoma"/>
            <family val="2"/>
          </rPr>
          <t xml:space="preserve">
- 4 000 zł </t>
        </r>
      </text>
    </comment>
    <comment ref="H56" authorId="0">
      <text>
        <r>
          <rPr>
            <b/>
            <sz val="9"/>
            <rFont val="Tahoma"/>
            <family val="2"/>
          </rPr>
          <t>Komputer-test:</t>
        </r>
        <r>
          <rPr>
            <sz val="9"/>
            <rFont val="Tahoma"/>
            <family val="2"/>
          </rPr>
          <t xml:space="preserve">
-10 000</t>
        </r>
      </text>
    </comment>
    <comment ref="H58" authorId="0">
      <text>
        <r>
          <rPr>
            <b/>
            <sz val="9"/>
            <rFont val="Tahoma"/>
            <family val="2"/>
          </rPr>
          <t>Komputer-test:</t>
        </r>
        <r>
          <rPr>
            <sz val="9"/>
            <rFont val="Tahoma"/>
            <family val="2"/>
          </rPr>
          <t xml:space="preserve">
+10 000</t>
        </r>
      </text>
    </comment>
    <comment ref="G82" authorId="1">
      <text>
        <r>
          <rPr>
            <b/>
            <sz val="9"/>
            <rFont val="Tahoma"/>
            <family val="2"/>
          </rPr>
          <t>nowe</t>
        </r>
      </text>
    </comment>
    <comment ref="G83" authorId="1">
      <text>
        <r>
          <rPr>
            <b/>
            <sz val="9"/>
            <rFont val="Tahoma"/>
            <family val="2"/>
          </rPr>
          <t>new</t>
        </r>
        <r>
          <rPr>
            <sz val="9"/>
            <rFont val="Tahoma"/>
            <family val="2"/>
          </rPr>
          <t xml:space="preserve">
</t>
        </r>
      </text>
    </comment>
    <comment ref="G84" authorId="1">
      <text>
        <r>
          <rPr>
            <b/>
            <sz val="9"/>
            <rFont val="Tahoma"/>
            <family val="2"/>
          </rPr>
          <t>new</t>
        </r>
      </text>
    </comment>
    <comment ref="G85" authorId="1">
      <text>
        <r>
          <rPr>
            <b/>
            <sz val="9"/>
            <rFont val="Tahoma"/>
            <family val="2"/>
          </rPr>
          <t>new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<sst xmlns="http://schemas.openxmlformats.org/spreadsheetml/2006/main" count="327" uniqueCount="178">
  <si>
    <t>2.1</t>
  </si>
  <si>
    <t>1.1</t>
  </si>
  <si>
    <t>2.2</t>
  </si>
  <si>
    <t>3.1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</si>
  <si>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</si>
  <si>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</si>
  <si>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</si>
  <si>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</si>
  <si>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</si>
  <si>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</si>
  <si>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</si>
  <si>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</si>
  <si>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</si>
  <si>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</si>
  <si>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</si>
  <si>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</si>
  <si>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</si>
  <si>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</si>
  <si>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</si>
  <si>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</si>
  <si>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</si>
  <si>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</si>
  <si>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</si>
  <si>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</si>
  <si>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</si>
  <si>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</si>
  <si>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</si>
  <si>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</si>
  <si>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</si>
  <si>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</si>
  <si>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</si>
  <si>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7.7</t>
  </si>
  <si>
    <t>8.1</t>
  </si>
  <si>
    <t>Wykonanie przyłączy do istniejącej sieci kanalizacji sanitarnej</t>
  </si>
  <si>
    <t xml:space="preserve">Wpływy z różnych opłat </t>
  </si>
  <si>
    <t>Pozostałe odsetki</t>
  </si>
  <si>
    <t>Dział</t>
  </si>
  <si>
    <t>Rozdział</t>
  </si>
  <si>
    <t>Paragraf</t>
  </si>
  <si>
    <t>Lp.</t>
  </si>
  <si>
    <t>w zł</t>
  </si>
  <si>
    <t>Wyszczególnienie</t>
  </si>
  <si>
    <t>I.</t>
  </si>
  <si>
    <t>1.</t>
  </si>
  <si>
    <t>II.</t>
  </si>
  <si>
    <t>2.</t>
  </si>
  <si>
    <t>3.</t>
  </si>
  <si>
    <t>III.</t>
  </si>
  <si>
    <t>x</t>
  </si>
  <si>
    <t>WYDATKI</t>
  </si>
  <si>
    <t>5.</t>
  </si>
  <si>
    <t>6.</t>
  </si>
  <si>
    <t>7.</t>
  </si>
  <si>
    <t>8.</t>
  </si>
  <si>
    <t>Wydział Ochrony Środowiska</t>
  </si>
  <si>
    <t>Dostarczanie wody</t>
  </si>
  <si>
    <t>Dysponent odpowiedzialny za realizację zadania</t>
  </si>
  <si>
    <t>Uwagi</t>
  </si>
  <si>
    <t>0690</t>
  </si>
  <si>
    <t>DOCHODY</t>
  </si>
  <si>
    <t>Planowana kwota nadwyżki do odprowadzenia do WFOŚiGW w Szczecinie</t>
  </si>
  <si>
    <t>z tego wg źródeł finansowania:</t>
  </si>
  <si>
    <t>dotacje i środki z bezzwrotnej pomocy krajowej i zagranicznej</t>
  </si>
  <si>
    <t>pozostałe</t>
  </si>
  <si>
    <t>dochody z opłat 
i kar za korzystanie ze środowiska</t>
  </si>
  <si>
    <t>4300</t>
  </si>
  <si>
    <t>4270</t>
  </si>
  <si>
    <t>900</t>
  </si>
  <si>
    <t>90004</t>
  </si>
  <si>
    <t>2360</t>
  </si>
  <si>
    <t>4210</t>
  </si>
  <si>
    <t>4240</t>
  </si>
  <si>
    <t>Gospodarka odpadami</t>
  </si>
  <si>
    <t>Utrzymanie zieleni</t>
  </si>
  <si>
    <t>Gospodarka ściekowa i ochrona wód</t>
  </si>
  <si>
    <t>Ochrona powietrza atmosferycznego i klimatu</t>
  </si>
  <si>
    <t>Opieka nad zwierzętami</t>
  </si>
  <si>
    <t>Edukacja ekologiczna</t>
  </si>
  <si>
    <t>Inne zadania</t>
  </si>
  <si>
    <t>Dysponent odpowiedzialny za realizację dochodów</t>
  </si>
  <si>
    <t>IV.</t>
  </si>
  <si>
    <t>STAN ŚRODKÓW Z OPŁAT I KAR ZA KORZYSTANIE ZE ŚRODOWISKA 
NA POCZĄTEK ROKU</t>
  </si>
  <si>
    <t>Środki pozostałe z poprzedniego roku</t>
  </si>
  <si>
    <t>Planowane dochody przeznaczone na wydatki finansowane z opłat i kar za korzystanie ze środowiska (poz. I + poz. II - poz. III)</t>
  </si>
  <si>
    <t>0920</t>
  </si>
  <si>
    <t>Utrzymanie innych terenów gminnych</t>
  </si>
  <si>
    <t>Odkomarzanie terenów zielonych Gminy Police</t>
  </si>
  <si>
    <t>Usuwanie szkód powstałych w wyniku nieprzewidzianych zjawisk atmosferycznych</t>
  </si>
  <si>
    <t>Korekta koron drzew rosnących na terenach zielonych</t>
  </si>
  <si>
    <t>Wyłapywanie bezdomnych zwierząt na terenie Gminy Police (w tym dzikich) oraz usuwanie zwłok zwierząt</t>
  </si>
  <si>
    <t xml:space="preserve">Ograniczanie populacji bezpańskich kotów na terenie Gminy Police </t>
  </si>
  <si>
    <t>Akcja sprzątania z okazji "Dni Ziemi"</t>
  </si>
  <si>
    <t>Usługi związane z edukacją ekologiczną</t>
  </si>
  <si>
    <t>Akcja "Ratujmy Kasztanowce"</t>
  </si>
  <si>
    <t>1.2</t>
  </si>
  <si>
    <t>2.3</t>
  </si>
  <si>
    <t>Utrzymanie zieleni w pasach drogowych dróg gminnych - tereny dodatkowe</t>
  </si>
  <si>
    <t>4.12</t>
  </si>
  <si>
    <t>90095</t>
  </si>
  <si>
    <t>90013</t>
  </si>
  <si>
    <t>2310</t>
  </si>
  <si>
    <t>7.8</t>
  </si>
  <si>
    <t>Zapewnienie opieki bezdomnym zwierzętom, które zachowują się agresywnie w stosunku do ludzi i innych zwierząt lub wymagają opieki - dotacja dla Gminy Dobra</t>
  </si>
  <si>
    <t>majątkowe:</t>
  </si>
  <si>
    <t>bieżące:</t>
  </si>
  <si>
    <t>8.2</t>
  </si>
  <si>
    <t>Usypianie ślepych miotów bezdomnych zwierząt oraz zwierząt, które uległy wypadkom</t>
  </si>
  <si>
    <t>Usuwanie nielegalnych składowisk odpadów</t>
  </si>
  <si>
    <t>Utrzymanie zieleni w pasach drogowych dróg gminnych oraz utrzymanie zieleni wzdłuż ścieżek rowerowych</t>
  </si>
  <si>
    <t xml:space="preserve">Programy i opracowania oraz wydatki związane z prowadzeniem postępowań dotyczących środowiska </t>
  </si>
  <si>
    <t>Budowa kontenerowej stacji uzdatniania wody w miejscowości Nowa Jasienica</t>
  </si>
  <si>
    <t>010</t>
  </si>
  <si>
    <t>01008</t>
  </si>
  <si>
    <t>Wydział Gospodarki Gruntami</t>
  </si>
  <si>
    <t>Wydział Gospodarki Odpadami</t>
  </si>
  <si>
    <t>Gminny Program Edukacji Ekologicznej</t>
  </si>
  <si>
    <t>7.9</t>
  </si>
  <si>
    <t>Konkurs na realizację zadania publicznego "Ochrona zwierząt w 2016 r."</t>
  </si>
  <si>
    <t>Zakup środków dydaktycznych i książek</t>
  </si>
  <si>
    <t>Zapewnienie opieki bezdomnym zwierzętom, które zachowują się agresywnie w stosunku do ludzi i innych zwierząt lub wymagają opieki, budowa Domu Kota - dotacja dla gminy Dobra</t>
  </si>
  <si>
    <t>Planowana wysokość wydatków 
w 2016 r.</t>
  </si>
  <si>
    <t>Budowa odcinków sieci wodociągowej na terenie gminy</t>
  </si>
  <si>
    <t>Wydział Techniczno- Inwestycyjny</t>
  </si>
  <si>
    <t>Budowa odcinków sieci kanalizacji sanitarnej i deszczowej na terenie gminy</t>
  </si>
  <si>
    <t>Korekta koron drzew rosnących wzdłuż pasów drogowych</t>
  </si>
  <si>
    <t>Nasadzenia drzew, krzewów i innych roślin w pasach drogowych dróg gminnych wraz z ich pielęgnacją gwarancyjną</t>
  </si>
  <si>
    <t>Utrzymanie zieleni w mieście i Gminie Police</t>
  </si>
  <si>
    <t>Nasadzenia roślin wieloletnich, drzew i krzewów wraz z pielęgnacją gwarancyjną nasadzeń</t>
  </si>
  <si>
    <t xml:space="preserve">Wydział Gospodarki Komunalnej i Mieszkaniowej </t>
  </si>
  <si>
    <t>Docieplenie dachów oraz izolacja ścian przyziemia budynku Szkoły Podstawowej Nr 8 w Policach</t>
  </si>
  <si>
    <t>6.7</t>
  </si>
  <si>
    <t>6610</t>
  </si>
  <si>
    <t>Zakup dystrybutorów do torebek na odchody zwierzęce</t>
  </si>
  <si>
    <t>Montaż i obsługa dystrybutorów do torebek na odchody zwierzęce</t>
  </si>
  <si>
    <t>90002</t>
  </si>
  <si>
    <t>Akcja informacyjno - edukacyjna w zakresie gospodarki odpadami zgodnie z ustawą z dnia 13 września 1996r. O utrzymaniu czystości i porządku w gminach.</t>
  </si>
  <si>
    <t>4190</t>
  </si>
  <si>
    <t>Organizacja konkursów edukacyjnych związanych  z selektywną zbiórką odpadów komunalnych - zakup nagród.</t>
  </si>
  <si>
    <t>Zakupy nagród na przedsięwzięcia edukacyjne</t>
  </si>
  <si>
    <t>Akcja "Sprzątanie Świata - Polska 2016"</t>
  </si>
  <si>
    <t>Wydział Oświaty i kultury</t>
  </si>
  <si>
    <t>Konserwacja urządzeń melioracyjnych</t>
  </si>
  <si>
    <t>5.5</t>
  </si>
  <si>
    <t>5.6</t>
  </si>
  <si>
    <t>Budowa ścieżki rowerowej łączącej ul. Bankową z ul. Siedlecką w Policach</t>
  </si>
  <si>
    <t>Termomodernizacja budynków administrowanych przez Zakład Gospodarki Komunalnej i Mieszkaniowej w Policach - dotacja dla ZGKiM w Policach</t>
  </si>
  <si>
    <t>Termoizolacja budynku "nowego" Szkoły Filialnej w Pilchowie</t>
  </si>
  <si>
    <t>Budowa sieci kanalizacji sanitarnej i deszczowej w miejscowościach Tanowo i Witorza - etap II /system kanalizacji deszczowej /</t>
  </si>
  <si>
    <t>2.4</t>
  </si>
  <si>
    <t>5.7</t>
  </si>
  <si>
    <t>5.8</t>
  </si>
  <si>
    <t>5.9</t>
  </si>
  <si>
    <t>Przebudowa hali sportowej przy ul. Siedleckiej w Policach</t>
  </si>
  <si>
    <t>Modernizacja systemów grzewczych przez mieszkańców Gminy Pollice - dotacje</t>
  </si>
  <si>
    <t>5.10</t>
  </si>
  <si>
    <t>PLAN WYDATKÓW FINANSOWANYCH ZE ŚRODKÓW UZYSKANYCH  Z TYTUŁU OPŁAT I KAR ZA KORZYSTANIE ZE ŚRODOWISKA W ROKU 2016</t>
  </si>
  <si>
    <t>PLAN PRZYCHODÓW I DOCHODÓW Z TYTUŁU OPŁAT I KAR ZA KORZYSTANIE ZE ŚRODOWISKA W ROKU 2016</t>
  </si>
  <si>
    <t>Planowane dochody         z opłat 
i kar za korzystanie 
ze środowiska 
w 2016 r.</t>
  </si>
  <si>
    <t>Naprawa i modernizacja infrastruktury na terenie parków i innych terenach zielonych na terenie Gminy Police</t>
  </si>
  <si>
    <t>7.10</t>
  </si>
  <si>
    <t>7.11</t>
  </si>
  <si>
    <t>Termomodernizacja budynków administrowanych przez ZGKiM w Policach - dotacja dla wspólnot mieszkaniowych</t>
  </si>
  <si>
    <t>Budowa dróg rowerowych w kierunku miejscowości Trzebież-etap II/odcinek Police-Trzebież/ - opracowanie dokumentacji projektowej</t>
  </si>
  <si>
    <t>4.13</t>
  </si>
  <si>
    <t>Zabiegi pielęgnacyjno – zachowawcze platanów klonolistnych mających na celu przeciwdziałanie antraknozie platana wraz z nadzorem</t>
  </si>
  <si>
    <t xml:space="preserve">Zakup materiałów edukacyjnych </t>
  </si>
  <si>
    <t>2910</t>
  </si>
  <si>
    <t>Zwrot niewykorzystanej w 2015 r. części dotacji celowej</t>
  </si>
  <si>
    <t>4.</t>
  </si>
  <si>
    <t>5.11</t>
  </si>
  <si>
    <t>Termomodernizacja budynku Urzędu Miejskiego w Policach wraz z zagospodarowaniem terenu</t>
  </si>
  <si>
    <t>Przebudowa odcinka sieci kanalizacji deszczowej w ul. Goleniowskiej w Policach</t>
  </si>
  <si>
    <t>skreślono</t>
  </si>
  <si>
    <t>-</t>
  </si>
  <si>
    <t>Załącznik nr 2 do Zarządzenia
Nr 118/2016 Burmistrza Polic z dnia  31.05.2016 r.</t>
  </si>
  <si>
    <t xml:space="preserve">Zapewnienie opieki bezdomnym zwierzętom, które zachowują się agresywnie w stosunku do ludzi i innych zwierząt lub wymagają opieki </t>
  </si>
  <si>
    <t>Szkoła Podstawowa w Tanowie</t>
  </si>
  <si>
    <t>Załącznik nr 1  do Zarządzenia Nr 118/2016 Burmistrza Polic
z dnia 31.05.2016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</si>
</sst>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#,##0_ ;[Red]\-#,##0\ "/>
    <numFmt numFmtId="167" formatCode="_-* #,##0.0\ _z_ł_-;\-* #,##0.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7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0"/>
      <name val="Arial CE"/>
      <family val="0"/>
    </font>
    <font>
      <i/>
      <u val="single"/>
      <sz val="10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 CE"/>
      <family val="0"/>
    </font>
    <font>
      <b/>
      <sz val="10"/>
      <color indexed="10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9"/>
      <name val="Tahoma"/>
      <family val="2"/>
    </font>
    <font>
      <b/>
      <sz val="20"/>
      <name val="Arial CE"/>
      <family val="0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sz val="12"/>
      <color indexed="62"/>
      <name val="Arial CE"/>
      <family val="0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8"/>
      <name val="Arial"/>
      <family val="2"/>
    </font>
    <font>
      <strike/>
      <sz val="12"/>
      <name val="Arial CE"/>
      <family val="0"/>
    </font>
    <font>
      <i/>
      <sz val="12"/>
      <name val="Arial"/>
      <family val="2"/>
    </font>
    <font>
      <i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u val="single"/>
      <sz val="14"/>
      <color indexed="62"/>
      <name val="Arial CE"/>
      <family val="0"/>
    </font>
    <font>
      <b/>
      <sz val="14"/>
      <color indexed="30"/>
      <name val="Arial CE"/>
      <family val="0"/>
    </font>
    <font>
      <b/>
      <sz val="12"/>
      <color indexed="6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u val="single"/>
      <sz val="14"/>
      <color theme="3" tint="0.39998000860214233"/>
      <name val="Arial CE"/>
      <family val="0"/>
    </font>
    <font>
      <b/>
      <sz val="14"/>
      <color rgb="FF0070C0"/>
      <name val="Arial CE"/>
      <family val="0"/>
    </font>
    <font>
      <sz val="12"/>
      <color theme="3" tint="0.39998000860214233"/>
      <name val="Arial CE"/>
      <family val="0"/>
    </font>
    <font>
      <b/>
      <sz val="12"/>
      <color theme="3" tint="0.39998000860214233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6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57" applyAlignment="1">
      <alignment horizontal="center" vertical="center"/>
      <protection/>
    </xf>
    <xf numFmtId="0" fontId="0" fillId="0" borderId="0" xfId="57">
      <alignment/>
      <protection/>
    </xf>
    <xf numFmtId="0" fontId="13" fillId="0" borderId="0" xfId="57" applyFont="1">
      <alignment/>
      <protection/>
    </xf>
    <xf numFmtId="0" fontId="6" fillId="0" borderId="0" xfId="57" applyFont="1" applyAlignment="1">
      <alignment horizontal="right"/>
      <protection/>
    </xf>
    <xf numFmtId="0" fontId="3" fillId="32" borderId="10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/>
      <protection/>
    </xf>
    <xf numFmtId="0" fontId="3" fillId="32" borderId="10" xfId="57" applyFont="1" applyFill="1" applyBorder="1" applyAlignment="1">
      <alignment horizontal="center" vertical="center"/>
      <protection/>
    </xf>
    <xf numFmtId="0" fontId="3" fillId="32" borderId="10" xfId="57" applyFont="1" applyFill="1" applyBorder="1">
      <alignment/>
      <protection/>
    </xf>
    <xf numFmtId="0" fontId="3" fillId="0" borderId="0" xfId="57" applyFont="1">
      <alignment/>
      <protection/>
    </xf>
    <xf numFmtId="0" fontId="0" fillId="0" borderId="10" xfId="57" applyBorder="1" applyAlignment="1">
      <alignment horizontal="center" vertical="center"/>
      <protection/>
    </xf>
    <xf numFmtId="0" fontId="0" fillId="0" borderId="10" xfId="57" applyBorder="1" applyAlignment="1" quotePrefix="1">
      <alignment horizontal="center" vertical="center"/>
      <protection/>
    </xf>
    <xf numFmtId="0" fontId="0" fillId="0" borderId="10" xfId="57" applyBorder="1">
      <alignment/>
      <protection/>
    </xf>
    <xf numFmtId="165" fontId="9" fillId="0" borderId="11" xfId="57" applyNumberFormat="1" applyFont="1" applyFill="1" applyBorder="1" applyAlignment="1">
      <alignment vertical="center" wrapText="1"/>
      <protection/>
    </xf>
    <xf numFmtId="165" fontId="9" fillId="32" borderId="10" xfId="57" applyNumberFormat="1" applyFont="1" applyFill="1" applyBorder="1" applyAlignment="1">
      <alignment vertical="center" wrapText="1"/>
      <protection/>
    </xf>
    <xf numFmtId="0" fontId="10" fillId="0" borderId="12" xfId="57" applyFont="1" applyBorder="1" applyAlignment="1">
      <alignment vertical="center" wrapText="1"/>
      <protection/>
    </xf>
    <xf numFmtId="3" fontId="0" fillId="0" borderId="12" xfId="57" applyNumberFormat="1" applyFont="1" applyBorder="1" applyAlignment="1">
      <alignment vertical="center" wrapText="1"/>
      <protection/>
    </xf>
    <xf numFmtId="0" fontId="3" fillId="32" borderId="10" xfId="57" applyFont="1" applyFill="1" applyBorder="1" applyAlignment="1">
      <alignment horizontal="left" vertical="center" wrapText="1"/>
      <protection/>
    </xf>
    <xf numFmtId="0" fontId="3" fillId="32" borderId="10" xfId="57" applyFont="1" applyFill="1" applyBorder="1" applyAlignment="1">
      <alignment horizontal="center"/>
      <protection/>
    </xf>
    <xf numFmtId="0" fontId="5" fillId="32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4" fillId="0" borderId="10" xfId="57" applyFont="1" applyBorder="1">
      <alignment/>
      <protection/>
    </xf>
    <xf numFmtId="0" fontId="3" fillId="0" borderId="10" xfId="57" applyFont="1" applyBorder="1" applyAlignment="1">
      <alignment horizontal="center" vertical="center"/>
      <protection/>
    </xf>
    <xf numFmtId="3" fontId="16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6" fillId="0" borderId="10" xfId="57" applyNumberFormat="1" applyFont="1" applyBorder="1" applyAlignment="1">
      <alignment horizontal="center" vertical="center" wrapText="1"/>
      <protection/>
    </xf>
    <xf numFmtId="0" fontId="16" fillId="0" borderId="10" xfId="57" applyFont="1" applyBorder="1" applyAlignment="1">
      <alignment horizontal="center" vertical="center" wrapText="1"/>
      <protection/>
    </xf>
    <xf numFmtId="3" fontId="2" fillId="33" borderId="10" xfId="56" applyNumberFormat="1" applyFont="1" applyFill="1" applyBorder="1" applyAlignment="1">
      <alignment horizontal="right" vertical="center" wrapText="1"/>
      <protection/>
    </xf>
    <xf numFmtId="3" fontId="16" fillId="33" borderId="10" xfId="56" applyNumberFormat="1" applyFont="1" applyFill="1" applyBorder="1" applyAlignment="1">
      <alignment horizontal="right" vertical="center" wrapText="1"/>
      <protection/>
    </xf>
    <xf numFmtId="3" fontId="16" fillId="0" borderId="10" xfId="57" applyNumberFormat="1" applyFont="1" applyBorder="1" applyAlignment="1">
      <alignment horizontal="right" vertical="center"/>
      <protection/>
    </xf>
    <xf numFmtId="3" fontId="2" fillId="0" borderId="10" xfId="57" applyNumberFormat="1" applyFont="1" applyBorder="1" applyAlignment="1">
      <alignment vertical="center"/>
      <protection/>
    </xf>
    <xf numFmtId="3" fontId="16" fillId="0" borderId="10" xfId="57" applyNumberFormat="1" applyFont="1" applyBorder="1" applyAlignment="1">
      <alignment vertical="center" wrapText="1"/>
      <protection/>
    </xf>
    <xf numFmtId="3" fontId="16" fillId="0" borderId="10" xfId="57" applyNumberFormat="1" applyFont="1" applyBorder="1" applyAlignment="1">
      <alignment horizontal="right" vertical="center"/>
      <protection/>
    </xf>
    <xf numFmtId="3" fontId="16" fillId="0" borderId="10" xfId="57" applyNumberFormat="1" applyFont="1" applyBorder="1" applyAlignment="1">
      <alignment vertical="center" wrapText="1"/>
      <protection/>
    </xf>
    <xf numFmtId="0" fontId="16" fillId="0" borderId="10" xfId="57" applyFont="1" applyFill="1" applyBorder="1" applyAlignment="1">
      <alignment horizontal="center" vertical="center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0" fillId="0" borderId="0" xfId="57" applyNumberFormat="1">
      <alignment/>
      <protection/>
    </xf>
    <xf numFmtId="0" fontId="0" fillId="0" borderId="10" xfId="57" applyFont="1" applyBorder="1" applyAlignment="1">
      <alignment horizontal="center" vertical="center"/>
      <protection/>
    </xf>
    <xf numFmtId="0" fontId="12" fillId="0" borderId="10" xfId="0" applyFont="1" applyBorder="1" applyAlignment="1">
      <alignment vertical="center" wrapText="1"/>
    </xf>
    <xf numFmtId="0" fontId="19" fillId="33" borderId="0" xfId="57" applyFont="1" applyFill="1">
      <alignment/>
      <protection/>
    </xf>
    <xf numFmtId="0" fontId="18" fillId="33" borderId="0" xfId="57" applyFont="1" applyFill="1" applyAlignment="1">
      <alignment horizontal="right"/>
      <protection/>
    </xf>
    <xf numFmtId="49" fontId="0" fillId="0" borderId="10" xfId="57" applyNumberFormat="1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left" vertical="center" wrapText="1"/>
      <protection/>
    </xf>
    <xf numFmtId="3" fontId="0" fillId="32" borderId="10" xfId="57" applyNumberFormat="1" applyFont="1" applyFill="1" applyBorder="1" applyAlignment="1">
      <alignment vertical="center" wrapText="1"/>
      <protection/>
    </xf>
    <xf numFmtId="3" fontId="2" fillId="33" borderId="10" xfId="56" applyNumberFormat="1" applyFont="1" applyFill="1" applyBorder="1" applyAlignment="1">
      <alignment horizontal="right" vertical="center" wrapText="1"/>
      <protection/>
    </xf>
    <xf numFmtId="3" fontId="3" fillId="0" borderId="0" xfId="57" applyNumberFormat="1" applyFont="1">
      <alignment/>
      <protection/>
    </xf>
    <xf numFmtId="3" fontId="2" fillId="0" borderId="10" xfId="56" applyNumberFormat="1" applyFont="1" applyFill="1" applyBorder="1" applyAlignment="1">
      <alignment horizontal="right" vertical="center" wrapText="1"/>
      <protection/>
    </xf>
    <xf numFmtId="3" fontId="16" fillId="0" borderId="10" xfId="0" applyNumberFormat="1" applyFont="1" applyFill="1" applyBorder="1" applyAlignment="1">
      <alignment vertical="center" wrapText="1"/>
    </xf>
    <xf numFmtId="165" fontId="3" fillId="0" borderId="0" xfId="57" applyNumberFormat="1" applyFont="1" applyAlignment="1">
      <alignment horizontal="center" vertical="center" wrapText="1"/>
      <protection/>
    </xf>
    <xf numFmtId="3" fontId="0" fillId="0" borderId="10" xfId="57" applyNumberFormat="1" applyFont="1" applyBorder="1" applyAlignment="1">
      <alignment vertical="center" wrapText="1"/>
      <protection/>
    </xf>
    <xf numFmtId="165" fontId="9" fillId="32" borderId="13" xfId="57" applyNumberFormat="1" applyFont="1" applyFill="1" applyBorder="1" applyAlignment="1">
      <alignment vertical="center" wrapText="1"/>
      <protection/>
    </xf>
    <xf numFmtId="3" fontId="8" fillId="32" borderId="10" xfId="57" applyNumberFormat="1" applyFont="1" applyFill="1" applyBorder="1" applyAlignment="1">
      <alignment horizontal="right"/>
      <protection/>
    </xf>
    <xf numFmtId="3" fontId="16" fillId="0" borderId="10" xfId="56" applyNumberFormat="1" applyFont="1" applyBorder="1" applyAlignment="1">
      <alignment horizontal="right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3" fillId="0" borderId="10" xfId="56" applyFont="1" applyBorder="1" applyAlignment="1">
      <alignment horizontal="left" vertical="center" wrapText="1"/>
      <protection/>
    </xf>
    <xf numFmtId="4" fontId="3" fillId="0" borderId="0" xfId="57" applyNumberFormat="1" applyFont="1">
      <alignment/>
      <protection/>
    </xf>
    <xf numFmtId="4" fontId="0" fillId="0" borderId="0" xfId="57" applyNumberFormat="1">
      <alignment/>
      <protection/>
    </xf>
    <xf numFmtId="0" fontId="0" fillId="0" borderId="0" xfId="57" applyFont="1">
      <alignment/>
      <protection/>
    </xf>
    <xf numFmtId="49" fontId="15" fillId="0" borderId="12" xfId="57" applyNumberFormat="1" applyFont="1" applyBorder="1" applyAlignment="1">
      <alignment horizontal="center" vertical="center" wrapText="1"/>
      <protection/>
    </xf>
    <xf numFmtId="49" fontId="15" fillId="0" borderId="11" xfId="57" applyNumberFormat="1" applyFont="1" applyBorder="1" applyAlignment="1">
      <alignment horizontal="center" vertical="center" wrapText="1"/>
      <protection/>
    </xf>
    <xf numFmtId="3" fontId="12" fillId="0" borderId="10" xfId="57" applyNumberFormat="1" applyFont="1" applyBorder="1" applyAlignment="1">
      <alignment horizontal="right" vertical="center"/>
      <protection/>
    </xf>
    <xf numFmtId="0" fontId="25" fillId="0" borderId="10" xfId="0" applyFont="1" applyBorder="1" applyAlignment="1">
      <alignment vertical="center" wrapText="1"/>
    </xf>
    <xf numFmtId="0" fontId="14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14" fillId="0" borderId="10" xfId="57" applyFont="1" applyFill="1" applyBorder="1">
      <alignment/>
      <protection/>
    </xf>
    <xf numFmtId="0" fontId="16" fillId="0" borderId="10" xfId="0" applyFont="1" applyBorder="1" applyAlignment="1">
      <alignment horizontal="left" vertical="center" wrapText="1"/>
    </xf>
    <xf numFmtId="0" fontId="24" fillId="0" borderId="10" xfId="57" applyFont="1" applyBorder="1" applyAlignment="1">
      <alignment wrapText="1"/>
      <protection/>
    </xf>
    <xf numFmtId="0" fontId="24" fillId="0" borderId="10" xfId="57" applyFont="1" applyBorder="1">
      <alignment/>
      <protection/>
    </xf>
    <xf numFmtId="0" fontId="4" fillId="0" borderId="10" xfId="57" applyFont="1" applyBorder="1">
      <alignment/>
      <protection/>
    </xf>
    <xf numFmtId="0" fontId="12" fillId="0" borderId="10" xfId="57" applyFont="1" applyFill="1" applyBorder="1" applyAlignment="1">
      <alignment horizontal="left" vertical="center" wrapText="1"/>
      <protection/>
    </xf>
    <xf numFmtId="0" fontId="0" fillId="0" borderId="10" xfId="57" applyBorder="1" applyAlignment="1">
      <alignment vertical="center"/>
      <protection/>
    </xf>
    <xf numFmtId="0" fontId="66" fillId="0" borderId="0" xfId="57" applyFont="1" applyAlignment="1">
      <alignment horizontal="right"/>
      <protection/>
    </xf>
    <xf numFmtId="0" fontId="67" fillId="0" borderId="0" xfId="57" applyFont="1">
      <alignment/>
      <protection/>
    </xf>
    <xf numFmtId="0" fontId="16" fillId="0" borderId="10" xfId="56" applyFont="1" applyBorder="1" applyAlignment="1">
      <alignment horizontal="left" vertical="center" wrapText="1"/>
      <protection/>
    </xf>
    <xf numFmtId="3" fontId="16" fillId="0" borderId="10" xfId="56" applyNumberFormat="1" applyFont="1" applyFill="1" applyBorder="1" applyAlignment="1">
      <alignment horizontal="right" vertical="center" wrapText="1"/>
      <protection/>
    </xf>
    <xf numFmtId="3" fontId="2" fillId="0" borderId="10" xfId="56" applyNumberFormat="1" applyFont="1" applyBorder="1" applyAlignment="1">
      <alignment horizontal="right" vertical="center" wrapText="1"/>
      <protection/>
    </xf>
    <xf numFmtId="3" fontId="16" fillId="0" borderId="10" xfId="57" applyNumberFormat="1" applyFont="1" applyFill="1" applyBorder="1" applyAlignment="1">
      <alignment horizontal="right" vertical="center"/>
      <protection/>
    </xf>
    <xf numFmtId="3" fontId="0" fillId="0" borderId="0" xfId="57" applyNumberFormat="1" applyFont="1">
      <alignment/>
      <protection/>
    </xf>
    <xf numFmtId="0" fontId="3" fillId="32" borderId="10" xfId="57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/>
    </xf>
    <xf numFmtId="3" fontId="14" fillId="0" borderId="10" xfId="57" applyNumberFormat="1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vertical="center"/>
      <protection/>
    </xf>
    <xf numFmtId="1" fontId="0" fillId="0" borderId="10" xfId="57" applyNumberFormat="1" applyFont="1" applyBorder="1" applyAlignment="1">
      <alignment vertical="center"/>
      <protection/>
    </xf>
    <xf numFmtId="0" fontId="3" fillId="32" borderId="10" xfId="57" applyFont="1" applyFill="1" applyBorder="1" applyAlignment="1">
      <alignment horizontal="right"/>
      <protection/>
    </xf>
    <xf numFmtId="0" fontId="1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57" applyNumberFormat="1" applyFont="1" applyFill="1" applyBorder="1" applyAlignment="1">
      <alignment vertical="center"/>
      <protection/>
    </xf>
    <xf numFmtId="0" fontId="12" fillId="0" borderId="10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vertical="center" wrapText="1"/>
    </xf>
    <xf numFmtId="3" fontId="4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0" fontId="16" fillId="0" borderId="10" xfId="0" applyNumberFormat="1" applyFont="1" applyFill="1" applyBorder="1" applyAlignment="1">
      <alignment horizontal="center" vertical="center" wrapText="1"/>
    </xf>
    <xf numFmtId="3" fontId="2" fillId="0" borderId="10" xfId="56" applyNumberFormat="1" applyFont="1" applyBorder="1" applyAlignment="1">
      <alignment horizontal="right" vertical="center" wrapText="1"/>
      <protection/>
    </xf>
    <xf numFmtId="3" fontId="16" fillId="0" borderId="10" xfId="0" applyNumberFormat="1" applyFont="1" applyBorder="1" applyAlignment="1">
      <alignment vertical="center" wrapText="1"/>
    </xf>
    <xf numFmtId="0" fontId="0" fillId="0" borderId="10" xfId="57" applyFont="1" applyBorder="1" applyAlignment="1">
      <alignment vertical="center"/>
      <protection/>
    </xf>
    <xf numFmtId="3" fontId="2" fillId="0" borderId="10" xfId="57" applyNumberFormat="1" applyFont="1" applyBorder="1" applyAlignment="1">
      <alignment vertical="center" wrapText="1"/>
      <protection/>
    </xf>
    <xf numFmtId="0" fontId="26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0" fillId="0" borderId="13" xfId="57" applyFont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3" fillId="32" borderId="12" xfId="57" applyFont="1" applyFill="1" applyBorder="1" applyAlignment="1">
      <alignment horizontal="center" vertical="center"/>
      <protection/>
    </xf>
    <xf numFmtId="0" fontId="0" fillId="0" borderId="14" xfId="57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7" fillId="0" borderId="10" xfId="57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vertical="center" wrapText="1"/>
    </xf>
    <xf numFmtId="0" fontId="0" fillId="0" borderId="11" xfId="57" applyFont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 vertical="center"/>
      <protection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3" fontId="2" fillId="0" borderId="10" xfId="56" applyNumberFormat="1" applyFont="1" applyBorder="1" applyAlignment="1">
      <alignment horizontal="righ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6" fillId="0" borderId="10" xfId="56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3" fillId="32" borderId="10" xfId="57" applyFont="1" applyFill="1" applyBorder="1" applyAlignment="1">
      <alignment horizontal="center" vertical="center" wrapText="1"/>
      <protection/>
    </xf>
    <xf numFmtId="0" fontId="5" fillId="32" borderId="10" xfId="57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57" applyFont="1" applyFill="1" applyBorder="1" applyAlignment="1">
      <alignment horizontal="left" vertical="center"/>
      <protection/>
    </xf>
    <xf numFmtId="0" fontId="11" fillId="0" borderId="10" xfId="57" applyFont="1" applyBorder="1" applyAlignment="1">
      <alignment horizontal="left"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6" fillId="0" borderId="10" xfId="57" applyFont="1" applyBorder="1" applyAlignment="1">
      <alignment vertical="center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27" fillId="0" borderId="12" xfId="57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left" vertical="center" wrapText="1"/>
    </xf>
    <xf numFmtId="0" fontId="0" fillId="0" borderId="11" xfId="57" applyFont="1" applyFill="1" applyBorder="1" applyAlignment="1">
      <alignment horizontal="center" vertical="center"/>
      <protection/>
    </xf>
    <xf numFmtId="0" fontId="0" fillId="0" borderId="12" xfId="57" applyFont="1" applyFill="1" applyBorder="1" applyAlignment="1">
      <alignment horizontal="center" vertical="center"/>
      <protection/>
    </xf>
    <xf numFmtId="0" fontId="16" fillId="0" borderId="11" xfId="57" applyFont="1" applyFill="1" applyBorder="1" applyAlignment="1">
      <alignment horizontal="center" vertical="center"/>
      <protection/>
    </xf>
    <xf numFmtId="0" fontId="16" fillId="0" borderId="12" xfId="57" applyFont="1" applyFill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1" fontId="0" fillId="0" borderId="11" xfId="57" applyNumberFormat="1" applyFont="1" applyBorder="1" applyAlignment="1">
      <alignment horizontal="center" vertical="center"/>
      <protection/>
    </xf>
    <xf numFmtId="1" fontId="0" fillId="0" borderId="12" xfId="57" applyNumberFormat="1" applyFont="1" applyBorder="1" applyAlignment="1">
      <alignment horizontal="center" vertical="center"/>
      <protection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1" xfId="57" applyFont="1" applyFill="1" applyBorder="1" applyAlignment="1">
      <alignment horizontal="left" vertical="center" wrapText="1"/>
      <protection/>
    </xf>
    <xf numFmtId="0" fontId="12" fillId="0" borderId="15" xfId="57" applyFont="1" applyFill="1" applyBorder="1" applyAlignment="1">
      <alignment horizontal="left" vertical="center" wrapText="1"/>
      <protection/>
    </xf>
    <xf numFmtId="0" fontId="12" fillId="0" borderId="12" xfId="57" applyFont="1" applyFill="1" applyBorder="1" applyAlignment="1">
      <alignment horizontal="left" vertical="center" wrapText="1"/>
      <protection/>
    </xf>
    <xf numFmtId="3" fontId="68" fillId="0" borderId="10" xfId="0" applyNumberFormat="1" applyFont="1" applyFill="1" applyBorder="1" applyAlignment="1">
      <alignment vertical="center" wrapText="1"/>
    </xf>
    <xf numFmtId="3" fontId="69" fillId="0" borderId="10" xfId="56" applyNumberFormat="1" applyFont="1" applyFill="1" applyBorder="1" applyAlignment="1">
      <alignment horizontal="right" vertical="center" wrapText="1"/>
      <protection/>
    </xf>
    <xf numFmtId="0" fontId="68" fillId="0" borderId="10" xfId="57" applyFont="1" applyBorder="1" applyAlignment="1">
      <alignment horizontal="center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_załaczniki dla TI" xfId="55"/>
    <cellStyle name="Normalny_05.11.08(plan-2006)" xfId="56"/>
    <cellStyle name="Normalny_Załączniki dla OŚ wypełniony 01.11.201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8.625" style="0" customWidth="1"/>
    <col min="4" max="4" width="8.875" style="0" customWidth="1"/>
    <col min="5" max="5" width="41.75390625" style="0" customWidth="1"/>
    <col min="6" max="6" width="15.625" style="0" customWidth="1"/>
    <col min="7" max="7" width="23.375" style="0" customWidth="1"/>
    <col min="8" max="8" width="19.125" style="0" customWidth="1"/>
  </cols>
  <sheetData>
    <row r="2" ht="45">
      <c r="H2" s="110" t="s">
        <v>177</v>
      </c>
    </row>
    <row r="3" ht="12.75">
      <c r="G3" s="1"/>
    </row>
    <row r="4" spans="3:7" ht="12.75">
      <c r="C4" s="93" t="s">
        <v>156</v>
      </c>
      <c r="D4" s="93"/>
      <c r="E4" s="93"/>
      <c r="F4" s="93"/>
      <c r="G4" s="93"/>
    </row>
    <row r="5" ht="12.75">
      <c r="I5" s="1"/>
    </row>
    <row r="6" spans="1:8" ht="102" customHeight="1">
      <c r="A6" s="6" t="s">
        <v>39</v>
      </c>
      <c r="B6" s="6" t="s">
        <v>36</v>
      </c>
      <c r="C6" s="6" t="s">
        <v>37</v>
      </c>
      <c r="D6" s="6" t="s">
        <v>38</v>
      </c>
      <c r="E6" s="6" t="s">
        <v>41</v>
      </c>
      <c r="F6" s="6" t="s">
        <v>79</v>
      </c>
      <c r="G6" s="6" t="s">
        <v>157</v>
      </c>
      <c r="H6" s="6" t="s">
        <v>57</v>
      </c>
    </row>
    <row r="7" spans="1:8" ht="12.75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50.25" customHeight="1">
      <c r="A8" s="10" t="s">
        <v>42</v>
      </c>
      <c r="B8" s="10" t="s">
        <v>48</v>
      </c>
      <c r="C8" s="10" t="s">
        <v>48</v>
      </c>
      <c r="D8" s="10" t="s">
        <v>48</v>
      </c>
      <c r="E8" s="92" t="s">
        <v>81</v>
      </c>
      <c r="F8" s="10" t="s">
        <v>48</v>
      </c>
      <c r="G8" s="17">
        <f>SUM(G9)</f>
        <v>3612849</v>
      </c>
      <c r="H8" s="11"/>
    </row>
    <row r="9" spans="1:8" ht="27" customHeight="1">
      <c r="A9" s="13"/>
      <c r="B9" s="13"/>
      <c r="C9" s="13"/>
      <c r="D9" s="14"/>
      <c r="E9" s="84" t="s">
        <v>82</v>
      </c>
      <c r="F9" s="13" t="s">
        <v>48</v>
      </c>
      <c r="G9" s="16">
        <v>3612849</v>
      </c>
      <c r="H9" s="15"/>
    </row>
    <row r="10" spans="1:8" ht="12.75">
      <c r="A10" s="10" t="s">
        <v>44</v>
      </c>
      <c r="B10" s="10" t="s">
        <v>48</v>
      </c>
      <c r="C10" s="10" t="s">
        <v>48</v>
      </c>
      <c r="D10" s="10" t="s">
        <v>48</v>
      </c>
      <c r="E10" s="11" t="s">
        <v>59</v>
      </c>
      <c r="F10" s="10" t="s">
        <v>48</v>
      </c>
      <c r="G10" s="17">
        <f>SUM(G11:G14)</f>
        <v>13128168</v>
      </c>
      <c r="H10" s="11"/>
    </row>
    <row r="11" spans="1:8" ht="33.75" customHeight="1">
      <c r="A11" s="13" t="s">
        <v>43</v>
      </c>
      <c r="B11" s="26">
        <v>900</v>
      </c>
      <c r="C11" s="26">
        <v>90019</v>
      </c>
      <c r="D11" s="50" t="s">
        <v>58</v>
      </c>
      <c r="E11" s="18" t="s">
        <v>34</v>
      </c>
      <c r="F11" s="68" t="s">
        <v>54</v>
      </c>
      <c r="G11" s="19">
        <v>12997000</v>
      </c>
      <c r="H11" s="15"/>
    </row>
    <row r="12" spans="1:8" ht="25.5" customHeight="1">
      <c r="A12" s="13" t="s">
        <v>45</v>
      </c>
      <c r="B12" s="26">
        <v>900</v>
      </c>
      <c r="C12" s="26">
        <v>90019</v>
      </c>
      <c r="D12" s="50" t="s">
        <v>84</v>
      </c>
      <c r="E12" s="51" t="s">
        <v>35</v>
      </c>
      <c r="F12" s="69" t="s">
        <v>54</v>
      </c>
      <c r="G12" s="58">
        <v>3000</v>
      </c>
      <c r="H12" s="15"/>
    </row>
    <row r="13" spans="1:8" ht="33.75" customHeight="1">
      <c r="A13" s="13" t="s">
        <v>46</v>
      </c>
      <c r="B13" s="114">
        <v>900</v>
      </c>
      <c r="C13" s="114">
        <v>90013</v>
      </c>
      <c r="D13" s="115" t="s">
        <v>166</v>
      </c>
      <c r="E13" s="51" t="s">
        <v>167</v>
      </c>
      <c r="F13" s="69" t="s">
        <v>54</v>
      </c>
      <c r="G13" s="58">
        <v>9647</v>
      </c>
      <c r="H13" s="15"/>
    </row>
    <row r="14" spans="1:8" ht="39" customHeight="1">
      <c r="A14" s="117" t="s">
        <v>168</v>
      </c>
      <c r="B14" s="118">
        <v>900</v>
      </c>
      <c r="C14" s="118">
        <v>90002</v>
      </c>
      <c r="D14" s="119">
        <v>6660</v>
      </c>
      <c r="E14" s="113" t="s">
        <v>167</v>
      </c>
      <c r="F14" s="69" t="s">
        <v>114</v>
      </c>
      <c r="G14" s="58">
        <v>118521</v>
      </c>
      <c r="H14" s="15"/>
    </row>
    <row r="15" spans="1:8" ht="47.25" customHeight="1">
      <c r="A15" s="10" t="s">
        <v>47</v>
      </c>
      <c r="B15" s="116">
        <v>900</v>
      </c>
      <c r="C15" s="116">
        <v>90019</v>
      </c>
      <c r="D15" s="116">
        <v>2960</v>
      </c>
      <c r="E15" s="20" t="s">
        <v>60</v>
      </c>
      <c r="F15" s="10"/>
      <c r="G15" s="52">
        <v>5634927</v>
      </c>
      <c r="H15" s="21"/>
    </row>
    <row r="16" spans="1:8" ht="51" customHeight="1">
      <c r="A16" s="10" t="s">
        <v>80</v>
      </c>
      <c r="B16" s="10" t="s">
        <v>48</v>
      </c>
      <c r="C16" s="10" t="s">
        <v>48</v>
      </c>
      <c r="D16" s="10" t="s">
        <v>48</v>
      </c>
      <c r="E16" s="20" t="s">
        <v>83</v>
      </c>
      <c r="F16" s="10" t="s">
        <v>48</v>
      </c>
      <c r="G16" s="59">
        <f>SUM(G8+G10-G15)</f>
        <v>11106090</v>
      </c>
      <c r="H16" s="21"/>
    </row>
  </sheetData>
  <sheetProtection/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R89"/>
  <sheetViews>
    <sheetView showGridLines="0" view="pageBreakPreview" zoomScale="90" zoomScaleSheetLayoutView="90" zoomScalePageLayoutView="0" workbookViewId="0" topLeftCell="A76">
      <selection activeCell="G9" sqref="G9"/>
    </sheetView>
  </sheetViews>
  <sheetFormatPr defaultColWidth="9.00390625" defaultRowHeight="12.75"/>
  <cols>
    <col min="1" max="1" width="4.375" style="2" customWidth="1"/>
    <col min="2" max="2" width="10.125" style="3" customWidth="1"/>
    <col min="3" max="4" width="9.125" style="3" customWidth="1"/>
    <col min="5" max="5" width="63.125" style="3" customWidth="1"/>
    <col min="6" max="6" width="16.125" style="3" customWidth="1"/>
    <col min="7" max="7" width="13.625" style="3" customWidth="1"/>
    <col min="8" max="9" width="17.00390625" style="3" customWidth="1"/>
    <col min="10" max="10" width="13.375" style="3" customWidth="1"/>
    <col min="11" max="11" width="26.125" style="3" customWidth="1"/>
    <col min="12" max="12" width="15.25390625" style="3" customWidth="1"/>
    <col min="13" max="13" width="9.125" style="3" customWidth="1"/>
    <col min="14" max="14" width="11.875" style="3" customWidth="1"/>
    <col min="15" max="16" width="9.125" style="3" customWidth="1"/>
    <col min="17" max="17" width="13.25390625" style="3" bestFit="1" customWidth="1"/>
    <col min="18" max="18" width="12.00390625" style="3" customWidth="1"/>
    <col min="19" max="16384" width="9.125" style="3" customWidth="1"/>
  </cols>
  <sheetData>
    <row r="1" spans="9:11" ht="62.25" customHeight="1">
      <c r="I1" s="4"/>
      <c r="K1" s="1" t="s">
        <v>174</v>
      </c>
    </row>
    <row r="2" spans="1:11" ht="35.25" customHeight="1">
      <c r="A2" s="133" t="s">
        <v>155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0:11" ht="42" customHeight="1">
      <c r="J3" s="48"/>
      <c r="K3" s="49"/>
    </row>
    <row r="4" ht="12.75">
      <c r="K4" s="5" t="s">
        <v>40</v>
      </c>
    </row>
    <row r="5" spans="10:11" ht="18">
      <c r="J5" s="86"/>
      <c r="K5" s="85"/>
    </row>
    <row r="6" spans="1:12" s="7" customFormat="1" ht="21" customHeight="1">
      <c r="A6" s="139" t="s">
        <v>39</v>
      </c>
      <c r="B6" s="139" t="s">
        <v>36</v>
      </c>
      <c r="C6" s="139" t="s">
        <v>37</v>
      </c>
      <c r="D6" s="139" t="s">
        <v>38</v>
      </c>
      <c r="E6" s="139" t="s">
        <v>41</v>
      </c>
      <c r="F6" s="139" t="s">
        <v>56</v>
      </c>
      <c r="G6" s="139" t="s">
        <v>120</v>
      </c>
      <c r="H6" s="140" t="s">
        <v>61</v>
      </c>
      <c r="I6" s="140"/>
      <c r="J6" s="140"/>
      <c r="K6" s="139" t="s">
        <v>57</v>
      </c>
      <c r="L6" s="57"/>
    </row>
    <row r="7" spans="1:11" ht="66.75" customHeight="1">
      <c r="A7" s="139"/>
      <c r="B7" s="139"/>
      <c r="C7" s="139"/>
      <c r="D7" s="139"/>
      <c r="E7" s="139"/>
      <c r="F7" s="139"/>
      <c r="G7" s="139"/>
      <c r="H7" s="22" t="s">
        <v>64</v>
      </c>
      <c r="I7" s="22" t="s">
        <v>62</v>
      </c>
      <c r="J7" s="22" t="s">
        <v>63</v>
      </c>
      <c r="K7" s="139"/>
    </row>
    <row r="8" spans="1:17" ht="12.75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Q8" s="66"/>
    </row>
    <row r="9" spans="1:18" s="12" customFormat="1" ht="15.75">
      <c r="A9" s="10" t="s">
        <v>48</v>
      </c>
      <c r="B9" s="21" t="s">
        <v>48</v>
      </c>
      <c r="C9" s="21" t="s">
        <v>48</v>
      </c>
      <c r="D9" s="21" t="s">
        <v>48</v>
      </c>
      <c r="E9" s="21" t="s">
        <v>49</v>
      </c>
      <c r="F9" s="21" t="s">
        <v>48</v>
      </c>
      <c r="G9" s="44">
        <f>SUM(G12+G21+G23+G37+G54+G62+G79+G15)</f>
        <v>15761459</v>
      </c>
      <c r="H9" s="44">
        <f>SUM(H12+H21+H23+H37+H54+H62+H79+H15)</f>
        <v>11106090</v>
      </c>
      <c r="I9" s="44">
        <f>SUM(I12+I21+I23+I37+I54+I62+I79+I15)</f>
        <v>1201000</v>
      </c>
      <c r="J9" s="44">
        <f>SUM(J12+J21+J23+J37+J54+J62+J79+J15)</f>
        <v>3454369</v>
      </c>
      <c r="K9" s="11"/>
      <c r="L9" s="54">
        <f>SUM(H10+H11)</f>
        <v>11106090</v>
      </c>
      <c r="N9" s="54">
        <f>SUM(H9+I9+J9)</f>
        <v>15761459</v>
      </c>
      <c r="Q9" s="65"/>
      <c r="R9" s="65"/>
    </row>
    <row r="10" spans="1:18" s="12" customFormat="1" ht="15.75">
      <c r="A10" s="10"/>
      <c r="B10" s="21"/>
      <c r="C10" s="21"/>
      <c r="D10" s="21"/>
      <c r="E10" s="97" t="s">
        <v>103</v>
      </c>
      <c r="F10" s="21"/>
      <c r="G10" s="44"/>
      <c r="H10" s="60">
        <f>SUM(H13+H14+H16+H18+H20+H38+H39+H40+H41+H42+H43+H44+H45+H46+H47+H48+H49+H50+H61+H51+H52+H17+H53)</f>
        <v>7385110</v>
      </c>
      <c r="I10" s="44"/>
      <c r="J10" s="44"/>
      <c r="K10" s="11"/>
      <c r="Q10" s="65"/>
      <c r="R10" s="65"/>
    </row>
    <row r="11" spans="1:18" s="12" customFormat="1" ht="15.75">
      <c r="A11" s="10"/>
      <c r="B11" s="21"/>
      <c r="C11" s="21"/>
      <c r="D11" s="21"/>
      <c r="E11" s="97" t="s">
        <v>104</v>
      </c>
      <c r="F11" s="21"/>
      <c r="G11" s="44"/>
      <c r="H11" s="60">
        <f>SUM(H22+H24+H25+H26+H27+H28+H29+H30+H31+H32+H33+H34+H35+H55+H56+H57+H58+H59+H60+H63+H64+H65+H66+H68+H69+H70+H71+H72+H73+H74+H75+H78+H80+H81+H86+H19+H76+H77+H36+H67+H82+H83+H84+H85)</f>
        <v>3720980</v>
      </c>
      <c r="I11" s="44"/>
      <c r="J11" s="44"/>
      <c r="K11" s="11"/>
      <c r="Q11" s="65"/>
      <c r="R11" s="65"/>
    </row>
    <row r="12" spans="1:12" s="12" customFormat="1" ht="48.75" customHeight="1">
      <c r="A12" s="24" t="s">
        <v>43</v>
      </c>
      <c r="B12" s="141" t="s">
        <v>55</v>
      </c>
      <c r="C12" s="141"/>
      <c r="D12" s="141"/>
      <c r="E12" s="141"/>
      <c r="F12" s="71"/>
      <c r="G12" s="36">
        <f>SUM(H12+I12+J12)</f>
        <v>650000</v>
      </c>
      <c r="H12" s="29">
        <f>SUM(H13:H14)</f>
        <v>650000</v>
      </c>
      <c r="I12" s="29">
        <f>SUM(I13:I14)</f>
        <v>0</v>
      </c>
      <c r="J12" s="29">
        <f>SUM(J13:J14)</f>
        <v>0</v>
      </c>
      <c r="K12" s="94"/>
      <c r="L12" s="54">
        <f>SUM(G13:G14)</f>
        <v>650000</v>
      </c>
    </row>
    <row r="13" spans="1:11" s="12" customFormat="1" ht="48.75" customHeight="1">
      <c r="A13" s="24" t="s">
        <v>1</v>
      </c>
      <c r="B13" s="43">
        <v>400</v>
      </c>
      <c r="C13" s="43">
        <v>40002</v>
      </c>
      <c r="D13" s="43">
        <v>6060</v>
      </c>
      <c r="E13" s="63" t="s">
        <v>121</v>
      </c>
      <c r="F13" s="30" t="s">
        <v>122</v>
      </c>
      <c r="G13" s="36">
        <f>SUM(H13+I13+J13)</f>
        <v>250000</v>
      </c>
      <c r="H13" s="37">
        <v>250000</v>
      </c>
      <c r="I13" s="77">
        <v>0</v>
      </c>
      <c r="J13" s="77">
        <v>0</v>
      </c>
      <c r="K13" s="72"/>
    </row>
    <row r="14" spans="1:11" s="12" customFormat="1" ht="49.5" customHeight="1">
      <c r="A14" s="24" t="s">
        <v>94</v>
      </c>
      <c r="B14" s="43">
        <v>400</v>
      </c>
      <c r="C14" s="43">
        <v>40002</v>
      </c>
      <c r="D14" s="43">
        <v>6050</v>
      </c>
      <c r="E14" s="63" t="s">
        <v>110</v>
      </c>
      <c r="F14" s="30" t="s">
        <v>122</v>
      </c>
      <c r="G14" s="36">
        <f>SUM(H14+I14+J14)</f>
        <v>400000</v>
      </c>
      <c r="H14" s="37">
        <v>400000</v>
      </c>
      <c r="I14" s="77">
        <v>0</v>
      </c>
      <c r="J14" s="77">
        <v>0</v>
      </c>
      <c r="K14" s="72"/>
    </row>
    <row r="15" spans="1:12" s="12" customFormat="1" ht="44.25" customHeight="1">
      <c r="A15" s="24" t="s">
        <v>45</v>
      </c>
      <c r="B15" s="141" t="s">
        <v>74</v>
      </c>
      <c r="C15" s="141"/>
      <c r="D15" s="141"/>
      <c r="E15" s="141"/>
      <c r="F15" s="112"/>
      <c r="G15" s="36">
        <f>SUM(H15)</f>
        <v>1290000</v>
      </c>
      <c r="H15" s="77">
        <f>SUM(H16:H20)</f>
        <v>1290000</v>
      </c>
      <c r="I15" s="77">
        <f>SUM(I16:I20)</f>
        <v>0</v>
      </c>
      <c r="J15" s="77">
        <f>SUM(J16:J20)</f>
        <v>0</v>
      </c>
      <c r="K15" s="94"/>
      <c r="L15" s="54">
        <f>SUM(G16:G20)</f>
        <v>1290000</v>
      </c>
    </row>
    <row r="16" spans="1:11" s="12" customFormat="1" ht="51.75" customHeight="1">
      <c r="A16" s="149" t="s">
        <v>0</v>
      </c>
      <c r="B16" s="151">
        <v>900</v>
      </c>
      <c r="C16" s="151">
        <v>90001</v>
      </c>
      <c r="D16" s="43">
        <v>6050</v>
      </c>
      <c r="E16" s="153" t="s">
        <v>123</v>
      </c>
      <c r="F16" s="125" t="s">
        <v>122</v>
      </c>
      <c r="G16" s="89">
        <f>SUM(H16+I16+J16)</f>
        <v>50000</v>
      </c>
      <c r="H16" s="37">
        <v>50000</v>
      </c>
      <c r="I16" s="90">
        <v>0</v>
      </c>
      <c r="J16" s="90">
        <v>0</v>
      </c>
      <c r="K16" s="23"/>
    </row>
    <row r="17" spans="1:11" s="12" customFormat="1" ht="47.25" customHeight="1">
      <c r="A17" s="150"/>
      <c r="B17" s="152"/>
      <c r="C17" s="152"/>
      <c r="D17" s="43">
        <v>6060</v>
      </c>
      <c r="E17" s="154"/>
      <c r="F17" s="127"/>
      <c r="G17" s="89">
        <f>SUM(H17+I17+J17)</f>
        <v>200000</v>
      </c>
      <c r="H17" s="37">
        <v>200000</v>
      </c>
      <c r="I17" s="90">
        <v>0</v>
      </c>
      <c r="J17" s="90">
        <v>0</v>
      </c>
      <c r="K17" s="23"/>
    </row>
    <row r="18" spans="1:11" s="12" customFormat="1" ht="49.5" customHeight="1">
      <c r="A18" s="73" t="s">
        <v>2</v>
      </c>
      <c r="B18" s="43">
        <v>900</v>
      </c>
      <c r="C18" s="43">
        <v>90001</v>
      </c>
      <c r="D18" s="43">
        <v>6050</v>
      </c>
      <c r="E18" s="87" t="s">
        <v>147</v>
      </c>
      <c r="F18" s="30" t="s">
        <v>122</v>
      </c>
      <c r="G18" s="89">
        <f>SUM(H18+I18+J18)</f>
        <v>800000</v>
      </c>
      <c r="H18" s="37">
        <v>800000</v>
      </c>
      <c r="I18" s="90">
        <v>0</v>
      </c>
      <c r="J18" s="90">
        <v>0</v>
      </c>
      <c r="K18" s="23"/>
    </row>
    <row r="19" spans="1:11" s="12" customFormat="1" ht="63" customHeight="1">
      <c r="A19" s="73" t="s">
        <v>95</v>
      </c>
      <c r="B19" s="43">
        <v>900</v>
      </c>
      <c r="C19" s="43">
        <v>90001</v>
      </c>
      <c r="D19" s="43">
        <v>4300</v>
      </c>
      <c r="E19" s="63" t="s">
        <v>33</v>
      </c>
      <c r="F19" s="30" t="s">
        <v>54</v>
      </c>
      <c r="G19" s="89">
        <f>SUM(H19)</f>
        <v>220000</v>
      </c>
      <c r="H19" s="88">
        <v>220000</v>
      </c>
      <c r="I19" s="90">
        <v>0</v>
      </c>
      <c r="J19" s="90">
        <v>0</v>
      </c>
      <c r="K19" s="23"/>
    </row>
    <row r="20" spans="1:11" s="12" customFormat="1" ht="69" customHeight="1">
      <c r="A20" s="73" t="s">
        <v>148</v>
      </c>
      <c r="B20" s="43">
        <v>900</v>
      </c>
      <c r="C20" s="43">
        <v>90001</v>
      </c>
      <c r="D20" s="43">
        <v>6050</v>
      </c>
      <c r="E20" s="87" t="s">
        <v>171</v>
      </c>
      <c r="F20" s="30" t="s">
        <v>122</v>
      </c>
      <c r="G20" s="89">
        <f>SUM(H20+I20+J20)</f>
        <v>20000</v>
      </c>
      <c r="H20" s="88">
        <v>20000</v>
      </c>
      <c r="I20" s="90">
        <v>0</v>
      </c>
      <c r="J20" s="90">
        <v>0</v>
      </c>
      <c r="K20" s="23"/>
    </row>
    <row r="21" spans="1:12" s="12" customFormat="1" ht="39.75" customHeight="1">
      <c r="A21" s="24" t="s">
        <v>46</v>
      </c>
      <c r="B21" s="128" t="s">
        <v>72</v>
      </c>
      <c r="C21" s="128"/>
      <c r="D21" s="128"/>
      <c r="E21" s="128"/>
      <c r="F21" s="74"/>
      <c r="G21" s="89">
        <f aca="true" t="shared" si="0" ref="G21:G54">SUM(H21+I21+J21)</f>
        <v>20000</v>
      </c>
      <c r="H21" s="36">
        <f>SUM(H22:H22)</f>
        <v>20000</v>
      </c>
      <c r="I21" s="36">
        <f>SUM(I22:I22)</f>
        <v>0</v>
      </c>
      <c r="J21" s="36">
        <f>SUM(J22:J22)</f>
        <v>0</v>
      </c>
      <c r="K21" s="72"/>
      <c r="L21" s="54">
        <f>SUM(G22)</f>
        <v>20000</v>
      </c>
    </row>
    <row r="22" spans="1:11" s="12" customFormat="1" ht="45" customHeight="1">
      <c r="A22" s="24" t="s">
        <v>3</v>
      </c>
      <c r="B22" s="75">
        <v>900</v>
      </c>
      <c r="C22" s="75">
        <v>90002</v>
      </c>
      <c r="D22" s="76" t="s">
        <v>65</v>
      </c>
      <c r="E22" s="98" t="s">
        <v>107</v>
      </c>
      <c r="F22" s="76" t="s">
        <v>54</v>
      </c>
      <c r="G22" s="89">
        <f t="shared" si="0"/>
        <v>20000</v>
      </c>
      <c r="H22" s="29">
        <v>20000</v>
      </c>
      <c r="I22" s="90">
        <v>0</v>
      </c>
      <c r="J22" s="90">
        <v>0</v>
      </c>
      <c r="K22" s="72"/>
    </row>
    <row r="23" spans="1:12" s="12" customFormat="1" ht="56.25" customHeight="1">
      <c r="A23" s="24">
        <v>4</v>
      </c>
      <c r="B23" s="142" t="s">
        <v>73</v>
      </c>
      <c r="C23" s="142"/>
      <c r="D23" s="142"/>
      <c r="E23" s="142"/>
      <c r="F23" s="25"/>
      <c r="G23" s="53">
        <f t="shared" si="0"/>
        <v>2396000</v>
      </c>
      <c r="H23" s="36">
        <f>SUM(H24:H36)</f>
        <v>2396000</v>
      </c>
      <c r="I23" s="36">
        <f>SUM(I24:I36)</f>
        <v>0</v>
      </c>
      <c r="J23" s="36">
        <f>SUM(J24:J36)</f>
        <v>0</v>
      </c>
      <c r="K23" s="72"/>
      <c r="L23" s="54">
        <f>SUM(G24:G36)</f>
        <v>2396000</v>
      </c>
    </row>
    <row r="24" spans="1:11" s="12" customFormat="1" ht="50.25" customHeight="1">
      <c r="A24" s="24" t="s">
        <v>4</v>
      </c>
      <c r="B24" s="31">
        <v>900</v>
      </c>
      <c r="C24" s="31">
        <v>90004</v>
      </c>
      <c r="D24" s="30" t="s">
        <v>66</v>
      </c>
      <c r="E24" s="47" t="s">
        <v>158</v>
      </c>
      <c r="F24" s="30" t="s">
        <v>54</v>
      </c>
      <c r="G24" s="89">
        <f t="shared" si="0"/>
        <v>50000</v>
      </c>
      <c r="H24" s="29">
        <v>50000</v>
      </c>
      <c r="I24" s="90">
        <v>0</v>
      </c>
      <c r="J24" s="90">
        <v>0</v>
      </c>
      <c r="K24" s="94"/>
    </row>
    <row r="25" spans="1:11" s="12" customFormat="1" ht="51" customHeight="1">
      <c r="A25" s="24" t="s">
        <v>5</v>
      </c>
      <c r="B25" s="31">
        <v>900</v>
      </c>
      <c r="C25" s="31">
        <v>90004</v>
      </c>
      <c r="D25" s="30" t="s">
        <v>65</v>
      </c>
      <c r="E25" s="62" t="s">
        <v>108</v>
      </c>
      <c r="F25" s="30" t="s">
        <v>54</v>
      </c>
      <c r="G25" s="89">
        <f t="shared" si="0"/>
        <v>440000</v>
      </c>
      <c r="H25" s="29">
        <v>440000</v>
      </c>
      <c r="I25" s="90">
        <v>0</v>
      </c>
      <c r="J25" s="90">
        <v>0</v>
      </c>
      <c r="K25" s="72"/>
    </row>
    <row r="26" spans="1:11" s="12" customFormat="1" ht="49.5" customHeight="1">
      <c r="A26" s="24" t="s">
        <v>6</v>
      </c>
      <c r="B26" s="31" t="s">
        <v>67</v>
      </c>
      <c r="C26" s="31" t="s">
        <v>68</v>
      </c>
      <c r="D26" s="30" t="s">
        <v>65</v>
      </c>
      <c r="E26" s="62" t="s">
        <v>124</v>
      </c>
      <c r="F26" s="30" t="s">
        <v>54</v>
      </c>
      <c r="G26" s="89">
        <f t="shared" si="0"/>
        <v>110000</v>
      </c>
      <c r="H26" s="29">
        <v>110000</v>
      </c>
      <c r="I26" s="90">
        <v>0</v>
      </c>
      <c r="J26" s="90">
        <v>0</v>
      </c>
      <c r="K26" s="72"/>
    </row>
    <row r="27" spans="1:11" s="12" customFormat="1" ht="58.5" customHeight="1">
      <c r="A27" s="24" t="s">
        <v>7</v>
      </c>
      <c r="B27" s="31" t="s">
        <v>67</v>
      </c>
      <c r="C27" s="31" t="s">
        <v>68</v>
      </c>
      <c r="D27" s="30" t="s">
        <v>65</v>
      </c>
      <c r="E27" s="62" t="s">
        <v>125</v>
      </c>
      <c r="F27" s="30" t="s">
        <v>54</v>
      </c>
      <c r="G27" s="89">
        <f t="shared" si="0"/>
        <v>120000</v>
      </c>
      <c r="H27" s="29">
        <v>120000</v>
      </c>
      <c r="I27" s="90">
        <v>0</v>
      </c>
      <c r="J27" s="90">
        <v>0</v>
      </c>
      <c r="K27" s="72"/>
    </row>
    <row r="28" spans="1:11" s="12" customFormat="1" ht="50.25" customHeight="1">
      <c r="A28" s="24" t="s">
        <v>8</v>
      </c>
      <c r="B28" s="31" t="s">
        <v>67</v>
      </c>
      <c r="C28" s="31" t="s">
        <v>68</v>
      </c>
      <c r="D28" s="30" t="s">
        <v>65</v>
      </c>
      <c r="E28" s="47" t="s">
        <v>87</v>
      </c>
      <c r="F28" s="30" t="s">
        <v>54</v>
      </c>
      <c r="G28" s="89">
        <f t="shared" si="0"/>
        <v>30000</v>
      </c>
      <c r="H28" s="29">
        <v>30000</v>
      </c>
      <c r="I28" s="90">
        <v>0</v>
      </c>
      <c r="J28" s="90">
        <v>0</v>
      </c>
      <c r="K28" s="72"/>
    </row>
    <row r="29" spans="1:11" s="12" customFormat="1" ht="52.5" customHeight="1">
      <c r="A29" s="24" t="s">
        <v>9</v>
      </c>
      <c r="B29" s="31" t="s">
        <v>67</v>
      </c>
      <c r="C29" s="31" t="s">
        <v>68</v>
      </c>
      <c r="D29" s="30" t="s">
        <v>65</v>
      </c>
      <c r="E29" s="47" t="s">
        <v>96</v>
      </c>
      <c r="F29" s="30" t="s">
        <v>54</v>
      </c>
      <c r="G29" s="89">
        <f t="shared" si="0"/>
        <v>30000</v>
      </c>
      <c r="H29" s="29">
        <v>30000</v>
      </c>
      <c r="I29" s="90">
        <v>0</v>
      </c>
      <c r="J29" s="90">
        <v>0</v>
      </c>
      <c r="K29" s="72"/>
    </row>
    <row r="30" spans="1:11" s="12" customFormat="1" ht="45.75" customHeight="1">
      <c r="A30" s="24" t="s">
        <v>10</v>
      </c>
      <c r="B30" s="31">
        <v>900</v>
      </c>
      <c r="C30" s="31">
        <v>90004</v>
      </c>
      <c r="D30" s="30" t="s">
        <v>65</v>
      </c>
      <c r="E30" s="62" t="s">
        <v>126</v>
      </c>
      <c r="F30" s="30" t="s">
        <v>54</v>
      </c>
      <c r="G30" s="89">
        <f t="shared" si="0"/>
        <v>1446000</v>
      </c>
      <c r="H30" s="56">
        <v>1446000</v>
      </c>
      <c r="I30" s="90">
        <v>0</v>
      </c>
      <c r="J30" s="90">
        <v>0</v>
      </c>
      <c r="K30" s="23"/>
    </row>
    <row r="31" spans="1:11" s="12" customFormat="1" ht="49.5" customHeight="1">
      <c r="A31" s="24" t="s">
        <v>11</v>
      </c>
      <c r="B31" s="31">
        <v>900</v>
      </c>
      <c r="C31" s="31">
        <v>90004</v>
      </c>
      <c r="D31" s="30" t="s">
        <v>65</v>
      </c>
      <c r="E31" s="62" t="s">
        <v>85</v>
      </c>
      <c r="F31" s="30" t="s">
        <v>54</v>
      </c>
      <c r="G31" s="89">
        <f t="shared" si="0"/>
        <v>75000</v>
      </c>
      <c r="H31" s="56">
        <v>75000</v>
      </c>
      <c r="I31" s="90">
        <v>0</v>
      </c>
      <c r="J31" s="90">
        <v>0</v>
      </c>
      <c r="K31" s="72"/>
    </row>
    <row r="32" spans="1:11" s="12" customFormat="1" ht="51" customHeight="1">
      <c r="A32" s="24" t="s">
        <v>12</v>
      </c>
      <c r="B32" s="31">
        <v>900</v>
      </c>
      <c r="C32" s="31">
        <v>90004</v>
      </c>
      <c r="D32" s="30" t="s">
        <v>65</v>
      </c>
      <c r="E32" s="47" t="s">
        <v>86</v>
      </c>
      <c r="F32" s="30" t="s">
        <v>54</v>
      </c>
      <c r="G32" s="89">
        <f t="shared" si="0"/>
        <v>20000</v>
      </c>
      <c r="H32" s="56">
        <v>20000</v>
      </c>
      <c r="I32" s="90">
        <v>0</v>
      </c>
      <c r="J32" s="90">
        <v>0</v>
      </c>
      <c r="K32" s="72"/>
    </row>
    <row r="33" spans="1:11" s="12" customFormat="1" ht="50.25" customHeight="1">
      <c r="A33" s="24" t="s">
        <v>13</v>
      </c>
      <c r="B33" s="31">
        <v>900</v>
      </c>
      <c r="C33" s="31">
        <v>90004</v>
      </c>
      <c r="D33" s="30" t="s">
        <v>65</v>
      </c>
      <c r="E33" s="47" t="s">
        <v>127</v>
      </c>
      <c r="F33" s="30" t="s">
        <v>54</v>
      </c>
      <c r="G33" s="89">
        <f t="shared" si="0"/>
        <v>40000</v>
      </c>
      <c r="H33" s="29">
        <v>40000</v>
      </c>
      <c r="I33" s="90">
        <v>0</v>
      </c>
      <c r="J33" s="90">
        <v>0</v>
      </c>
      <c r="K33" s="72"/>
    </row>
    <row r="34" spans="1:11" s="12" customFormat="1" ht="50.25" customHeight="1">
      <c r="A34" s="24" t="s">
        <v>14</v>
      </c>
      <c r="B34" s="31">
        <v>900</v>
      </c>
      <c r="C34" s="31">
        <v>90004</v>
      </c>
      <c r="D34" s="30" t="s">
        <v>65</v>
      </c>
      <c r="E34" s="47" t="s">
        <v>88</v>
      </c>
      <c r="F34" s="30" t="s">
        <v>54</v>
      </c>
      <c r="G34" s="89">
        <f t="shared" si="0"/>
        <v>15000</v>
      </c>
      <c r="H34" s="29">
        <v>15000</v>
      </c>
      <c r="I34" s="90">
        <v>0</v>
      </c>
      <c r="J34" s="90">
        <v>0</v>
      </c>
      <c r="K34" s="72"/>
    </row>
    <row r="35" spans="1:11" s="12" customFormat="1" ht="65.25" customHeight="1">
      <c r="A35" s="24" t="s">
        <v>97</v>
      </c>
      <c r="B35" s="120" t="s">
        <v>173</v>
      </c>
      <c r="C35" s="120" t="s">
        <v>173</v>
      </c>
      <c r="D35" s="120" t="s">
        <v>173</v>
      </c>
      <c r="E35" s="121" t="s">
        <v>172</v>
      </c>
      <c r="F35" s="30" t="s">
        <v>54</v>
      </c>
      <c r="G35" s="89">
        <f t="shared" si="0"/>
        <v>0</v>
      </c>
      <c r="H35" s="56">
        <v>0</v>
      </c>
      <c r="I35" s="90">
        <v>0</v>
      </c>
      <c r="J35" s="90">
        <v>0</v>
      </c>
      <c r="K35" s="72"/>
    </row>
    <row r="36" spans="1:11" s="12" customFormat="1" ht="65.25" customHeight="1">
      <c r="A36" s="24" t="s">
        <v>163</v>
      </c>
      <c r="B36" s="31" t="s">
        <v>67</v>
      </c>
      <c r="C36" s="31" t="s">
        <v>68</v>
      </c>
      <c r="D36" s="30" t="s">
        <v>65</v>
      </c>
      <c r="E36" s="111" t="s">
        <v>164</v>
      </c>
      <c r="F36" s="30" t="s">
        <v>54</v>
      </c>
      <c r="G36" s="89">
        <f>SUM(H36)</f>
        <v>20000</v>
      </c>
      <c r="H36" s="56">
        <v>20000</v>
      </c>
      <c r="I36" s="90"/>
      <c r="J36" s="90"/>
      <c r="K36" s="72"/>
    </row>
    <row r="37" spans="1:12" s="12" customFormat="1" ht="50.25" customHeight="1">
      <c r="A37" s="23" t="s">
        <v>50</v>
      </c>
      <c r="B37" s="128" t="s">
        <v>75</v>
      </c>
      <c r="C37" s="128"/>
      <c r="D37" s="128"/>
      <c r="E37" s="128"/>
      <c r="F37" s="99"/>
      <c r="G37" s="77">
        <f t="shared" si="0"/>
        <v>9980479</v>
      </c>
      <c r="H37" s="100">
        <f>SUM(H38:H53)</f>
        <v>5325110</v>
      </c>
      <c r="I37" s="100">
        <f>SUM(I38:I53)</f>
        <v>1201000</v>
      </c>
      <c r="J37" s="100">
        <f>SUM(J38:J53)</f>
        <v>3454369</v>
      </c>
      <c r="K37" s="78"/>
      <c r="L37" s="54">
        <f>SUM(G38:G53)</f>
        <v>9980479</v>
      </c>
    </row>
    <row r="38" spans="1:11" s="12" customFormat="1" ht="51" customHeight="1">
      <c r="A38" s="46" t="s">
        <v>15</v>
      </c>
      <c r="B38" s="32">
        <v>900</v>
      </c>
      <c r="C38" s="32">
        <v>90005</v>
      </c>
      <c r="D38" s="32">
        <v>6230</v>
      </c>
      <c r="E38" s="101" t="s">
        <v>153</v>
      </c>
      <c r="F38" s="30" t="s">
        <v>54</v>
      </c>
      <c r="G38" s="89">
        <f t="shared" si="0"/>
        <v>30000</v>
      </c>
      <c r="H38" s="102">
        <v>30000</v>
      </c>
      <c r="I38" s="70">
        <v>0</v>
      </c>
      <c r="J38" s="38">
        <v>0</v>
      </c>
      <c r="K38" s="103"/>
    </row>
    <row r="39" spans="1:11" ht="78.75" customHeight="1">
      <c r="A39" s="46" t="s">
        <v>16</v>
      </c>
      <c r="B39" s="75">
        <v>700</v>
      </c>
      <c r="C39" s="75">
        <v>70001</v>
      </c>
      <c r="D39" s="75">
        <v>6210</v>
      </c>
      <c r="E39" s="87" t="s">
        <v>145</v>
      </c>
      <c r="F39" s="75" t="s">
        <v>128</v>
      </c>
      <c r="G39" s="89">
        <f t="shared" si="0"/>
        <v>634079</v>
      </c>
      <c r="H39" s="90">
        <v>384079</v>
      </c>
      <c r="I39" s="90">
        <v>0</v>
      </c>
      <c r="J39" s="90">
        <v>250000</v>
      </c>
      <c r="K39" s="73"/>
    </row>
    <row r="40" spans="1:11" ht="63.75" customHeight="1">
      <c r="A40" s="46" t="s">
        <v>17</v>
      </c>
      <c r="B40" s="75">
        <v>700</v>
      </c>
      <c r="C40" s="75">
        <v>70095</v>
      </c>
      <c r="D40" s="75">
        <v>6230</v>
      </c>
      <c r="E40" s="79" t="s">
        <v>161</v>
      </c>
      <c r="F40" s="75" t="s">
        <v>128</v>
      </c>
      <c r="G40" s="89">
        <f t="shared" si="0"/>
        <v>546400</v>
      </c>
      <c r="H40" s="90">
        <v>546400</v>
      </c>
      <c r="I40" s="90">
        <v>0</v>
      </c>
      <c r="J40" s="90">
        <v>0</v>
      </c>
      <c r="K40" s="73"/>
    </row>
    <row r="41" spans="1:11" ht="63.75" customHeight="1">
      <c r="A41" s="135" t="s">
        <v>18</v>
      </c>
      <c r="B41" s="146" t="s">
        <v>173</v>
      </c>
      <c r="C41" s="146" t="s">
        <v>173</v>
      </c>
      <c r="D41" s="120" t="s">
        <v>173</v>
      </c>
      <c r="E41" s="148" t="s">
        <v>172</v>
      </c>
      <c r="F41" s="129" t="s">
        <v>128</v>
      </c>
      <c r="G41" s="130">
        <f>SUM(H41+I41+H42+I42)</f>
        <v>0</v>
      </c>
      <c r="H41" s="90">
        <v>0</v>
      </c>
      <c r="I41" s="90">
        <v>0</v>
      </c>
      <c r="J41" s="90">
        <v>0</v>
      </c>
      <c r="K41" s="73"/>
    </row>
    <row r="42" spans="1:11" ht="63.75" customHeight="1">
      <c r="A42" s="135"/>
      <c r="B42" s="147"/>
      <c r="C42" s="147"/>
      <c r="D42" s="120" t="s">
        <v>173</v>
      </c>
      <c r="E42" s="148"/>
      <c r="F42" s="129"/>
      <c r="G42" s="130"/>
      <c r="H42" s="90">
        <v>0</v>
      </c>
      <c r="I42" s="90">
        <v>0</v>
      </c>
      <c r="J42" s="90">
        <v>0</v>
      </c>
      <c r="K42" s="73"/>
    </row>
    <row r="43" spans="1:11" ht="71.25" customHeight="1">
      <c r="A43" s="95" t="s">
        <v>142</v>
      </c>
      <c r="B43" s="75">
        <v>801</v>
      </c>
      <c r="C43" s="75">
        <v>80101</v>
      </c>
      <c r="D43" s="75">
        <v>6050</v>
      </c>
      <c r="E43" s="79" t="s">
        <v>129</v>
      </c>
      <c r="F43" s="75" t="s">
        <v>122</v>
      </c>
      <c r="G43" s="89">
        <f t="shared" si="0"/>
        <v>2000000</v>
      </c>
      <c r="H43" s="90">
        <v>2000000</v>
      </c>
      <c r="I43" s="90">
        <v>0</v>
      </c>
      <c r="J43" s="90">
        <v>0</v>
      </c>
      <c r="K43" s="73"/>
    </row>
    <row r="44" spans="1:11" ht="71.25" customHeight="1">
      <c r="A44" s="95" t="s">
        <v>143</v>
      </c>
      <c r="B44" s="75">
        <v>801</v>
      </c>
      <c r="C44" s="75">
        <v>80101</v>
      </c>
      <c r="D44" s="75">
        <v>6050</v>
      </c>
      <c r="E44" s="87" t="s">
        <v>146</v>
      </c>
      <c r="F44" s="75" t="s">
        <v>176</v>
      </c>
      <c r="G44" s="89">
        <f>SUM(H44+I44+J44)</f>
        <v>320000</v>
      </c>
      <c r="H44" s="90">
        <v>320000</v>
      </c>
      <c r="I44" s="90">
        <v>0</v>
      </c>
      <c r="J44" s="90">
        <v>0</v>
      </c>
      <c r="K44" s="73"/>
    </row>
    <row r="45" spans="1:11" ht="51" customHeight="1">
      <c r="A45" s="135" t="s">
        <v>149</v>
      </c>
      <c r="B45" s="129">
        <v>926</v>
      </c>
      <c r="C45" s="129">
        <v>92604</v>
      </c>
      <c r="D45" s="75">
        <v>6050</v>
      </c>
      <c r="E45" s="132" t="s">
        <v>152</v>
      </c>
      <c r="F45" s="129" t="s">
        <v>122</v>
      </c>
      <c r="G45" s="130">
        <f>SUM(H45+H46+H47+I47+I46+I45+J45+J46+J47)</f>
        <v>4500000</v>
      </c>
      <c r="H45" s="90">
        <v>825000</v>
      </c>
      <c r="I45" s="90">
        <v>1000000</v>
      </c>
      <c r="J45" s="90">
        <v>2675000</v>
      </c>
      <c r="K45" s="73"/>
    </row>
    <row r="46" spans="1:11" ht="48" customHeight="1">
      <c r="A46" s="135"/>
      <c r="B46" s="129"/>
      <c r="C46" s="129"/>
      <c r="D46" s="75">
        <v>6057</v>
      </c>
      <c r="E46" s="132"/>
      <c r="F46" s="129"/>
      <c r="G46" s="130"/>
      <c r="H46" s="90">
        <v>0</v>
      </c>
      <c r="I46" s="90">
        <v>0</v>
      </c>
      <c r="J46" s="90">
        <v>0</v>
      </c>
      <c r="K46" s="73"/>
    </row>
    <row r="47" spans="1:11" ht="52.5" customHeight="1">
      <c r="A47" s="135"/>
      <c r="B47" s="129"/>
      <c r="C47" s="129"/>
      <c r="D47" s="75">
        <v>6059</v>
      </c>
      <c r="E47" s="132"/>
      <c r="F47" s="129"/>
      <c r="G47" s="130"/>
      <c r="H47" s="90">
        <v>0</v>
      </c>
      <c r="I47" s="90">
        <v>0</v>
      </c>
      <c r="J47" s="90">
        <v>0</v>
      </c>
      <c r="K47" s="73"/>
    </row>
    <row r="48" spans="1:11" ht="50.25" customHeight="1">
      <c r="A48" s="135" t="s">
        <v>150</v>
      </c>
      <c r="B48" s="146" t="s">
        <v>173</v>
      </c>
      <c r="C48" s="146" t="s">
        <v>173</v>
      </c>
      <c r="D48" s="120" t="s">
        <v>173</v>
      </c>
      <c r="E48" s="148" t="s">
        <v>172</v>
      </c>
      <c r="F48" s="129" t="s">
        <v>122</v>
      </c>
      <c r="G48" s="130">
        <f>SUM(H48+I48+J48+H49+I49+J49)</f>
        <v>0</v>
      </c>
      <c r="H48" s="90">
        <v>0</v>
      </c>
      <c r="I48" s="90">
        <v>0</v>
      </c>
      <c r="J48" s="90">
        <v>0</v>
      </c>
      <c r="K48" s="73"/>
    </row>
    <row r="49" spans="1:11" ht="52.5" customHeight="1">
      <c r="A49" s="135"/>
      <c r="B49" s="147"/>
      <c r="C49" s="147"/>
      <c r="D49" s="120" t="s">
        <v>173</v>
      </c>
      <c r="E49" s="148"/>
      <c r="F49" s="129"/>
      <c r="G49" s="130"/>
      <c r="H49" s="90">
        <v>0</v>
      </c>
      <c r="I49" s="90">
        <v>0</v>
      </c>
      <c r="J49" s="90">
        <v>0</v>
      </c>
      <c r="K49" s="73"/>
    </row>
    <row r="50" spans="1:11" ht="52.5" customHeight="1">
      <c r="A50" s="46" t="s">
        <v>151</v>
      </c>
      <c r="B50" s="75">
        <v>600</v>
      </c>
      <c r="C50" s="75">
        <v>60016</v>
      </c>
      <c r="D50" s="75">
        <v>6050</v>
      </c>
      <c r="E50" s="87" t="s">
        <v>144</v>
      </c>
      <c r="F50" s="75" t="s">
        <v>122</v>
      </c>
      <c r="G50" s="89">
        <f>SUM(H50+I50+J50)</f>
        <v>150000</v>
      </c>
      <c r="H50" s="61">
        <v>150000</v>
      </c>
      <c r="I50" s="90">
        <v>0</v>
      </c>
      <c r="J50" s="90">
        <v>0</v>
      </c>
      <c r="K50" s="73"/>
    </row>
    <row r="51" spans="1:11" ht="52.5" customHeight="1">
      <c r="A51" s="135" t="s">
        <v>154</v>
      </c>
      <c r="B51" s="129">
        <v>600</v>
      </c>
      <c r="C51" s="129">
        <v>60013</v>
      </c>
      <c r="D51" s="75">
        <v>6057</v>
      </c>
      <c r="E51" s="132" t="s">
        <v>162</v>
      </c>
      <c r="F51" s="129" t="s">
        <v>122</v>
      </c>
      <c r="G51" s="130">
        <f>SUM(H51+H52+I51+I52+J51+J52)</f>
        <v>300000</v>
      </c>
      <c r="H51" s="61">
        <v>0</v>
      </c>
      <c r="I51" s="90">
        <v>201000</v>
      </c>
      <c r="J51" s="90">
        <v>0</v>
      </c>
      <c r="K51" s="73"/>
    </row>
    <row r="52" spans="1:11" ht="52.5" customHeight="1">
      <c r="A52" s="135"/>
      <c r="B52" s="129"/>
      <c r="C52" s="129"/>
      <c r="D52" s="75">
        <v>6059</v>
      </c>
      <c r="E52" s="132"/>
      <c r="F52" s="129"/>
      <c r="G52" s="130"/>
      <c r="H52" s="61">
        <v>29631</v>
      </c>
      <c r="I52" s="90">
        <v>0</v>
      </c>
      <c r="J52" s="90">
        <v>69369</v>
      </c>
      <c r="K52" s="73"/>
    </row>
    <row r="53" spans="1:11" ht="52.5" customHeight="1">
      <c r="A53" s="46" t="s">
        <v>169</v>
      </c>
      <c r="B53" s="75">
        <v>750</v>
      </c>
      <c r="C53" s="75">
        <v>75023</v>
      </c>
      <c r="D53" s="75">
        <v>6050</v>
      </c>
      <c r="E53" s="87" t="s">
        <v>170</v>
      </c>
      <c r="F53" s="75" t="s">
        <v>122</v>
      </c>
      <c r="G53" s="89">
        <f aca="true" t="shared" si="1" ref="G53:G60">SUM(H53+I53+J53)</f>
        <v>1500000</v>
      </c>
      <c r="H53" s="90">
        <v>1040000</v>
      </c>
      <c r="I53" s="90">
        <v>0</v>
      </c>
      <c r="J53" s="90">
        <v>460000</v>
      </c>
      <c r="K53" s="73"/>
    </row>
    <row r="54" spans="1:15" ht="54" customHeight="1">
      <c r="A54" s="28" t="s">
        <v>51</v>
      </c>
      <c r="B54" s="143" t="s">
        <v>76</v>
      </c>
      <c r="C54" s="143"/>
      <c r="D54" s="143"/>
      <c r="E54" s="143"/>
      <c r="F54" s="104"/>
      <c r="G54" s="55">
        <f t="shared" si="0"/>
        <v>900000</v>
      </c>
      <c r="H54" s="36">
        <f>SUM(H55:H61)</f>
        <v>900000</v>
      </c>
      <c r="I54" s="36">
        <f>SUM(I55:I61)</f>
        <v>0</v>
      </c>
      <c r="J54" s="36">
        <f>SUM(J55:J61)</f>
        <v>0</v>
      </c>
      <c r="K54" s="80"/>
      <c r="L54" s="91">
        <f>SUM(G55:G61)</f>
        <v>900000</v>
      </c>
      <c r="O54" s="64"/>
    </row>
    <row r="55" spans="1:11" ht="49.5" customHeight="1">
      <c r="A55" s="26" t="s">
        <v>19</v>
      </c>
      <c r="B55" s="31">
        <v>900</v>
      </c>
      <c r="C55" s="31">
        <v>90095</v>
      </c>
      <c r="D55" s="30" t="s">
        <v>69</v>
      </c>
      <c r="E55" s="47" t="s">
        <v>117</v>
      </c>
      <c r="F55" s="30" t="s">
        <v>54</v>
      </c>
      <c r="G55" s="89">
        <f t="shared" si="1"/>
        <v>20000</v>
      </c>
      <c r="H55" s="29">
        <v>20000</v>
      </c>
      <c r="I55" s="70">
        <v>0</v>
      </c>
      <c r="J55" s="38">
        <v>0</v>
      </c>
      <c r="K55" s="80"/>
    </row>
    <row r="56" spans="1:11" ht="58.5" customHeight="1">
      <c r="A56" s="26" t="s">
        <v>20</v>
      </c>
      <c r="B56" s="31" t="s">
        <v>67</v>
      </c>
      <c r="C56" s="31" t="s">
        <v>98</v>
      </c>
      <c r="D56" s="30" t="s">
        <v>65</v>
      </c>
      <c r="E56" s="47" t="s">
        <v>175</v>
      </c>
      <c r="F56" s="30" t="s">
        <v>54</v>
      </c>
      <c r="G56" s="89">
        <f>SUM(H56:J56)</f>
        <v>20000</v>
      </c>
      <c r="H56" s="29">
        <v>20000</v>
      </c>
      <c r="I56" s="70">
        <v>0</v>
      </c>
      <c r="J56" s="38">
        <v>0</v>
      </c>
      <c r="K56" s="80"/>
    </row>
    <row r="57" spans="1:11" ht="58.5" customHeight="1">
      <c r="A57" s="26" t="s">
        <v>21</v>
      </c>
      <c r="B57" s="31" t="s">
        <v>67</v>
      </c>
      <c r="C57" s="31" t="s">
        <v>99</v>
      </c>
      <c r="D57" s="30" t="s">
        <v>100</v>
      </c>
      <c r="E57" s="47" t="s">
        <v>102</v>
      </c>
      <c r="F57" s="30" t="s">
        <v>54</v>
      </c>
      <c r="G57" s="89">
        <f>SUM(H57+I57+J57)</f>
        <v>450000</v>
      </c>
      <c r="H57" s="29">
        <v>450000</v>
      </c>
      <c r="I57" s="70">
        <v>0</v>
      </c>
      <c r="J57" s="38">
        <v>0</v>
      </c>
      <c r="K57" s="80"/>
    </row>
    <row r="58" spans="1:12" ht="58.5" customHeight="1">
      <c r="A58" s="26" t="s">
        <v>22</v>
      </c>
      <c r="B58" s="31">
        <v>900</v>
      </c>
      <c r="C58" s="31">
        <v>90095</v>
      </c>
      <c r="D58" s="105">
        <v>4300</v>
      </c>
      <c r="E58" s="47" t="s">
        <v>89</v>
      </c>
      <c r="F58" s="30" t="s">
        <v>54</v>
      </c>
      <c r="G58" s="106">
        <f t="shared" si="1"/>
        <v>45000</v>
      </c>
      <c r="H58" s="107">
        <v>45000</v>
      </c>
      <c r="I58" s="70">
        <v>0</v>
      </c>
      <c r="J58" s="38">
        <v>0</v>
      </c>
      <c r="K58" s="80"/>
      <c r="L58" s="67"/>
    </row>
    <row r="59" spans="1:12" ht="58.5" customHeight="1">
      <c r="A59" s="26" t="s">
        <v>23</v>
      </c>
      <c r="B59" s="31">
        <v>900</v>
      </c>
      <c r="C59" s="31">
        <v>90095</v>
      </c>
      <c r="D59" s="30" t="s">
        <v>65</v>
      </c>
      <c r="E59" s="47" t="s">
        <v>90</v>
      </c>
      <c r="F59" s="30" t="s">
        <v>54</v>
      </c>
      <c r="G59" s="89">
        <f t="shared" si="1"/>
        <v>17000</v>
      </c>
      <c r="H59" s="29">
        <v>17000</v>
      </c>
      <c r="I59" s="70">
        <v>0</v>
      </c>
      <c r="J59" s="38">
        <v>0</v>
      </c>
      <c r="K59" s="80"/>
      <c r="L59" s="67"/>
    </row>
    <row r="60" spans="1:12" ht="58.5" customHeight="1">
      <c r="A60" s="26" t="s">
        <v>24</v>
      </c>
      <c r="B60" s="33">
        <v>900</v>
      </c>
      <c r="C60" s="33">
        <v>90095</v>
      </c>
      <c r="D60" s="30" t="s">
        <v>65</v>
      </c>
      <c r="E60" s="47" t="s">
        <v>106</v>
      </c>
      <c r="F60" s="30" t="s">
        <v>54</v>
      </c>
      <c r="G60" s="89">
        <f t="shared" si="1"/>
        <v>8000</v>
      </c>
      <c r="H60" s="56">
        <v>8000</v>
      </c>
      <c r="I60" s="70">
        <v>0</v>
      </c>
      <c r="J60" s="38">
        <v>0</v>
      </c>
      <c r="K60" s="80"/>
      <c r="L60" s="67"/>
    </row>
    <row r="61" spans="1:12" ht="63.75" customHeight="1">
      <c r="A61" s="46" t="s">
        <v>130</v>
      </c>
      <c r="B61" s="33" t="s">
        <v>67</v>
      </c>
      <c r="C61" s="33" t="s">
        <v>99</v>
      </c>
      <c r="D61" s="30" t="s">
        <v>131</v>
      </c>
      <c r="E61" s="47" t="s">
        <v>119</v>
      </c>
      <c r="F61" s="30" t="s">
        <v>54</v>
      </c>
      <c r="G61" s="89">
        <f>SUM(H61+I61+J61)</f>
        <v>340000</v>
      </c>
      <c r="H61" s="56">
        <v>340000</v>
      </c>
      <c r="I61" s="70">
        <v>0</v>
      </c>
      <c r="J61" s="38">
        <v>0</v>
      </c>
      <c r="K61" s="80"/>
      <c r="L61" s="67"/>
    </row>
    <row r="62" spans="1:12" ht="54" customHeight="1">
      <c r="A62" s="46" t="s">
        <v>52</v>
      </c>
      <c r="B62" s="144" t="s">
        <v>77</v>
      </c>
      <c r="C62" s="145"/>
      <c r="D62" s="145"/>
      <c r="E62" s="145"/>
      <c r="F62" s="108"/>
      <c r="G62" s="39">
        <f>SUM(H62+I62+J62)</f>
        <v>217480</v>
      </c>
      <c r="H62" s="109">
        <f>SUM(H63:H78)</f>
        <v>217480</v>
      </c>
      <c r="I62" s="109">
        <f>SUM(I63:I78)</f>
        <v>0</v>
      </c>
      <c r="J62" s="109">
        <f>SUM(J63:J78)</f>
        <v>0</v>
      </c>
      <c r="K62" s="81"/>
      <c r="L62" s="45">
        <f>SUM(G63:G78)</f>
        <v>217480</v>
      </c>
    </row>
    <row r="63" spans="1:11" ht="54" customHeight="1">
      <c r="A63" s="96" t="s">
        <v>25</v>
      </c>
      <c r="B63" s="33">
        <v>900</v>
      </c>
      <c r="C63" s="33" t="s">
        <v>134</v>
      </c>
      <c r="D63" s="30" t="s">
        <v>65</v>
      </c>
      <c r="E63" s="47" t="s">
        <v>135</v>
      </c>
      <c r="F63" s="30" t="s">
        <v>114</v>
      </c>
      <c r="G63" s="89">
        <f>SUM(H63+I63+J63)</f>
        <v>22000</v>
      </c>
      <c r="H63" s="29">
        <v>22000</v>
      </c>
      <c r="I63" s="40">
        <v>0</v>
      </c>
      <c r="J63" s="41">
        <v>0</v>
      </c>
      <c r="K63" s="27"/>
    </row>
    <row r="64" spans="1:11" ht="53.25" customHeight="1">
      <c r="A64" s="96" t="s">
        <v>26</v>
      </c>
      <c r="B64" s="33" t="s">
        <v>67</v>
      </c>
      <c r="C64" s="33" t="s">
        <v>134</v>
      </c>
      <c r="D64" s="30" t="s">
        <v>136</v>
      </c>
      <c r="E64" s="47" t="s">
        <v>137</v>
      </c>
      <c r="F64" s="30" t="s">
        <v>114</v>
      </c>
      <c r="G64" s="89">
        <f>SUM(H64+I64+J64)</f>
        <v>10000</v>
      </c>
      <c r="H64" s="29">
        <v>10000</v>
      </c>
      <c r="I64" s="40">
        <v>0</v>
      </c>
      <c r="J64" s="41">
        <v>0</v>
      </c>
      <c r="K64" s="27"/>
    </row>
    <row r="65" spans="1:11" ht="54" customHeight="1">
      <c r="A65" s="96" t="s">
        <v>27</v>
      </c>
      <c r="B65" s="33">
        <v>900</v>
      </c>
      <c r="C65" s="33">
        <v>90095</v>
      </c>
      <c r="D65" s="30" t="s">
        <v>136</v>
      </c>
      <c r="E65" s="47" t="s">
        <v>138</v>
      </c>
      <c r="F65" s="30" t="s">
        <v>54</v>
      </c>
      <c r="G65" s="89">
        <f>SUM(H65+I65+J65)</f>
        <v>2000</v>
      </c>
      <c r="H65" s="29">
        <v>2000</v>
      </c>
      <c r="I65" s="40">
        <v>0</v>
      </c>
      <c r="J65" s="41">
        <v>0</v>
      </c>
      <c r="K65" s="82"/>
    </row>
    <row r="66" spans="1:11" ht="40.5" customHeight="1">
      <c r="A66" s="155" t="s">
        <v>28</v>
      </c>
      <c r="B66" s="157">
        <v>900</v>
      </c>
      <c r="C66" s="157">
        <v>90095</v>
      </c>
      <c r="D66" s="30" t="s">
        <v>71</v>
      </c>
      <c r="E66" s="159" t="s">
        <v>165</v>
      </c>
      <c r="F66" s="125" t="s">
        <v>54</v>
      </c>
      <c r="G66" s="89">
        <f aca="true" t="shared" si="2" ref="G66:G72">SUM(H66+I66+J66)</f>
        <v>511</v>
      </c>
      <c r="H66" s="29">
        <v>511</v>
      </c>
      <c r="I66" s="40">
        <v>0</v>
      </c>
      <c r="J66" s="41">
        <v>0</v>
      </c>
      <c r="K66" s="27"/>
    </row>
    <row r="67" spans="1:11" ht="37.5" customHeight="1">
      <c r="A67" s="156"/>
      <c r="B67" s="158"/>
      <c r="C67" s="158"/>
      <c r="D67" s="30" t="s">
        <v>70</v>
      </c>
      <c r="E67" s="160"/>
      <c r="F67" s="127"/>
      <c r="G67" s="89">
        <v>1000</v>
      </c>
      <c r="H67" s="29">
        <v>1000</v>
      </c>
      <c r="I67" s="40">
        <v>0</v>
      </c>
      <c r="J67" s="41">
        <v>0</v>
      </c>
      <c r="K67" s="27"/>
    </row>
    <row r="68" spans="1:11" ht="45" customHeight="1">
      <c r="A68" s="96" t="s">
        <v>29</v>
      </c>
      <c r="B68" s="33">
        <v>900</v>
      </c>
      <c r="C68" s="33">
        <v>90095</v>
      </c>
      <c r="D68" s="30" t="s">
        <v>65</v>
      </c>
      <c r="E68" s="47" t="s">
        <v>92</v>
      </c>
      <c r="F68" s="30" t="s">
        <v>54</v>
      </c>
      <c r="G68" s="89">
        <f>SUM(H68+I68+J68)</f>
        <v>11000</v>
      </c>
      <c r="H68" s="29">
        <v>11000</v>
      </c>
      <c r="I68" s="40">
        <v>0</v>
      </c>
      <c r="J68" s="41">
        <v>0</v>
      </c>
      <c r="K68" s="81"/>
    </row>
    <row r="69" spans="1:11" ht="50.25" customHeight="1">
      <c r="A69" s="135" t="s">
        <v>30</v>
      </c>
      <c r="B69" s="137">
        <v>900</v>
      </c>
      <c r="C69" s="137">
        <v>90095</v>
      </c>
      <c r="D69" s="30" t="s">
        <v>65</v>
      </c>
      <c r="E69" s="138" t="s">
        <v>139</v>
      </c>
      <c r="F69" s="30" t="s">
        <v>54</v>
      </c>
      <c r="G69" s="89">
        <f t="shared" si="2"/>
        <v>9000</v>
      </c>
      <c r="H69" s="29">
        <v>9000</v>
      </c>
      <c r="I69" s="40">
        <v>0</v>
      </c>
      <c r="J69" s="41">
        <v>0</v>
      </c>
      <c r="K69" s="81"/>
    </row>
    <row r="70" spans="1:11" ht="54.75" customHeight="1">
      <c r="A70" s="136"/>
      <c r="B70" s="137"/>
      <c r="C70" s="137"/>
      <c r="D70" s="30" t="s">
        <v>70</v>
      </c>
      <c r="E70" s="138"/>
      <c r="F70" s="30" t="s">
        <v>54</v>
      </c>
      <c r="G70" s="89">
        <f t="shared" si="2"/>
        <v>2000</v>
      </c>
      <c r="H70" s="29">
        <v>2000</v>
      </c>
      <c r="I70" s="40">
        <v>0</v>
      </c>
      <c r="J70" s="41">
        <v>0</v>
      </c>
      <c r="K70" s="81"/>
    </row>
    <row r="71" spans="1:15" ht="29.25" customHeight="1">
      <c r="A71" s="135" t="s">
        <v>31</v>
      </c>
      <c r="B71" s="137">
        <v>900</v>
      </c>
      <c r="C71" s="137">
        <v>90095</v>
      </c>
      <c r="D71" s="30" t="s">
        <v>136</v>
      </c>
      <c r="E71" s="138" t="s">
        <v>93</v>
      </c>
      <c r="F71" s="134" t="s">
        <v>54</v>
      </c>
      <c r="G71" s="89">
        <f>SUM(H71+I71+J71)</f>
        <v>4000</v>
      </c>
      <c r="H71" s="29">
        <v>4000</v>
      </c>
      <c r="I71" s="40">
        <v>0</v>
      </c>
      <c r="J71" s="41">
        <v>0</v>
      </c>
      <c r="K71" s="27"/>
      <c r="O71" s="3" t="s">
        <v>118</v>
      </c>
    </row>
    <row r="72" spans="1:11" ht="23.25" customHeight="1">
      <c r="A72" s="136"/>
      <c r="B72" s="137"/>
      <c r="C72" s="137"/>
      <c r="D72" s="30" t="s">
        <v>65</v>
      </c>
      <c r="E72" s="138"/>
      <c r="F72" s="134"/>
      <c r="G72" s="89">
        <f t="shared" si="2"/>
        <v>5000</v>
      </c>
      <c r="H72" s="29">
        <v>5000</v>
      </c>
      <c r="I72" s="42">
        <v>0</v>
      </c>
      <c r="J72" s="38">
        <v>0</v>
      </c>
      <c r="K72" s="27"/>
    </row>
    <row r="73" spans="1:11" ht="23.25" customHeight="1">
      <c r="A73" s="136"/>
      <c r="B73" s="137"/>
      <c r="C73" s="137"/>
      <c r="D73" s="30" t="s">
        <v>70</v>
      </c>
      <c r="E73" s="138"/>
      <c r="F73" s="134"/>
      <c r="G73" s="89">
        <f aca="true" t="shared" si="3" ref="G73:G86">SUM(H73+I73+J73)</f>
        <v>1000</v>
      </c>
      <c r="H73" s="29">
        <v>1000</v>
      </c>
      <c r="I73" s="42">
        <v>0</v>
      </c>
      <c r="J73" s="38">
        <v>0</v>
      </c>
      <c r="K73" s="27"/>
    </row>
    <row r="74" spans="1:11" ht="27.75" customHeight="1">
      <c r="A74" s="135" t="s">
        <v>101</v>
      </c>
      <c r="B74" s="137" t="s">
        <v>67</v>
      </c>
      <c r="C74" s="137" t="s">
        <v>98</v>
      </c>
      <c r="D74" s="30" t="s">
        <v>65</v>
      </c>
      <c r="E74" s="138" t="s">
        <v>91</v>
      </c>
      <c r="F74" s="134" t="s">
        <v>54</v>
      </c>
      <c r="G74" s="89">
        <f t="shared" si="3"/>
        <v>61000</v>
      </c>
      <c r="H74" s="29">
        <v>61000</v>
      </c>
      <c r="I74" s="42">
        <v>0</v>
      </c>
      <c r="J74" s="38">
        <v>0</v>
      </c>
      <c r="K74" s="27"/>
    </row>
    <row r="75" spans="1:11" ht="24.75" customHeight="1">
      <c r="A75" s="136"/>
      <c r="B75" s="137"/>
      <c r="C75" s="137"/>
      <c r="D75" s="30" t="s">
        <v>70</v>
      </c>
      <c r="E75" s="138"/>
      <c r="F75" s="134"/>
      <c r="G75" s="89">
        <f t="shared" si="3"/>
        <v>3489</v>
      </c>
      <c r="H75" s="29">
        <v>3489</v>
      </c>
      <c r="I75" s="42">
        <v>0</v>
      </c>
      <c r="J75" s="38">
        <v>0</v>
      </c>
      <c r="K75" s="27"/>
    </row>
    <row r="76" spans="1:11" ht="50.25" customHeight="1">
      <c r="A76" s="46" t="s">
        <v>116</v>
      </c>
      <c r="B76" s="33" t="s">
        <v>67</v>
      </c>
      <c r="C76" s="33" t="s">
        <v>98</v>
      </c>
      <c r="D76" s="30" t="s">
        <v>70</v>
      </c>
      <c r="E76" s="47" t="s">
        <v>132</v>
      </c>
      <c r="F76" s="30" t="s">
        <v>54</v>
      </c>
      <c r="G76" s="89">
        <f t="shared" si="3"/>
        <v>10000</v>
      </c>
      <c r="H76" s="56">
        <v>10000</v>
      </c>
      <c r="I76" s="70">
        <v>0</v>
      </c>
      <c r="J76" s="38">
        <v>0</v>
      </c>
      <c r="K76" s="80"/>
    </row>
    <row r="77" spans="1:11" ht="51.75" customHeight="1">
      <c r="A77" s="46" t="s">
        <v>159</v>
      </c>
      <c r="B77" s="33" t="s">
        <v>67</v>
      </c>
      <c r="C77" s="33" t="s">
        <v>98</v>
      </c>
      <c r="D77" s="30" t="s">
        <v>65</v>
      </c>
      <c r="E77" s="47" t="s">
        <v>133</v>
      </c>
      <c r="F77" s="30" t="s">
        <v>54</v>
      </c>
      <c r="G77" s="89">
        <f t="shared" si="3"/>
        <v>5000</v>
      </c>
      <c r="H77" s="56">
        <v>5000</v>
      </c>
      <c r="I77" s="70">
        <v>0</v>
      </c>
      <c r="J77" s="38">
        <v>0</v>
      </c>
      <c r="K77" s="80"/>
    </row>
    <row r="78" spans="1:11" ht="50.25" customHeight="1">
      <c r="A78" s="46" t="s">
        <v>160</v>
      </c>
      <c r="B78" s="33" t="s">
        <v>67</v>
      </c>
      <c r="C78" s="33" t="s">
        <v>98</v>
      </c>
      <c r="D78" s="30" t="s">
        <v>65</v>
      </c>
      <c r="E78" s="62" t="s">
        <v>115</v>
      </c>
      <c r="F78" s="30" t="s">
        <v>140</v>
      </c>
      <c r="G78" s="89">
        <f t="shared" si="3"/>
        <v>70480</v>
      </c>
      <c r="H78" s="29">
        <v>70480</v>
      </c>
      <c r="I78" s="42">
        <v>0</v>
      </c>
      <c r="J78" s="38">
        <v>0</v>
      </c>
      <c r="K78" s="27"/>
    </row>
    <row r="79" spans="1:12" ht="36.75" customHeight="1">
      <c r="A79" s="26" t="s">
        <v>53</v>
      </c>
      <c r="B79" s="131" t="s">
        <v>78</v>
      </c>
      <c r="C79" s="131"/>
      <c r="D79" s="131"/>
      <c r="E79" s="131"/>
      <c r="F79" s="131"/>
      <c r="G79" s="89">
        <f t="shared" si="3"/>
        <v>307500</v>
      </c>
      <c r="H79" s="61">
        <f>SUM(H80:H86)</f>
        <v>307500</v>
      </c>
      <c r="I79" s="61">
        <f>SUM(I80:I86)</f>
        <v>0</v>
      </c>
      <c r="J79" s="61">
        <f>SUM(J80:J86)</f>
        <v>0</v>
      </c>
      <c r="K79" s="27"/>
      <c r="L79" s="45">
        <f>SUM(G80:G86)</f>
        <v>307500</v>
      </c>
    </row>
    <row r="80" spans="1:11" ht="31.5" customHeight="1">
      <c r="A80" s="122" t="s">
        <v>32</v>
      </c>
      <c r="B80" s="34" t="s">
        <v>67</v>
      </c>
      <c r="C80" s="34" t="s">
        <v>98</v>
      </c>
      <c r="D80" s="35">
        <v>4210</v>
      </c>
      <c r="E80" s="161" t="s">
        <v>109</v>
      </c>
      <c r="F80" s="125" t="s">
        <v>54</v>
      </c>
      <c r="G80" s="89">
        <f t="shared" si="3"/>
        <v>1500</v>
      </c>
      <c r="H80" s="56">
        <v>1500</v>
      </c>
      <c r="I80" s="40">
        <v>0</v>
      </c>
      <c r="J80" s="41">
        <v>0</v>
      </c>
      <c r="K80" s="27"/>
    </row>
    <row r="81" spans="1:11" ht="28.5" customHeight="1">
      <c r="A81" s="123"/>
      <c r="B81" s="34" t="s">
        <v>67</v>
      </c>
      <c r="C81" s="34" t="s">
        <v>98</v>
      </c>
      <c r="D81" s="35">
        <v>4390</v>
      </c>
      <c r="E81" s="162"/>
      <c r="F81" s="126"/>
      <c r="G81" s="55">
        <f t="shared" si="3"/>
        <v>2000</v>
      </c>
      <c r="H81" s="56">
        <v>2000</v>
      </c>
      <c r="I81" s="40">
        <v>0</v>
      </c>
      <c r="J81" s="41">
        <v>0</v>
      </c>
      <c r="K81" s="27"/>
    </row>
    <row r="82" spans="1:11" ht="28.5" customHeight="1">
      <c r="A82" s="123"/>
      <c r="B82" s="34" t="s">
        <v>67</v>
      </c>
      <c r="C82" s="34" t="s">
        <v>98</v>
      </c>
      <c r="D82" s="166">
        <v>4110</v>
      </c>
      <c r="E82" s="162"/>
      <c r="F82" s="126"/>
      <c r="G82" s="165">
        <f t="shared" si="3"/>
        <v>288</v>
      </c>
      <c r="H82" s="164">
        <v>288</v>
      </c>
      <c r="I82" s="40">
        <v>0</v>
      </c>
      <c r="J82" s="41">
        <v>0</v>
      </c>
      <c r="K82" s="27"/>
    </row>
    <row r="83" spans="1:11" ht="28.5" customHeight="1">
      <c r="A83" s="123"/>
      <c r="B83" s="34" t="s">
        <v>67</v>
      </c>
      <c r="C83" s="34" t="s">
        <v>98</v>
      </c>
      <c r="D83" s="166">
        <v>4120</v>
      </c>
      <c r="E83" s="162"/>
      <c r="F83" s="126"/>
      <c r="G83" s="165">
        <f t="shared" si="3"/>
        <v>42</v>
      </c>
      <c r="H83" s="164">
        <v>42</v>
      </c>
      <c r="I83" s="40">
        <v>0</v>
      </c>
      <c r="J83" s="41">
        <v>0</v>
      </c>
      <c r="K83" s="27"/>
    </row>
    <row r="84" spans="1:11" ht="28.5" customHeight="1">
      <c r="A84" s="123"/>
      <c r="B84" s="34" t="s">
        <v>67</v>
      </c>
      <c r="C84" s="34" t="s">
        <v>98</v>
      </c>
      <c r="D84" s="166">
        <v>4170</v>
      </c>
      <c r="E84" s="162"/>
      <c r="F84" s="126"/>
      <c r="G84" s="165">
        <f t="shared" si="3"/>
        <v>1670</v>
      </c>
      <c r="H84" s="164">
        <v>1670</v>
      </c>
      <c r="I84" s="40">
        <v>0</v>
      </c>
      <c r="J84" s="41">
        <v>0</v>
      </c>
      <c r="K84" s="27"/>
    </row>
    <row r="85" spans="1:11" ht="28.5" customHeight="1">
      <c r="A85" s="124"/>
      <c r="B85" s="34" t="s">
        <v>67</v>
      </c>
      <c r="C85" s="34" t="s">
        <v>98</v>
      </c>
      <c r="D85" s="166">
        <v>4090</v>
      </c>
      <c r="E85" s="163"/>
      <c r="F85" s="127"/>
      <c r="G85" s="165">
        <f t="shared" si="3"/>
        <v>2000</v>
      </c>
      <c r="H85" s="164">
        <v>2000</v>
      </c>
      <c r="I85" s="40">
        <v>0</v>
      </c>
      <c r="J85" s="41">
        <v>0</v>
      </c>
      <c r="K85" s="27"/>
    </row>
    <row r="86" spans="1:11" ht="52.5" customHeight="1">
      <c r="A86" s="46" t="s">
        <v>105</v>
      </c>
      <c r="B86" s="34" t="s">
        <v>111</v>
      </c>
      <c r="C86" s="34" t="s">
        <v>112</v>
      </c>
      <c r="D86" s="35">
        <v>4270</v>
      </c>
      <c r="E86" s="83" t="s">
        <v>141</v>
      </c>
      <c r="F86" s="30" t="s">
        <v>113</v>
      </c>
      <c r="G86" s="55">
        <f t="shared" si="3"/>
        <v>300000</v>
      </c>
      <c r="H86" s="56">
        <v>300000</v>
      </c>
      <c r="I86" s="40">
        <v>0</v>
      </c>
      <c r="J86" s="41">
        <v>0</v>
      </c>
      <c r="K86" s="27"/>
    </row>
    <row r="88" ht="12.75">
      <c r="G88" s="45"/>
    </row>
    <row r="89" ht="12.75">
      <c r="G89" s="45"/>
    </row>
  </sheetData>
  <sheetProtection/>
  <mergeCells count="69">
    <mergeCell ref="A16:A17"/>
    <mergeCell ref="B16:B17"/>
    <mergeCell ref="C16:C17"/>
    <mergeCell ref="E16:E17"/>
    <mergeCell ref="F16:F17"/>
    <mergeCell ref="A66:A67"/>
    <mergeCell ref="B66:B67"/>
    <mergeCell ref="C66:C67"/>
    <mergeCell ref="E66:E67"/>
    <mergeCell ref="F66:F67"/>
    <mergeCell ref="G48:G49"/>
    <mergeCell ref="G41:G42"/>
    <mergeCell ref="A41:A42"/>
    <mergeCell ref="B45:B47"/>
    <mergeCell ref="C45:C47"/>
    <mergeCell ref="E45:E47"/>
    <mergeCell ref="F45:F47"/>
    <mergeCell ref="A45:A47"/>
    <mergeCell ref="G45:G47"/>
    <mergeCell ref="A71:A73"/>
    <mergeCell ref="B71:B73"/>
    <mergeCell ref="C71:C73"/>
    <mergeCell ref="E71:E73"/>
    <mergeCell ref="F74:F75"/>
    <mergeCell ref="A48:A49"/>
    <mergeCell ref="B48:B49"/>
    <mergeCell ref="C48:C49"/>
    <mergeCell ref="E48:E49"/>
    <mergeCell ref="F48:F49"/>
    <mergeCell ref="E6:E7"/>
    <mergeCell ref="B69:B70"/>
    <mergeCell ref="C69:C70"/>
    <mergeCell ref="B23:E23"/>
    <mergeCell ref="B54:E54"/>
    <mergeCell ref="B62:E62"/>
    <mergeCell ref="B41:B42"/>
    <mergeCell ref="C41:C42"/>
    <mergeCell ref="E41:E42"/>
    <mergeCell ref="C51:C52"/>
    <mergeCell ref="K6:K7"/>
    <mergeCell ref="B21:E21"/>
    <mergeCell ref="B12:E12"/>
    <mergeCell ref="B15:E15"/>
    <mergeCell ref="A69:A70"/>
    <mergeCell ref="E69:E70"/>
    <mergeCell ref="A6:A7"/>
    <mergeCell ref="B6:B7"/>
    <mergeCell ref="C6:C7"/>
    <mergeCell ref="D6:D7"/>
    <mergeCell ref="A2:K2"/>
    <mergeCell ref="F71:F73"/>
    <mergeCell ref="A74:A75"/>
    <mergeCell ref="B74:B75"/>
    <mergeCell ref="C74:C75"/>
    <mergeCell ref="E74:E75"/>
    <mergeCell ref="A51:A52"/>
    <mergeCell ref="F6:F7"/>
    <mergeCell ref="G6:G7"/>
    <mergeCell ref="H6:J6"/>
    <mergeCell ref="A80:A85"/>
    <mergeCell ref="E80:E85"/>
    <mergeCell ref="F80:F85"/>
    <mergeCell ref="B37:E37"/>
    <mergeCell ref="F51:F52"/>
    <mergeCell ref="G51:G52"/>
    <mergeCell ref="B79:F79"/>
    <mergeCell ref="F41:F42"/>
    <mergeCell ref="E51:E52"/>
    <mergeCell ref="B51:B52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54" r:id="rId3"/>
  <rowBreaks count="3" manualBreakCount="3">
    <brk id="22" max="10" man="1"/>
    <brk id="39" max="10" man="1"/>
    <brk id="55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Harmonogramy i projekty planów finansowych - druki</dc:title>
  <dc:subject/>
  <dc:creator>Małgorzata Wawrejko</dc:creator>
  <cp:keywords/>
  <dc:description/>
  <cp:lastModifiedBy>komp469</cp:lastModifiedBy>
  <cp:lastPrinted>2016-12-30T10:08:17Z</cp:lastPrinted>
  <dcterms:created xsi:type="dcterms:W3CDTF">1997-02-26T13:46:56Z</dcterms:created>
  <dcterms:modified xsi:type="dcterms:W3CDTF">2016-12-30T10:08:42Z</dcterms:modified>
  <cp:category/>
  <cp:version/>
  <cp:contentType/>
  <cp:contentStatus/>
</cp:coreProperties>
</file>