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ZASOBY" sheetId="1" r:id="rId1"/>
    <sheet name="ZASOBY_WŁ_" sheetId="2" r:id="rId2"/>
    <sheet name="ZASOBY_GMINNE" sheetId="3" r:id="rId3"/>
  </sheets>
  <definedNames>
    <definedName name="_xlnm.Print_Area" localSheetId="0">'ZASOBY'!$C$2:$AA$328</definedName>
    <definedName name="_xlnm._FilterDatabase" localSheetId="0" hidden="1">'ZASOBY'!$C$8:$M$318</definedName>
    <definedName name="_xlnm.Print_Area" localSheetId="2">'ZASOBY_GMINNE'!$B$2:$Y$325</definedName>
    <definedName name="_xlnm._FilterDatabase" localSheetId="2" hidden="1">'ZASOBY_GMINNE'!$B$8:$Y$327</definedName>
    <definedName name="_xlnm.Print_Area" localSheetId="1">'ZASOBY_WŁ_'!$B$2:$Y$325</definedName>
    <definedName name="_xlnm._FilterDatabase" localSheetId="1" hidden="1">'ZASOBY_WŁ_'!$B$8:$Y$327</definedName>
    <definedName name="Excel_BuiltIn_Print_Area_1">'ZASOBY'!$C$2:$AA$327</definedName>
    <definedName name="Excel_BuiltIn_Print_Area_1_1">'ZASOBY'!$C$2:$M$326</definedName>
    <definedName name="Excel_BuiltIn_Print_Area_1_1_1">'ZASOBY'!$C$2:$M$318</definedName>
    <definedName name="Excel_BuiltIn_Print_Area_1_1_1_1">'ZASOBY'!$C$2:$M$316</definedName>
  </definedNames>
  <calcPr fullCalcOnLoad="1"/>
</workbook>
</file>

<file path=xl/sharedStrings.xml><?xml version="1.0" encoding="utf-8"?>
<sst xmlns="http://schemas.openxmlformats.org/spreadsheetml/2006/main" count="4165" uniqueCount="242">
  <si>
    <t>Sumy kontrolne</t>
  </si>
  <si>
    <t xml:space="preserve"> </t>
  </si>
  <si>
    <t xml:space="preserve">WYKAZ  BUDYNKÓW  DO  PRZEGLĄDÓW  ROCZNYCH  NA  2012  ROK   </t>
  </si>
  <si>
    <t xml:space="preserve">          ZESTAWIENIE   BUDYNKÓW   W  ADMINISTRACJI   Z G K i M   na   dzień    31.03.2011 r.</t>
  </si>
  <si>
    <t>L.p.</t>
  </si>
  <si>
    <t>Numer</t>
  </si>
  <si>
    <t>Włas</t>
  </si>
  <si>
    <t>Nr</t>
  </si>
  <si>
    <t>kat.</t>
  </si>
  <si>
    <t>Nazwa</t>
  </si>
  <si>
    <t>Adres budynku</t>
  </si>
  <si>
    <t>oznaczenie</t>
  </si>
  <si>
    <t xml:space="preserve">                Budynki</t>
  </si>
  <si>
    <t>Place</t>
  </si>
  <si>
    <t>inwent.</t>
  </si>
  <si>
    <t>ność</t>
  </si>
  <si>
    <t>WM</t>
  </si>
  <si>
    <t>miejsc.</t>
  </si>
  <si>
    <t>położenia</t>
  </si>
  <si>
    <t>mieszk.</t>
  </si>
  <si>
    <t>niem.</t>
  </si>
  <si>
    <t>Zabaw</t>
  </si>
  <si>
    <t>szt.</t>
  </si>
  <si>
    <t>G</t>
  </si>
  <si>
    <t>IIM</t>
  </si>
  <si>
    <t>Police</t>
  </si>
  <si>
    <t>ASFALTOWA</t>
  </si>
  <si>
    <t>W</t>
  </si>
  <si>
    <t>31a</t>
  </si>
  <si>
    <t>IB</t>
  </si>
  <si>
    <t>BANKOWA</t>
  </si>
  <si>
    <t>11a,b</t>
  </si>
  <si>
    <t>Tak</t>
  </si>
  <si>
    <t>11fgh</t>
  </si>
  <si>
    <t>I</t>
  </si>
  <si>
    <t>11c,d,e</t>
  </si>
  <si>
    <t>15-17</t>
  </si>
  <si>
    <t>21-23</t>
  </si>
  <si>
    <t>29-31</t>
  </si>
  <si>
    <t>35-37</t>
  </si>
  <si>
    <t>43-45</t>
  </si>
  <si>
    <t>47-49</t>
  </si>
  <si>
    <t>BARNIMA I</t>
  </si>
  <si>
    <t>18-20</t>
  </si>
  <si>
    <t>BOH. WESTERPLATTE</t>
  </si>
  <si>
    <t>1-3-5-7</t>
  </si>
  <si>
    <t>2-4-6-8</t>
  </si>
  <si>
    <t>13-15-17</t>
  </si>
  <si>
    <t>23-25-27</t>
  </si>
  <si>
    <t>26-28-30</t>
  </si>
  <si>
    <t>CISOWA</t>
  </si>
  <si>
    <t>13-13a</t>
  </si>
  <si>
    <t>DĘBOWA</t>
  </si>
  <si>
    <t>DOLNA</t>
  </si>
  <si>
    <t>III</t>
  </si>
  <si>
    <t>DRZYMAŁY</t>
  </si>
  <si>
    <t>EMILII  PLATER</t>
  </si>
  <si>
    <t>GOLENIOWSKA</t>
  </si>
  <si>
    <t>GRUNWALDZKA</t>
  </si>
  <si>
    <t>13-15</t>
  </si>
  <si>
    <t>GRZYBOWA</t>
  </si>
  <si>
    <t>10-12-14-16-18</t>
  </si>
  <si>
    <t>29-31-33-35-37</t>
  </si>
  <si>
    <t>46-48</t>
  </si>
  <si>
    <t>KOŁŁĄTAJA</t>
  </si>
  <si>
    <t>9-11</t>
  </si>
  <si>
    <t>29-31-33-35</t>
  </si>
  <si>
    <t>36-36a</t>
  </si>
  <si>
    <t>KONOPNICKIEJ</t>
  </si>
  <si>
    <t>3a</t>
  </si>
  <si>
    <t>14-16</t>
  </si>
  <si>
    <t>KORCZAKA</t>
  </si>
  <si>
    <t>KOŚCIUSZKI</t>
  </si>
  <si>
    <t>7a-7b</t>
  </si>
  <si>
    <t>KRESOWA</t>
  </si>
  <si>
    <t>MAZURSKA</t>
  </si>
  <si>
    <t>MIRECKIEGO</t>
  </si>
  <si>
    <t>NADBRZEŻNA</t>
  </si>
  <si>
    <t>43a</t>
  </si>
  <si>
    <t>NIEDZIAŁKOWSKIEGO</t>
  </si>
  <si>
    <t>1-3-5</t>
  </si>
  <si>
    <t>12A</t>
  </si>
  <si>
    <t>12B</t>
  </si>
  <si>
    <t>12C</t>
  </si>
  <si>
    <t>12D</t>
  </si>
  <si>
    <t>NOWOPOL</t>
  </si>
  <si>
    <t>9-11-13</t>
  </si>
  <si>
    <t>15-17-19</t>
  </si>
  <si>
    <t>NOWOPOL     20-22-24-</t>
  </si>
  <si>
    <t>26-28-30-32-34</t>
  </si>
  <si>
    <t>ODRZAŃSKA</t>
  </si>
  <si>
    <t>2-4-6</t>
  </si>
  <si>
    <t xml:space="preserve">ODRZAŃSKA </t>
  </si>
  <si>
    <t>19-21-23</t>
  </si>
  <si>
    <t>20-22-24</t>
  </si>
  <si>
    <t>PALMOWA</t>
  </si>
  <si>
    <t>24-26</t>
  </si>
  <si>
    <t>P.C.K.</t>
  </si>
  <si>
    <t>PIASKOWA</t>
  </si>
  <si>
    <t>39-41-43</t>
  </si>
  <si>
    <t>45-47</t>
  </si>
  <si>
    <t>PIŁSUDSKIEGO</t>
  </si>
  <si>
    <t>8-8a-8b-8c</t>
  </si>
  <si>
    <t>10-10a-10b-10c</t>
  </si>
  <si>
    <t>12-12a-12b-12c</t>
  </si>
  <si>
    <t>PL. BOL. CHROBREGO   /okrąglak/</t>
  </si>
  <si>
    <t>PL. BOL. CHROBREGO</t>
  </si>
  <si>
    <t>PL. NIEZN. ŻOŁNIERZA</t>
  </si>
  <si>
    <t>POLNA</t>
  </si>
  <si>
    <t>PRZĘSOCIŃSKA</t>
  </si>
  <si>
    <t>ROBOTNICZA</t>
  </si>
  <si>
    <t>1-3-5-7-9</t>
  </si>
  <si>
    <t>2-4-6-8-10-12</t>
  </si>
  <si>
    <t>20-22</t>
  </si>
  <si>
    <t>ROBOTNICZA             19-</t>
  </si>
  <si>
    <t>21-23-25-27-29</t>
  </si>
  <si>
    <t>ROGOWA</t>
  </si>
  <si>
    <t>1-2-3</t>
  </si>
  <si>
    <t>4-5</t>
  </si>
  <si>
    <t>7-8</t>
  </si>
  <si>
    <t>9-10</t>
  </si>
  <si>
    <t>RYCERSKA</t>
  </si>
  <si>
    <t>9-11-13-15</t>
  </si>
  <si>
    <t>SIEDLECKA</t>
  </si>
  <si>
    <t>2A</t>
  </si>
  <si>
    <t>SIENKIEWICZA</t>
  </si>
  <si>
    <t>SIKORSKIEGO</t>
  </si>
  <si>
    <t>SIKORSKIEGO / SZKOLNA</t>
  </si>
  <si>
    <t>5-7-9 / 4</t>
  </si>
  <si>
    <t>SŁOWIAŃSKA</t>
  </si>
  <si>
    <t>STARZYŃSKIEGO</t>
  </si>
  <si>
    <t>STASZICA</t>
  </si>
  <si>
    <t>SZKOLNA / SIKORSKIEGO</t>
  </si>
  <si>
    <t>5-7 / 11</t>
  </si>
  <si>
    <t>TARGOWA</t>
  </si>
  <si>
    <t>TRAUGUTTA</t>
  </si>
  <si>
    <t>WOJ. POLSKIEGO</t>
  </si>
  <si>
    <t>WOJ. POLSKIEGO            46-</t>
  </si>
  <si>
    <t>48-50-52-54-56</t>
  </si>
  <si>
    <t>WOJ.POLSKIEGO</t>
  </si>
  <si>
    <t>62a</t>
  </si>
  <si>
    <t>ZAMENHOFA / BANKOWA</t>
  </si>
  <si>
    <t>1-1a-1b / 6a-6b</t>
  </si>
  <si>
    <t>ZAMENHOFA</t>
  </si>
  <si>
    <t>3-Police</t>
  </si>
  <si>
    <t>ŚW. ANNY</t>
  </si>
  <si>
    <t>BRONIEWSKIEGO</t>
  </si>
  <si>
    <t>DWORCOWA</t>
  </si>
  <si>
    <t>KOPERNIKA</t>
  </si>
  <si>
    <t>PIASTÓW</t>
  </si>
  <si>
    <t>IM</t>
  </si>
  <si>
    <t>40A</t>
  </si>
  <si>
    <t>PODGÓRNA</t>
  </si>
  <si>
    <t>RYBACKA</t>
  </si>
  <si>
    <t>WODNA</t>
  </si>
  <si>
    <t>ZIELONA</t>
  </si>
  <si>
    <t>X</t>
  </si>
  <si>
    <t>R  a  z  e  m        POLICE</t>
  </si>
  <si>
    <t>Trzebież</t>
  </si>
  <si>
    <t>BOCZNA</t>
  </si>
  <si>
    <t>7a</t>
  </si>
  <si>
    <t>KWIATKOWSKIEGO</t>
  </si>
  <si>
    <t>LEŚNA</t>
  </si>
  <si>
    <t>OSADNIKÓW</t>
  </si>
  <si>
    <t>PORTOWA</t>
  </si>
  <si>
    <t>SZKOLNA</t>
  </si>
  <si>
    <t xml:space="preserve">Trzebież </t>
  </si>
  <si>
    <t>W O P</t>
  </si>
  <si>
    <t>WOP</t>
  </si>
  <si>
    <t xml:space="preserve">W O P </t>
  </si>
  <si>
    <t>Siedlice</t>
  </si>
  <si>
    <t>SIEDLICE</t>
  </si>
  <si>
    <t>Trzeszczyn</t>
  </si>
  <si>
    <t>ŻYMIERSKIEGO</t>
  </si>
  <si>
    <t>Przęsocin</t>
  </si>
  <si>
    <t>CENTRALNA</t>
  </si>
  <si>
    <t>Pilchowo</t>
  </si>
  <si>
    <t>SPACEROWA</t>
  </si>
  <si>
    <t>Tanowo</t>
  </si>
  <si>
    <t>POLICKA</t>
  </si>
  <si>
    <t>SZCZECIŃSKA</t>
  </si>
  <si>
    <t>Uniemyśl</t>
  </si>
  <si>
    <t>UNIEMYŚL</t>
  </si>
  <si>
    <t>16 D</t>
  </si>
  <si>
    <t>TANOWSKA</t>
  </si>
  <si>
    <t>35.</t>
  </si>
  <si>
    <r>
      <t xml:space="preserve">    </t>
    </r>
    <r>
      <rPr>
        <sz val="10"/>
        <rFont val="Arial"/>
        <family val="2"/>
      </rPr>
      <t xml:space="preserve">PIŁSUDSKIEGO SZALET    </t>
    </r>
  </si>
  <si>
    <t>36.</t>
  </si>
  <si>
    <t>KAPLICA TANOWSKA</t>
  </si>
  <si>
    <t xml:space="preserve">O g ó ł e m :                         </t>
  </si>
  <si>
    <t>309 BUDYNKÓW</t>
  </si>
  <si>
    <t xml:space="preserve">      ZESTAWIENIE   BUDYNKÓW   WSPÓLNOT  I  LOKALI  WŁASNOŚCIOWYCH  na   dzień    31.03.2011 r.</t>
  </si>
  <si>
    <t xml:space="preserve">          Ilość lokali</t>
  </si>
  <si>
    <t xml:space="preserve">            Ilość  izb</t>
  </si>
  <si>
    <t xml:space="preserve">          Powierzchnia użytkowa</t>
  </si>
  <si>
    <t xml:space="preserve">      Powierzchnia  ogrzewana</t>
  </si>
  <si>
    <t>Kubatura</t>
  </si>
  <si>
    <t>Rok</t>
  </si>
  <si>
    <t>ogółem</t>
  </si>
  <si>
    <t>Ogółem</t>
  </si>
  <si>
    <t>l. mieszk.</t>
  </si>
  <si>
    <t>l. niemieszk.</t>
  </si>
  <si>
    <t>budynku</t>
  </si>
  <si>
    <t>budowy</t>
  </si>
  <si>
    <t>m2</t>
  </si>
  <si>
    <t>m3</t>
  </si>
  <si>
    <t>BARNIMA</t>
  </si>
  <si>
    <t>16-18-20</t>
  </si>
  <si>
    <t>x</t>
  </si>
  <si>
    <t>EM. PLATER</t>
  </si>
  <si>
    <t>H. KOŁŁĄTAJA</t>
  </si>
  <si>
    <t>M. KONOPNICKIEJ</t>
  </si>
  <si>
    <t xml:space="preserve">M. KONOPNICKIEJ </t>
  </si>
  <si>
    <t>J.PIŁSUDSKIEGO</t>
  </si>
  <si>
    <t>PL. CHROBREGO /okrąglak/</t>
  </si>
  <si>
    <t>PL. CHROBREGO</t>
  </si>
  <si>
    <t>PL. NIEZ. ŻOŁNIERZA</t>
  </si>
  <si>
    <t>ROBOTNICZA          19-</t>
  </si>
  <si>
    <t>2a</t>
  </si>
  <si>
    <t>SIKORSKIEGO-SZKOLNA</t>
  </si>
  <si>
    <t>SZKOLNA-SIKORSKIEGO</t>
  </si>
  <si>
    <t>WOJ. POLSKIEGO    46-</t>
  </si>
  <si>
    <t>ZAMENHOFA/BANKOWA</t>
  </si>
  <si>
    <t>ANNY</t>
  </si>
  <si>
    <t>N. Jasienica</t>
  </si>
  <si>
    <t>NOWA JASIENICA</t>
  </si>
  <si>
    <t>Wieńkowo</t>
  </si>
  <si>
    <t xml:space="preserve">R  a  z  e  m         WSIE </t>
  </si>
  <si>
    <t xml:space="preserve">                         O  G  Ó  Ł  E  M            Z  A  S  O  B  Y</t>
  </si>
  <si>
    <t>w  tym :</t>
  </si>
  <si>
    <t>MIASTO</t>
  </si>
  <si>
    <t>WSIE</t>
  </si>
  <si>
    <t>POLICE</t>
  </si>
  <si>
    <t>POLICE - JASIENICA</t>
  </si>
  <si>
    <t>TRZEBIEŻ</t>
  </si>
  <si>
    <t>TRZESZCZYN</t>
  </si>
  <si>
    <t>PRZĘSOCIN</t>
  </si>
  <si>
    <t>PILCHOWO</t>
  </si>
  <si>
    <t>TANOWO</t>
  </si>
  <si>
    <t>WIEŃKOWO</t>
  </si>
  <si>
    <t>O G Ó  Ł E M</t>
  </si>
  <si>
    <t xml:space="preserve">      ZESTAWIENIE   BUDYNKÓW  GMINNYCH   I  LOKALI  GMINNYCH  na   dzień    31.03.2011 r.</t>
  </si>
</sst>
</file>

<file path=xl/styles.xml><?xml version="1.0" encoding="utf-8"?>
<styleSheet xmlns="http://schemas.openxmlformats.org/spreadsheetml/2006/main">
  <numFmts count="4">
    <numFmt numFmtId="164" formatCode="0.00"/>
    <numFmt numFmtId="165" formatCode="0"/>
    <numFmt numFmtId="166" formatCode="#,##0.00"/>
    <numFmt numFmtId="167" formatCode="#,##0"/>
  </numFmts>
  <fonts count="13">
    <font>
      <sz val="10"/>
      <name val="MS Sans Serif"/>
      <family val="0"/>
    </font>
    <font>
      <sz val="10"/>
      <name val="Arial"/>
      <family val="0"/>
    </font>
    <font>
      <sz val="8"/>
      <name val="Arial Narrow"/>
      <family val="2"/>
    </font>
    <font>
      <sz val="8"/>
      <name val="Arial"/>
      <family val="2"/>
    </font>
    <font>
      <b/>
      <sz val="9"/>
      <name val="MS Sans Serif"/>
      <family val="0"/>
    </font>
    <font>
      <b/>
      <sz val="8"/>
      <name val="Arial"/>
      <family val="2"/>
    </font>
    <font>
      <b/>
      <sz val="8"/>
      <name val="MS Sans Serif"/>
      <family val="0"/>
    </font>
    <font>
      <b/>
      <sz val="10"/>
      <name val="Arial"/>
      <family val="2"/>
    </font>
    <font>
      <sz val="10"/>
      <name val="Lucida Sans Unicode"/>
      <family val="0"/>
    </font>
    <font>
      <b/>
      <sz val="10"/>
      <name val="MS Sans Serif"/>
      <family val="0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1">
    <xf numFmtId="164" fontId="0" fillId="0" borderId="1" xfId="0" applyAlignment="1">
      <alignment horizontal="right"/>
    </xf>
    <xf numFmtId="164" fontId="2" fillId="0" borderId="1" xfId="0" applyFont="1" applyAlignment="1">
      <alignment horizontal="right"/>
    </xf>
    <xf numFmtId="164" fontId="3" fillId="0" borderId="1" xfId="0" applyFont="1" applyAlignment="1">
      <alignment horizontal="right"/>
    </xf>
    <xf numFmtId="165" fontId="3" fillId="0" borderId="1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4" fontId="3" fillId="0" borderId="3" xfId="0" applyFont="1" applyBorder="1" applyAlignment="1">
      <alignment horizontal="right"/>
    </xf>
    <xf numFmtId="164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" fillId="0" borderId="4" xfId="0" applyFont="1" applyBorder="1" applyAlignment="1">
      <alignment horizontal="right"/>
    </xf>
    <xf numFmtId="164" fontId="2" fillId="0" borderId="1" xfId="0" applyFont="1" applyAlignment="1">
      <alignment horizontal="left"/>
    </xf>
    <xf numFmtId="164" fontId="3" fillId="0" borderId="1" xfId="0" applyFont="1" applyAlignment="1">
      <alignment horizontal="left"/>
    </xf>
    <xf numFmtId="164" fontId="4" fillId="0" borderId="1" xfId="0" applyFont="1" applyBorder="1" applyAlignment="1">
      <alignment horizontal="right"/>
    </xf>
    <xf numFmtId="164" fontId="3" fillId="2" borderId="1" xfId="0" applyFont="1" applyFill="1" applyAlignment="1">
      <alignment horizontal="left"/>
    </xf>
    <xf numFmtId="164" fontId="3" fillId="0" borderId="3" xfId="0" applyFont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" fillId="0" borderId="4" xfId="0" applyFont="1" applyBorder="1" applyAlignment="1">
      <alignment horizontal="left"/>
    </xf>
    <xf numFmtId="164" fontId="3" fillId="0" borderId="1" xfId="0" applyFont="1" applyAlignment="1">
      <alignment horizontal="right"/>
    </xf>
    <xf numFmtId="164" fontId="5" fillId="0" borderId="5" xfId="0" applyFont="1" applyBorder="1" applyAlignment="1">
      <alignment horizontal="right"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6" fillId="0" borderId="7" xfId="0" applyFont="1" applyBorder="1" applyAlignment="1">
      <alignment horizontal="right"/>
    </xf>
    <xf numFmtId="164" fontId="3" fillId="0" borderId="10" xfId="0" applyFont="1" applyBorder="1" applyAlignment="1">
      <alignment horizontal="right"/>
    </xf>
    <xf numFmtId="164" fontId="3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3" fillId="0" borderId="11" xfId="0" applyFont="1" applyBorder="1" applyAlignment="1">
      <alignment horizontal="right"/>
    </xf>
    <xf numFmtId="164" fontId="5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4" fontId="5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right"/>
    </xf>
    <xf numFmtId="164" fontId="5" fillId="0" borderId="11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6" fillId="0" borderId="1" xfId="0" applyFont="1" applyAlignment="1">
      <alignment horizontal="right"/>
    </xf>
    <xf numFmtId="164" fontId="3" fillId="0" borderId="17" xfId="0" applyFont="1" applyBorder="1" applyAlignment="1">
      <alignment/>
    </xf>
    <xf numFmtId="164" fontId="3" fillId="0" borderId="18" xfId="0" applyFont="1" applyBorder="1" applyAlignment="1">
      <alignment/>
    </xf>
    <xf numFmtId="164" fontId="3" fillId="0" borderId="18" xfId="0" applyFont="1" applyBorder="1" applyAlignment="1">
      <alignment horizontal="right"/>
    </xf>
    <xf numFmtId="164" fontId="3" fillId="0" borderId="19" xfId="0" applyFont="1" applyBorder="1" applyAlignment="1">
      <alignment horizontal="right"/>
    </xf>
    <xf numFmtId="164" fontId="3" fillId="0" borderId="17" xfId="0" applyFont="1" applyBorder="1" applyAlignment="1">
      <alignment horizontal="right"/>
    </xf>
    <xf numFmtId="164" fontId="3" fillId="0" borderId="18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0" borderId="20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6" xfId="0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3" fillId="0" borderId="8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3" fillId="0" borderId="21" xfId="0" applyFont="1" applyBorder="1" applyAlignment="1">
      <alignment horizontal="right"/>
    </xf>
    <xf numFmtId="164" fontId="5" fillId="0" borderId="22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0" xfId="0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4" fontId="0" fillId="0" borderId="25" xfId="0" applyBorder="1" applyAlignment="1">
      <alignment horizontal="right"/>
    </xf>
    <xf numFmtId="165" fontId="3" fillId="0" borderId="0" xfId="0" applyNumberFormat="1" applyFont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26" xfId="0" applyBorder="1" applyAlignment="1">
      <alignment horizontal="right"/>
    </xf>
    <xf numFmtId="165" fontId="1" fillId="3" borderId="23" xfId="0" applyNumberFormat="1" applyFont="1" applyFill="1" applyBorder="1" applyAlignment="1">
      <alignment/>
    </xf>
    <xf numFmtId="165" fontId="1" fillId="3" borderId="2" xfId="0" applyNumberFormat="1" applyFont="1" applyFill="1" applyBorder="1" applyAlignment="1">
      <alignment/>
    </xf>
    <xf numFmtId="165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left"/>
    </xf>
    <xf numFmtId="165" fontId="1" fillId="3" borderId="16" xfId="0" applyNumberFormat="1" applyFont="1" applyFill="1" applyBorder="1" applyAlignment="1">
      <alignment horizontal="right"/>
    </xf>
    <xf numFmtId="165" fontId="1" fillId="3" borderId="23" xfId="0" applyNumberFormat="1" applyFont="1" applyFill="1" applyBorder="1" applyAlignment="1">
      <alignment horizontal="right"/>
    </xf>
    <xf numFmtId="165" fontId="1" fillId="3" borderId="24" xfId="0" applyNumberFormat="1" applyFont="1" applyFill="1" applyBorder="1" applyAlignment="1">
      <alignment horizontal="right"/>
    </xf>
    <xf numFmtId="165" fontId="1" fillId="4" borderId="23" xfId="0" applyNumberFormat="1" applyFont="1" applyFill="1" applyBorder="1" applyAlignment="1">
      <alignment/>
    </xf>
    <xf numFmtId="165" fontId="1" fillId="4" borderId="2" xfId="0" applyNumberFormat="1" applyFont="1" applyFill="1" applyBorder="1" applyAlignment="1">
      <alignment/>
    </xf>
    <xf numFmtId="165" fontId="1" fillId="4" borderId="2" xfId="0" applyNumberFormat="1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left"/>
    </xf>
    <xf numFmtId="165" fontId="1" fillId="4" borderId="16" xfId="0" applyNumberFormat="1" applyFont="1" applyFill="1" applyBorder="1" applyAlignment="1">
      <alignment horizontal="right"/>
    </xf>
    <xf numFmtId="165" fontId="1" fillId="4" borderId="23" xfId="0" applyNumberFormat="1" applyFont="1" applyFill="1" applyBorder="1" applyAlignment="1">
      <alignment horizontal="right"/>
    </xf>
    <xf numFmtId="165" fontId="1" fillId="4" borderId="24" xfId="0" applyNumberFormat="1" applyFont="1" applyFill="1" applyBorder="1" applyAlignment="1">
      <alignment horizontal="right"/>
    </xf>
    <xf numFmtId="164" fontId="0" fillId="0" borderId="25" xfId="0" applyFont="1" applyBorder="1" applyAlignment="1">
      <alignment horizontal="right"/>
    </xf>
    <xf numFmtId="165" fontId="1" fillId="2" borderId="23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left"/>
    </xf>
    <xf numFmtId="165" fontId="1" fillId="2" borderId="16" xfId="0" applyNumberFormat="1" applyFont="1" applyFill="1" applyBorder="1" applyAlignment="1">
      <alignment horizontal="right"/>
    </xf>
    <xf numFmtId="165" fontId="1" fillId="2" borderId="23" xfId="0" applyNumberFormat="1" applyFont="1" applyFill="1" applyBorder="1" applyAlignment="1">
      <alignment horizontal="right"/>
    </xf>
    <xf numFmtId="165" fontId="1" fillId="2" borderId="24" xfId="0" applyNumberFormat="1" applyFont="1" applyFill="1" applyBorder="1" applyAlignment="1">
      <alignment horizontal="right"/>
    </xf>
    <xf numFmtId="164" fontId="0" fillId="0" borderId="26" xfId="0" applyFont="1" applyBorder="1" applyAlignment="1">
      <alignment horizontal="right"/>
    </xf>
    <xf numFmtId="165" fontId="3" fillId="2" borderId="0" xfId="0" applyNumberFormat="1" applyFont="1" applyFill="1" applyBorder="1" applyAlignment="1">
      <alignment horizontal="left"/>
    </xf>
    <xf numFmtId="164" fontId="0" fillId="0" borderId="27" xfId="0" applyBorder="1" applyAlignment="1">
      <alignment horizontal="right"/>
    </xf>
    <xf numFmtId="165" fontId="5" fillId="0" borderId="0" xfId="0" applyNumberFormat="1" applyFont="1" applyBorder="1" applyAlignment="1">
      <alignment horizontal="left"/>
    </xf>
    <xf numFmtId="165" fontId="1" fillId="3" borderId="16" xfId="0" applyNumberFormat="1" applyFont="1" applyFill="1" applyBorder="1" applyAlignment="1">
      <alignment horizontal="left"/>
    </xf>
    <xf numFmtId="165" fontId="1" fillId="3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1" fillId="3" borderId="28" xfId="0" applyNumberFormat="1" applyFont="1" applyFill="1" applyBorder="1" applyAlignment="1">
      <alignment horizontal="right"/>
    </xf>
    <xf numFmtId="165" fontId="1" fillId="3" borderId="29" xfId="0" applyNumberFormat="1" applyFont="1" applyFill="1" applyBorder="1" applyAlignment="1">
      <alignment horizontal="right"/>
    </xf>
    <xf numFmtId="165" fontId="1" fillId="3" borderId="29" xfId="0" applyNumberFormat="1" applyFont="1" applyFill="1" applyBorder="1" applyAlignment="1">
      <alignment horizontal="center"/>
    </xf>
    <xf numFmtId="165" fontId="1" fillId="3" borderId="29" xfId="0" applyNumberFormat="1" applyFont="1" applyFill="1" applyBorder="1" applyAlignment="1">
      <alignment horizontal="left"/>
    </xf>
    <xf numFmtId="165" fontId="1" fillId="3" borderId="30" xfId="0" applyNumberFormat="1" applyFont="1" applyFill="1" applyBorder="1" applyAlignment="1">
      <alignment horizontal="right"/>
    </xf>
    <xf numFmtId="165" fontId="7" fillId="5" borderId="31" xfId="0" applyNumberFormat="1" applyFont="1" applyFill="1" applyBorder="1" applyAlignment="1">
      <alignment horizontal="center"/>
    </xf>
    <xf numFmtId="165" fontId="5" fillId="5" borderId="32" xfId="0" applyNumberFormat="1" applyFont="1" applyFill="1" applyBorder="1" applyAlignment="1">
      <alignment horizontal="left"/>
    </xf>
    <xf numFmtId="164" fontId="0" fillId="5" borderId="32" xfId="0" applyFill="1" applyBorder="1" applyAlignment="1">
      <alignment horizontal="right"/>
    </xf>
    <xf numFmtId="165" fontId="7" fillId="5" borderId="32" xfId="0" applyNumberFormat="1" applyFont="1" applyFill="1" applyBorder="1" applyAlignment="1">
      <alignment horizontal="left"/>
    </xf>
    <xf numFmtId="164" fontId="0" fillId="5" borderId="33" xfId="0" applyFill="1" applyBorder="1" applyAlignment="1">
      <alignment horizontal="right"/>
    </xf>
    <xf numFmtId="165" fontId="7" fillId="5" borderId="33" xfId="0" applyNumberFormat="1" applyFont="1" applyFill="1" applyBorder="1" applyAlignment="1">
      <alignment horizontal="right"/>
    </xf>
    <xf numFmtId="165" fontId="1" fillId="3" borderId="34" xfId="0" applyNumberFormat="1" applyFont="1" applyFill="1" applyBorder="1" applyAlignment="1">
      <alignment horizontal="right"/>
    </xf>
    <xf numFmtId="165" fontId="1" fillId="3" borderId="13" xfId="0" applyNumberFormat="1" applyFont="1" applyFill="1" applyBorder="1" applyAlignment="1">
      <alignment horizontal="right"/>
    </xf>
    <xf numFmtId="165" fontId="1" fillId="3" borderId="13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left"/>
    </xf>
    <xf numFmtId="165" fontId="1" fillId="3" borderId="14" xfId="0" applyNumberFormat="1" applyFont="1" applyFill="1" applyBorder="1" applyAlignment="1">
      <alignment horizontal="right"/>
    </xf>
    <xf numFmtId="165" fontId="1" fillId="2" borderId="35" xfId="0" applyNumberFormat="1" applyFont="1" applyFill="1" applyBorder="1" applyAlignment="1">
      <alignment horizontal="right"/>
    </xf>
    <xf numFmtId="165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left"/>
    </xf>
    <xf numFmtId="165" fontId="1" fillId="2" borderId="36" xfId="0" applyNumberFormat="1" applyFont="1" applyFill="1" applyBorder="1" applyAlignment="1">
      <alignment horizontal="center"/>
    </xf>
    <xf numFmtId="164" fontId="0" fillId="0" borderId="37" xfId="0" applyBorder="1" applyAlignment="1">
      <alignment horizontal="right"/>
    </xf>
    <xf numFmtId="164" fontId="0" fillId="0" borderId="37" xfId="0" applyFont="1" applyBorder="1" applyAlignment="1">
      <alignment horizontal="right"/>
    </xf>
    <xf numFmtId="164" fontId="1" fillId="0" borderId="37" xfId="0" applyFont="1" applyBorder="1" applyAlignment="1">
      <alignment horizontal="right"/>
    </xf>
    <xf numFmtId="164" fontId="0" fillId="0" borderId="38" xfId="0" applyBorder="1" applyAlignment="1">
      <alignment horizontal="right"/>
    </xf>
    <xf numFmtId="164" fontId="0" fillId="0" borderId="39" xfId="0" applyBorder="1" applyAlignment="1">
      <alignment horizontal="right"/>
    </xf>
    <xf numFmtId="165" fontId="3" fillId="0" borderId="10" xfId="0" applyNumberFormat="1" applyFont="1" applyBorder="1" applyAlignment="1">
      <alignment horizontal="left"/>
    </xf>
    <xf numFmtId="164" fontId="0" fillId="0" borderId="38" xfId="0" applyFont="1" applyBorder="1" applyAlignment="1">
      <alignment horizontal="right"/>
    </xf>
    <xf numFmtId="164" fontId="8" fillId="0" borderId="37" xfId="0" applyFont="1" applyBorder="1" applyAlignment="1">
      <alignment horizontal="right"/>
    </xf>
    <xf numFmtId="164" fontId="0" fillId="0" borderId="40" xfId="0" applyBorder="1" applyAlignment="1">
      <alignment horizontal="right"/>
    </xf>
    <xf numFmtId="164" fontId="0" fillId="0" borderId="41" xfId="0" applyBorder="1" applyAlignment="1">
      <alignment horizontal="right"/>
    </xf>
    <xf numFmtId="165" fontId="1" fillId="2" borderId="42" xfId="0" applyNumberFormat="1" applyFont="1" applyFill="1" applyBorder="1" applyAlignment="1">
      <alignment horizontal="center"/>
    </xf>
    <xf numFmtId="164" fontId="0" fillId="0" borderId="43" xfId="0" applyBorder="1" applyAlignment="1">
      <alignment horizontal="right"/>
    </xf>
    <xf numFmtId="164" fontId="0" fillId="0" borderId="43" xfId="0" applyFont="1" applyBorder="1" applyAlignment="1">
      <alignment horizontal="right"/>
    </xf>
    <xf numFmtId="164" fontId="1" fillId="0" borderId="43" xfId="0" applyFont="1" applyBorder="1" applyAlignment="1">
      <alignment horizontal="right"/>
    </xf>
    <xf numFmtId="164" fontId="3" fillId="0" borderId="44" xfId="0" applyFont="1" applyBorder="1" applyAlignment="1">
      <alignment horizontal="right"/>
    </xf>
    <xf numFmtId="164" fontId="0" fillId="0" borderId="45" xfId="0" applyBorder="1" applyAlignment="1">
      <alignment horizontal="right"/>
    </xf>
    <xf numFmtId="164" fontId="1" fillId="0" borderId="22" xfId="0" applyFont="1" applyBorder="1" applyAlignment="1">
      <alignment horizontal="right"/>
    </xf>
    <xf numFmtId="164" fontId="0" fillId="0" borderId="44" xfId="0" applyBorder="1" applyAlignment="1">
      <alignment horizontal="right"/>
    </xf>
    <xf numFmtId="164" fontId="9" fillId="0" borderId="1" xfId="0" applyFont="1" applyBorder="1" applyAlignment="1">
      <alignment horizontal="right"/>
    </xf>
    <xf numFmtId="164" fontId="7" fillId="0" borderId="1" xfId="0" applyFont="1" applyBorder="1" applyAlignment="1">
      <alignment horizontal="right"/>
    </xf>
    <xf numFmtId="165" fontId="3" fillId="0" borderId="1" xfId="0" applyNumberFormat="1" applyFont="1" applyAlignment="1">
      <alignment horizontal="right"/>
    </xf>
    <xf numFmtId="164" fontId="2" fillId="0" borderId="1" xfId="0" applyFont="1" applyAlignment="1">
      <alignment horizontal="right"/>
    </xf>
    <xf numFmtId="164" fontId="2" fillId="0" borderId="1" xfId="0" applyFont="1" applyAlignment="1">
      <alignment horizontal="center"/>
    </xf>
    <xf numFmtId="164" fontId="0" fillId="0" borderId="1" xfId="0" applyFont="1" applyAlignment="1">
      <alignment horizontal="right"/>
    </xf>
    <xf numFmtId="164" fontId="0" fillId="0" borderId="1" xfId="0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2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2" borderId="0" xfId="0" applyFont="1" applyFill="1" applyBorder="1" applyAlignment="1">
      <alignment horizontal="right"/>
    </xf>
    <xf numFmtId="164" fontId="3" fillId="2" borderId="1" xfId="0" applyFont="1" applyFill="1" applyAlignment="1">
      <alignment horizontal="right"/>
    </xf>
    <xf numFmtId="164" fontId="10" fillId="6" borderId="3" xfId="0" applyFont="1" applyFill="1" applyBorder="1" applyAlignment="1">
      <alignment horizontal="left"/>
    </xf>
    <xf numFmtId="164" fontId="3" fillId="6" borderId="1" xfId="0" applyFont="1" applyFill="1" applyBorder="1" applyAlignment="1">
      <alignment horizontal="left"/>
    </xf>
    <xf numFmtId="164" fontId="3" fillId="6" borderId="1" xfId="0" applyFont="1" applyFill="1" applyAlignment="1">
      <alignment horizontal="left"/>
    </xf>
    <xf numFmtId="164" fontId="3" fillId="6" borderId="3" xfId="0" applyFont="1" applyFill="1" applyBorder="1" applyAlignment="1">
      <alignment horizontal="left"/>
    </xf>
    <xf numFmtId="164" fontId="3" fillId="0" borderId="1" xfId="0" applyFont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3" fillId="0" borderId="43" xfId="0" applyFont="1" applyBorder="1" applyAlignment="1">
      <alignment horizontal="right"/>
    </xf>
    <xf numFmtId="164" fontId="5" fillId="0" borderId="5" xfId="0" applyFont="1" applyBorder="1" applyAlignment="1">
      <alignment horizontal="left"/>
    </xf>
    <xf numFmtId="164" fontId="3" fillId="0" borderId="46" xfId="0" applyFont="1" applyBorder="1" applyAlignment="1">
      <alignment horizontal="left"/>
    </xf>
    <xf numFmtId="164" fontId="3" fillId="0" borderId="47" xfId="0" applyFont="1" applyBorder="1" applyAlignment="1">
      <alignment horizontal="left"/>
    </xf>
    <xf numFmtId="164" fontId="5" fillId="0" borderId="48" xfId="0" applyFont="1" applyBorder="1" applyAlignment="1">
      <alignment/>
    </xf>
    <xf numFmtId="164" fontId="3" fillId="0" borderId="48" xfId="0" applyFont="1" applyBorder="1" applyAlignment="1">
      <alignment/>
    </xf>
    <xf numFmtId="164" fontId="5" fillId="0" borderId="49" xfId="0" applyFont="1" applyBorder="1" applyAlignment="1">
      <alignment horizontal="left"/>
    </xf>
    <xf numFmtId="164" fontId="3" fillId="0" borderId="9" xfId="0" applyFont="1" applyBorder="1" applyAlignment="1">
      <alignment horizontal="right"/>
    </xf>
    <xf numFmtId="164" fontId="3" fillId="0" borderId="46" xfId="0" applyFont="1" applyBorder="1" applyAlignment="1">
      <alignment horizontal="right"/>
    </xf>
    <xf numFmtId="164" fontId="5" fillId="0" borderId="9" xfId="0" applyFont="1" applyBorder="1" applyAlignment="1">
      <alignment horizontal="left"/>
    </xf>
    <xf numFmtId="164" fontId="3" fillId="0" borderId="5" xfId="0" applyFont="1" applyBorder="1" applyAlignment="1">
      <alignment horizontal="right"/>
    </xf>
    <xf numFmtId="164" fontId="3" fillId="0" borderId="5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48" xfId="0" applyFont="1" applyBorder="1" applyAlignment="1">
      <alignment horizontal="center"/>
    </xf>
    <xf numFmtId="164" fontId="5" fillId="0" borderId="50" xfId="0" applyFont="1" applyBorder="1" applyAlignment="1">
      <alignment horizontal="center"/>
    </xf>
    <xf numFmtId="164" fontId="3" fillId="0" borderId="51" xfId="0" applyFont="1" applyBorder="1" applyAlignment="1">
      <alignment horizontal="center"/>
    </xf>
    <xf numFmtId="164" fontId="3" fillId="0" borderId="52" xfId="0" applyFont="1" applyBorder="1" applyAlignment="1">
      <alignment horizontal="center"/>
    </xf>
    <xf numFmtId="164" fontId="3" fillId="0" borderId="50" xfId="0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3" fillId="0" borderId="53" xfId="0" applyFont="1" applyBorder="1" applyAlignment="1">
      <alignment horizontal="right"/>
    </xf>
    <xf numFmtId="164" fontId="5" fillId="0" borderId="6" xfId="0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21" xfId="0" applyFont="1" applyBorder="1" applyAlignment="1">
      <alignment horizontal="right"/>
    </xf>
    <xf numFmtId="165" fontId="3" fillId="0" borderId="23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left"/>
    </xf>
    <xf numFmtId="165" fontId="3" fillId="0" borderId="16" xfId="0" applyNumberFormat="1" applyFont="1" applyBorder="1" applyAlignment="1">
      <alignment horizontal="right"/>
    </xf>
    <xf numFmtId="165" fontId="3" fillId="2" borderId="23" xfId="0" applyNumberFormat="1" applyFont="1" applyFill="1" applyBorder="1" applyAlignment="1">
      <alignment horizontal="right"/>
    </xf>
    <xf numFmtId="165" fontId="3" fillId="2" borderId="24" xfId="0" applyNumberFormat="1" applyFont="1" applyFill="1" applyBorder="1" applyAlignment="1">
      <alignment horizontal="right"/>
    </xf>
    <xf numFmtId="165" fontId="5" fillId="2" borderId="15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5" fontId="3" fillId="2" borderId="24" xfId="0" applyNumberFormat="1" applyFont="1" applyFill="1" applyBorder="1" applyAlignment="1">
      <alignment horizontal="left"/>
    </xf>
    <xf numFmtId="165" fontId="3" fillId="3" borderId="23" xfId="0" applyNumberFormat="1" applyFont="1" applyFill="1" applyBorder="1" applyAlignment="1">
      <alignment/>
    </xf>
    <xf numFmtId="165" fontId="3" fillId="3" borderId="2" xfId="0" applyNumberFormat="1" applyFont="1" applyFill="1" applyBorder="1" applyAlignment="1">
      <alignment/>
    </xf>
    <xf numFmtId="165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left"/>
    </xf>
    <xf numFmtId="165" fontId="3" fillId="3" borderId="16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5" fontId="3" fillId="2" borderId="23" xfId="0" applyNumberFormat="1" applyFont="1" applyFill="1" applyBorder="1" applyAlignment="1">
      <alignment/>
    </xf>
    <xf numFmtId="165" fontId="3" fillId="2" borderId="2" xfId="0" applyNumberFormat="1" applyFont="1" applyFill="1" applyBorder="1" applyAlignment="1">
      <alignment/>
    </xf>
    <xf numFmtId="165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left"/>
    </xf>
    <xf numFmtId="165" fontId="3" fillId="2" borderId="16" xfId="0" applyNumberFormat="1" applyFont="1" applyFill="1" applyBorder="1" applyAlignment="1">
      <alignment horizontal="right"/>
    </xf>
    <xf numFmtId="165" fontId="3" fillId="4" borderId="23" xfId="0" applyNumberFormat="1" applyFont="1" applyFill="1" applyBorder="1" applyAlignment="1">
      <alignment/>
    </xf>
    <xf numFmtId="165" fontId="3" fillId="4" borderId="2" xfId="0" applyNumberFormat="1" applyFont="1" applyFill="1" applyBorder="1" applyAlignment="1">
      <alignment/>
    </xf>
    <xf numFmtId="165" fontId="3" fillId="4" borderId="2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left"/>
    </xf>
    <xf numFmtId="165" fontId="3" fillId="4" borderId="16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3" fillId="3" borderId="34" xfId="0" applyNumberFormat="1" applyFont="1" applyFill="1" applyBorder="1" applyAlignment="1">
      <alignment/>
    </xf>
    <xf numFmtId="165" fontId="3" fillId="2" borderId="34" xfId="0" applyNumberFormat="1" applyFont="1" applyFill="1" applyBorder="1" applyAlignment="1">
      <alignment/>
    </xf>
    <xf numFmtId="165" fontId="5" fillId="2" borderId="24" xfId="0" applyNumberFormat="1" applyFont="1" applyFill="1" applyBorder="1" applyAlignment="1">
      <alignment horizontal="left"/>
    </xf>
    <xf numFmtId="165" fontId="11" fillId="2" borderId="2" xfId="0" applyNumberFormat="1" applyFont="1" applyFill="1" applyBorder="1" applyAlignment="1">
      <alignment horizontal="left"/>
    </xf>
    <xf numFmtId="165" fontId="11" fillId="2" borderId="2" xfId="0" applyNumberFormat="1" applyFont="1" applyFill="1" applyBorder="1" applyAlignment="1">
      <alignment horizontal="right"/>
    </xf>
    <xf numFmtId="165" fontId="3" fillId="3" borderId="16" xfId="0" applyNumberFormat="1" applyFont="1" applyFill="1" applyBorder="1" applyAlignment="1">
      <alignment horizontal="left"/>
    </xf>
    <xf numFmtId="165" fontId="3" fillId="3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/>
    </xf>
    <xf numFmtId="165" fontId="3" fillId="0" borderId="23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3" borderId="23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165" fontId="3" fillId="4" borderId="23" xfId="0" applyNumberFormat="1" applyFont="1" applyFill="1" applyBorder="1" applyAlignment="1">
      <alignment horizontal="right"/>
    </xf>
    <xf numFmtId="165" fontId="3" fillId="4" borderId="2" xfId="0" applyNumberFormat="1" applyFont="1" applyFill="1" applyBorder="1" applyAlignment="1">
      <alignment horizontal="right"/>
    </xf>
    <xf numFmtId="165" fontId="5" fillId="5" borderId="31" xfId="0" applyNumberFormat="1" applyFont="1" applyFill="1" applyBorder="1" applyAlignment="1">
      <alignment horizontal="center"/>
    </xf>
    <xf numFmtId="165" fontId="5" fillId="5" borderId="54" xfId="0" applyNumberFormat="1" applyFont="1" applyFill="1" applyBorder="1" applyAlignment="1">
      <alignment horizontal="center"/>
    </xf>
    <xf numFmtId="165" fontId="5" fillId="5" borderId="33" xfId="0" applyNumberFormat="1" applyFont="1" applyFill="1" applyBorder="1" applyAlignment="1">
      <alignment horizontal="right"/>
    </xf>
    <xf numFmtId="164" fontId="5" fillId="5" borderId="33" xfId="0" applyNumberFormat="1" applyFont="1" applyFill="1" applyBorder="1" applyAlignment="1">
      <alignment horizontal="right"/>
    </xf>
    <xf numFmtId="165" fontId="5" fillId="5" borderId="54" xfId="0" applyNumberFormat="1" applyFont="1" applyFill="1" applyBorder="1" applyAlignment="1">
      <alignment/>
    </xf>
    <xf numFmtId="165" fontId="5" fillId="5" borderId="54" xfId="0" applyNumberFormat="1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/>
    </xf>
    <xf numFmtId="165" fontId="3" fillId="4" borderId="12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left"/>
    </xf>
    <xf numFmtId="165" fontId="3" fillId="4" borderId="14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/>
    </xf>
    <xf numFmtId="165" fontId="3" fillId="2" borderId="13" xfId="0" applyNumberFormat="1" applyFont="1" applyFill="1" applyBorder="1" applyAlignment="1">
      <alignment/>
    </xf>
    <xf numFmtId="165" fontId="11" fillId="2" borderId="13" xfId="0" applyNumberFormat="1" applyFont="1" applyFill="1" applyBorder="1" applyAlignment="1">
      <alignment horizontal="left"/>
    </xf>
    <xf numFmtId="165" fontId="3" fillId="2" borderId="55" xfId="0" applyNumberFormat="1" applyFont="1" applyFill="1" applyBorder="1" applyAlignment="1">
      <alignment horizontal="left"/>
    </xf>
    <xf numFmtId="165" fontId="3" fillId="0" borderId="15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165" fontId="12" fillId="2" borderId="2" xfId="0" applyNumberFormat="1" applyFont="1" applyFill="1" applyBorder="1" applyAlignment="1">
      <alignment horizontal="left"/>
    </xf>
    <xf numFmtId="165" fontId="3" fillId="5" borderId="31" xfId="0" applyNumberFormat="1" applyFont="1" applyFill="1" applyBorder="1" applyAlignment="1">
      <alignment horizontal="right"/>
    </xf>
    <xf numFmtId="165" fontId="3" fillId="5" borderId="32" xfId="0" applyNumberFormat="1" applyFont="1" applyFill="1" applyBorder="1" applyAlignment="1">
      <alignment horizontal="right"/>
    </xf>
    <xf numFmtId="165" fontId="3" fillId="5" borderId="32" xfId="0" applyNumberFormat="1" applyFont="1" applyFill="1" applyBorder="1" applyAlignment="1">
      <alignment horizontal="left"/>
    </xf>
    <xf numFmtId="165" fontId="5" fillId="5" borderId="54" xfId="0" applyNumberFormat="1" applyFont="1" applyFill="1" applyBorder="1" applyAlignment="1">
      <alignment horizontal="right"/>
    </xf>
    <xf numFmtId="164" fontId="5" fillId="5" borderId="54" xfId="0" applyNumberFormat="1" applyFont="1" applyFill="1" applyBorder="1" applyAlignment="1">
      <alignment horizontal="right"/>
    </xf>
    <xf numFmtId="164" fontId="5" fillId="5" borderId="54" xfId="0" applyNumberFormat="1" applyFont="1" applyFill="1" applyBorder="1" applyAlignment="1">
      <alignment/>
    </xf>
    <xf numFmtId="167" fontId="5" fillId="5" borderId="33" xfId="0" applyNumberFormat="1" applyFont="1" applyFill="1" applyBorder="1" applyAlignment="1">
      <alignment horizontal="right"/>
    </xf>
    <xf numFmtId="166" fontId="5" fillId="5" borderId="33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3" fillId="0" borderId="4" xfId="0" applyFont="1" applyBorder="1" applyAlignment="1">
      <alignment horizontal="right"/>
    </xf>
    <xf numFmtId="164" fontId="5" fillId="0" borderId="3" xfId="0" applyFont="1" applyBorder="1" applyAlignment="1">
      <alignment horizontal="right"/>
    </xf>
    <xf numFmtId="165" fontId="5" fillId="0" borderId="54" xfId="0" applyNumberFormat="1" applyFont="1" applyBorder="1" applyAlignment="1">
      <alignment horizontal="center"/>
    </xf>
    <xf numFmtId="167" fontId="5" fillId="0" borderId="33" xfId="0" applyNumberFormat="1" applyFont="1" applyBorder="1" applyAlignment="1">
      <alignment horizontal="right"/>
    </xf>
    <xf numFmtId="167" fontId="5" fillId="0" borderId="54" xfId="0" applyNumberFormat="1" applyFont="1" applyBorder="1" applyAlignment="1">
      <alignment horizontal="right"/>
    </xf>
    <xf numFmtId="166" fontId="5" fillId="0" borderId="54" xfId="0" applyNumberFormat="1" applyFont="1" applyBorder="1" applyAlignment="1">
      <alignment horizontal="right"/>
    </xf>
    <xf numFmtId="166" fontId="5" fillId="0" borderId="54" xfId="0" applyNumberFormat="1" applyFont="1" applyBorder="1" applyAlignment="1">
      <alignment/>
    </xf>
    <xf numFmtId="165" fontId="5" fillId="0" borderId="1" xfId="0" applyNumberFormat="1" applyFont="1" applyAlignment="1">
      <alignment horizontal="center"/>
    </xf>
    <xf numFmtId="164" fontId="3" fillId="0" borderId="1" xfId="0" applyFont="1" applyAlignment="1">
      <alignment/>
    </xf>
    <xf numFmtId="164" fontId="5" fillId="0" borderId="1" xfId="0" applyFont="1" applyAlignment="1">
      <alignment horizontal="left"/>
    </xf>
    <xf numFmtId="165" fontId="3" fillId="0" borderId="49" xfId="0" applyNumberFormat="1" applyFont="1" applyBorder="1" applyAlignment="1">
      <alignment horizontal="right"/>
    </xf>
    <xf numFmtId="165" fontId="3" fillId="0" borderId="56" xfId="0" applyNumberFormat="1" applyFont="1" applyBorder="1" applyAlignment="1">
      <alignment horizontal="right"/>
    </xf>
    <xf numFmtId="164" fontId="3" fillId="0" borderId="56" xfId="0" applyNumberFormat="1" applyFont="1" applyBorder="1" applyAlignment="1">
      <alignment horizontal="right"/>
    </xf>
    <xf numFmtId="164" fontId="3" fillId="0" borderId="57" xfId="0" applyFont="1" applyBorder="1" applyAlignment="1">
      <alignment horizontal="right"/>
    </xf>
    <xf numFmtId="164" fontId="5" fillId="0" borderId="31" xfId="0" applyFont="1" applyBorder="1" applyAlignment="1">
      <alignment horizontal="left"/>
    </xf>
    <xf numFmtId="165" fontId="3" fillId="0" borderId="31" xfId="0" applyNumberFormat="1" applyFont="1" applyBorder="1" applyAlignment="1">
      <alignment horizontal="right"/>
    </xf>
    <xf numFmtId="164" fontId="5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/>
    </xf>
    <xf numFmtId="165" fontId="3" fillId="0" borderId="58" xfId="0" applyNumberFormat="1" applyFont="1" applyBorder="1" applyAlignment="1">
      <alignment horizontal="right"/>
    </xf>
    <xf numFmtId="165" fontId="3" fillId="0" borderId="54" xfId="0" applyNumberFormat="1" applyFont="1" applyBorder="1" applyAlignment="1">
      <alignment horizontal="right"/>
    </xf>
    <xf numFmtId="165" fontId="5" fillId="5" borderId="59" xfId="0" applyNumberFormat="1" applyFont="1" applyFill="1" applyBorder="1" applyAlignment="1">
      <alignment horizontal="right"/>
    </xf>
    <xf numFmtId="165" fontId="5" fillId="5" borderId="60" xfId="0" applyNumberFormat="1" applyFont="1" applyFill="1" applyBorder="1" applyAlignment="1">
      <alignment horizontal="right"/>
    </xf>
    <xf numFmtId="164" fontId="5" fillId="5" borderId="60" xfId="0" applyNumberFormat="1" applyFont="1" applyFill="1" applyBorder="1" applyAlignment="1">
      <alignment horizontal="right"/>
    </xf>
    <xf numFmtId="164" fontId="3" fillId="5" borderId="60" xfId="0" applyFont="1" applyFill="1" applyBorder="1" applyAlignment="1">
      <alignment horizontal="right"/>
    </xf>
    <xf numFmtId="164" fontId="3" fillId="5" borderId="61" xfId="0" applyFont="1" applyFill="1" applyBorder="1" applyAlignment="1">
      <alignment horizontal="right"/>
    </xf>
    <xf numFmtId="164" fontId="3" fillId="0" borderId="61" xfId="0" applyFont="1" applyBorder="1" applyAlignment="1">
      <alignment horizontal="right"/>
    </xf>
    <xf numFmtId="164" fontId="2" fillId="0" borderId="3" xfId="0" applyFont="1" applyBorder="1" applyAlignment="1">
      <alignment horizontal="right"/>
    </xf>
    <xf numFmtId="164" fontId="0" fillId="0" borderId="3" xfId="0" applyFont="1" applyBorder="1" applyAlignment="1">
      <alignment horizontal="right"/>
    </xf>
    <xf numFmtId="164" fontId="10" fillId="7" borderId="3" xfId="0" applyFont="1" applyFill="1" applyBorder="1" applyAlignment="1">
      <alignment horizontal="left"/>
    </xf>
    <xf numFmtId="164" fontId="3" fillId="7" borderId="1" xfId="0" applyFont="1" applyFill="1" applyBorder="1" applyAlignment="1">
      <alignment horizontal="left"/>
    </xf>
    <xf numFmtId="164" fontId="3" fillId="7" borderId="1" xfId="0" applyFont="1" applyFill="1" applyAlignment="1">
      <alignment horizontal="left"/>
    </xf>
    <xf numFmtId="164" fontId="3" fillId="7" borderId="3" xfId="0" applyFont="1" applyFill="1" applyBorder="1" applyAlignment="1">
      <alignment horizontal="left"/>
    </xf>
    <xf numFmtId="165" fontId="5" fillId="0" borderId="33" xfId="0" applyNumberFormat="1" applyFont="1" applyBorder="1" applyAlignment="1">
      <alignment horizontal="right"/>
    </xf>
    <xf numFmtId="165" fontId="5" fillId="0" borderId="5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337"/>
  <sheetViews>
    <sheetView tabSelected="1" workbookViewId="0" topLeftCell="A1">
      <pane xSplit="3" ySplit="8" topLeftCell="F300" activePane="bottomRight" state="frozen"/>
      <selection pane="topLeft" activeCell="A1" sqref="A1"/>
      <selection pane="topRight" activeCell="F1" sqref="F1"/>
      <selection pane="bottomLeft" activeCell="A300" sqref="A300"/>
      <selection pane="bottomRight" activeCell="O315" sqref="O315"/>
    </sheetView>
  </sheetViews>
  <sheetFormatPr defaultColWidth="9.140625" defaultRowHeight="12.75"/>
  <cols>
    <col min="1" max="1" width="2.7109375" style="1" customWidth="1"/>
    <col min="2" max="2" width="3.00390625" style="1" customWidth="1"/>
    <col min="3" max="3" width="4.140625" style="1" customWidth="1"/>
    <col min="4" max="4" width="6.8515625" style="1" customWidth="1"/>
    <col min="5" max="5" width="4.8515625" style="1" customWidth="1"/>
    <col min="6" max="6" width="5.7109375" style="1" customWidth="1"/>
    <col min="7" max="7" width="4.7109375" style="1" customWidth="1"/>
    <col min="8" max="8" width="10.421875" style="1" customWidth="1"/>
    <col min="9" max="9" width="20.7109375" style="1" customWidth="1"/>
    <col min="10" max="10" width="11.7109375" style="1" customWidth="1"/>
    <col min="11" max="11" width="6.7109375" style="1" customWidth="1"/>
    <col min="12" max="12" width="5.421875" style="1" customWidth="1"/>
    <col min="13" max="13" width="6.421875" style="1" customWidth="1"/>
    <col min="14" max="14" width="20.00390625" style="1" customWidth="1"/>
    <col min="15" max="15" width="8.28125" style="1" customWidth="1"/>
    <col min="16" max="16" width="6.8515625" style="1" customWidth="1"/>
    <col min="17" max="17" width="22.8515625" style="1" customWidth="1"/>
    <col min="18" max="18" width="13.421875" style="1" customWidth="1"/>
    <col min="19" max="19" width="7.8515625" style="1" customWidth="1"/>
    <col min="20" max="20" width="6.8515625" style="1" customWidth="1"/>
    <col min="21" max="22" width="7.421875" style="1" customWidth="1"/>
    <col min="23" max="23" width="7.140625" style="1" customWidth="1"/>
    <col min="24" max="24" width="7.421875" style="1" customWidth="1"/>
    <col min="25" max="25" width="7.140625" style="1" customWidth="1"/>
    <col min="26" max="26" width="6.8515625" style="1" customWidth="1"/>
    <col min="27" max="27" width="10.421875" style="1" customWidth="1"/>
    <col min="28" max="31" width="9.140625" style="1" customWidth="1"/>
    <col min="32" max="32" width="9.7109375" style="1" customWidth="1"/>
    <col min="33" max="33" width="9.421875" style="1" customWidth="1"/>
    <col min="34" max="242" width="9.140625" style="1" customWidth="1"/>
  </cols>
  <sheetData>
    <row r="1" spans="2:36" ht="12.75">
      <c r="B1" s="2"/>
      <c r="C1" s="2"/>
      <c r="D1" s="2"/>
      <c r="E1" s="2"/>
      <c r="F1" s="2"/>
      <c r="G1" s="2"/>
      <c r="H1" s="2"/>
      <c r="I1" s="2" t="s">
        <v>0</v>
      </c>
      <c r="J1" s="3"/>
      <c r="K1" s="4">
        <f>+K316</f>
        <v>0</v>
      </c>
      <c r="L1" s="4">
        <f>+L316</f>
        <v>1</v>
      </c>
      <c r="M1" s="4">
        <f>+M316</f>
        <v>0</v>
      </c>
      <c r="N1" s="5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6"/>
      <c r="AH1" s="6"/>
      <c r="AI1" s="9"/>
      <c r="AJ1" s="10"/>
    </row>
    <row r="2" spans="2:36" ht="12.75">
      <c r="B2" s="2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10"/>
    </row>
    <row r="3" spans="2:256" s="11" customFormat="1" ht="12.75">
      <c r="B3" s="12"/>
      <c r="C3" s="12"/>
      <c r="D3" s="13" t="s">
        <v>2</v>
      </c>
      <c r="E3" s="13"/>
      <c r="F3" s="13"/>
      <c r="G3" s="13"/>
      <c r="H3" s="13"/>
      <c r="I3" s="13"/>
      <c r="J3" s="13"/>
      <c r="K3" s="14"/>
      <c r="L3" s="14"/>
      <c r="M3" s="14"/>
      <c r="N3" s="15"/>
      <c r="O3" s="16"/>
      <c r="P3" s="16"/>
      <c r="Q3" s="17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8"/>
      <c r="AJ3" s="19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36" ht="12.75">
      <c r="B4" s="20"/>
      <c r="C4" s="20"/>
      <c r="D4" s="20"/>
      <c r="E4" s="20"/>
      <c r="F4" s="20"/>
      <c r="G4" s="20"/>
      <c r="H4" s="20"/>
      <c r="I4" s="20" t="s">
        <v>3</v>
      </c>
      <c r="J4" s="20"/>
      <c r="K4" s="20"/>
      <c r="L4" s="20"/>
      <c r="M4" s="20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9"/>
      <c r="AJ4" s="10"/>
    </row>
    <row r="5" spans="2:36" ht="18" customHeight="1">
      <c r="B5" s="2"/>
      <c r="C5" s="21" t="s">
        <v>4</v>
      </c>
      <c r="D5" s="22" t="s">
        <v>5</v>
      </c>
      <c r="E5" s="22" t="s">
        <v>6</v>
      </c>
      <c r="F5" s="22" t="s">
        <v>7</v>
      </c>
      <c r="G5" s="23" t="s">
        <v>8</v>
      </c>
      <c r="H5" s="23" t="s">
        <v>9</v>
      </c>
      <c r="I5" s="24" t="s">
        <v>10</v>
      </c>
      <c r="J5" s="25" t="s">
        <v>11</v>
      </c>
      <c r="K5" s="26" t="s">
        <v>12</v>
      </c>
      <c r="L5" s="27"/>
      <c r="M5" s="28" t="s">
        <v>13</v>
      </c>
      <c r="N5" s="29"/>
      <c r="O5" s="30"/>
      <c r="P5" s="30"/>
      <c r="Q5" s="30"/>
      <c r="R5" s="30"/>
      <c r="S5" s="31"/>
      <c r="T5" s="30"/>
      <c r="U5" s="17"/>
      <c r="V5" s="6"/>
      <c r="W5" s="16"/>
      <c r="X5" s="17"/>
      <c r="Y5" s="16"/>
      <c r="Z5" s="16"/>
      <c r="AA5" s="17"/>
      <c r="AB5" s="6"/>
      <c r="AC5" s="16"/>
      <c r="AD5" s="17"/>
      <c r="AE5" s="16"/>
      <c r="AF5" s="16"/>
      <c r="AG5" s="30"/>
      <c r="AH5" s="30"/>
      <c r="AI5" s="9"/>
      <c r="AJ5" s="10"/>
    </row>
    <row r="6" spans="2:36" ht="18" customHeight="1">
      <c r="B6" s="2"/>
      <c r="C6" s="32"/>
      <c r="D6" s="33" t="s">
        <v>14</v>
      </c>
      <c r="E6" s="33" t="s">
        <v>15</v>
      </c>
      <c r="F6" s="33" t="s">
        <v>16</v>
      </c>
      <c r="G6" s="34"/>
      <c r="H6" s="35" t="s">
        <v>17</v>
      </c>
      <c r="I6" s="36"/>
      <c r="J6" s="37" t="s">
        <v>18</v>
      </c>
      <c r="K6" s="38" t="s">
        <v>19</v>
      </c>
      <c r="L6" s="39" t="s">
        <v>20</v>
      </c>
      <c r="M6" s="40" t="s">
        <v>21</v>
      </c>
      <c r="N6" s="29"/>
      <c r="O6" s="30"/>
      <c r="P6" s="30"/>
      <c r="Q6" s="6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9"/>
      <c r="AJ6" s="10"/>
    </row>
    <row r="7" spans="2:36" ht="12.75">
      <c r="B7" s="2"/>
      <c r="C7" s="41"/>
      <c r="D7" s="42"/>
      <c r="E7" s="42"/>
      <c r="F7" s="42"/>
      <c r="G7" s="43"/>
      <c r="H7" s="43"/>
      <c r="I7" s="44"/>
      <c r="J7" s="45"/>
      <c r="K7" s="46" t="s">
        <v>22</v>
      </c>
      <c r="L7" s="47" t="s">
        <v>22</v>
      </c>
      <c r="M7"/>
      <c r="N7" s="29"/>
      <c r="O7" s="6"/>
      <c r="P7" s="6"/>
      <c r="Q7" s="6"/>
      <c r="R7" s="6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6"/>
      <c r="AI7" s="9"/>
      <c r="AJ7" s="10"/>
    </row>
    <row r="8" spans="2:36" ht="7.5" customHeight="1">
      <c r="B8" s="5"/>
      <c r="C8" s="48"/>
      <c r="D8" s="49"/>
      <c r="E8" s="49"/>
      <c r="F8" s="49"/>
      <c r="G8" s="50"/>
      <c r="H8" s="50"/>
      <c r="I8" s="51"/>
      <c r="J8" s="52"/>
      <c r="K8" s="53"/>
      <c r="L8" s="54"/>
      <c r="M8" s="55"/>
      <c r="N8" s="56"/>
      <c r="O8" s="6"/>
      <c r="P8" s="6"/>
      <c r="Q8" s="6"/>
      <c r="R8" s="57"/>
      <c r="S8" s="57"/>
      <c r="T8" s="5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9"/>
      <c r="AJ8" s="10"/>
    </row>
    <row r="9" spans="2:36" ht="12.75" customHeight="1">
      <c r="B9" s="58">
        <v>1</v>
      </c>
      <c r="C9" s="59">
        <v>1</v>
      </c>
      <c r="D9" s="60">
        <v>3001</v>
      </c>
      <c r="E9" s="61" t="s">
        <v>23</v>
      </c>
      <c r="F9" s="61"/>
      <c r="G9" s="62" t="s">
        <v>24</v>
      </c>
      <c r="H9" s="62" t="s">
        <v>25</v>
      </c>
      <c r="I9" s="62" t="s">
        <v>26</v>
      </c>
      <c r="J9" s="63">
        <v>1</v>
      </c>
      <c r="K9" s="64">
        <v>1</v>
      </c>
      <c r="L9" s="65">
        <v>0</v>
      </c>
      <c r="M9" s="66"/>
      <c r="N9" s="67"/>
      <c r="O9" s="68"/>
      <c r="P9" s="68"/>
      <c r="Q9" s="69"/>
      <c r="R9" s="70"/>
      <c r="S9" s="70"/>
      <c r="T9" s="70"/>
      <c r="U9" s="7"/>
      <c r="V9" s="7"/>
      <c r="W9" s="7"/>
      <c r="X9" s="7"/>
      <c r="Y9" s="7"/>
      <c r="Z9" s="7"/>
      <c r="AA9" s="8"/>
      <c r="AB9" s="8"/>
      <c r="AC9" s="8"/>
      <c r="AD9" s="8"/>
      <c r="AE9" s="8"/>
      <c r="AF9" s="8"/>
      <c r="AG9" s="6"/>
      <c r="AH9" s="6"/>
      <c r="AI9" s="9"/>
      <c r="AJ9" s="10"/>
    </row>
    <row r="10" spans="2:36" ht="12.75" customHeight="1">
      <c r="B10" s="58">
        <v>1</v>
      </c>
      <c r="C10" s="59">
        <f>+C9+1</f>
        <v>2</v>
      </c>
      <c r="D10" s="60">
        <v>3009</v>
      </c>
      <c r="E10" s="61" t="s">
        <v>23</v>
      </c>
      <c r="F10" s="61"/>
      <c r="G10" s="62" t="s">
        <v>24</v>
      </c>
      <c r="H10" s="62" t="s">
        <v>25</v>
      </c>
      <c r="I10" s="62" t="s">
        <v>26</v>
      </c>
      <c r="J10" s="63">
        <v>6</v>
      </c>
      <c r="K10" s="64">
        <v>1</v>
      </c>
      <c r="L10" s="65">
        <v>0</v>
      </c>
      <c r="M10" s="71"/>
      <c r="N10" s="67"/>
      <c r="O10" s="68"/>
      <c r="P10" s="68"/>
      <c r="Q10" s="69"/>
      <c r="R10" s="70"/>
      <c r="S10" s="70"/>
      <c r="T10" s="70"/>
      <c r="U10" s="7"/>
      <c r="V10" s="7"/>
      <c r="W10" s="7"/>
      <c r="X10" s="7"/>
      <c r="Y10" s="7"/>
      <c r="Z10" s="7"/>
      <c r="AA10" s="8"/>
      <c r="AB10" s="8"/>
      <c r="AC10" s="8"/>
      <c r="AD10" s="8"/>
      <c r="AE10" s="8"/>
      <c r="AF10" s="8"/>
      <c r="AG10" s="6"/>
      <c r="AH10" s="6"/>
      <c r="AI10" s="9"/>
      <c r="AJ10" s="10"/>
    </row>
    <row r="11" spans="2:36" ht="12.75" customHeight="1">
      <c r="B11" s="58">
        <v>1</v>
      </c>
      <c r="C11" s="72">
        <f>+C10+1</f>
        <v>3</v>
      </c>
      <c r="D11" s="73">
        <v>3002</v>
      </c>
      <c r="E11" s="74" t="s">
        <v>27</v>
      </c>
      <c r="F11" s="74">
        <v>219</v>
      </c>
      <c r="G11" s="75" t="s">
        <v>24</v>
      </c>
      <c r="H11" s="75" t="s">
        <v>25</v>
      </c>
      <c r="I11" s="75" t="s">
        <v>26</v>
      </c>
      <c r="J11" s="76">
        <v>7</v>
      </c>
      <c r="K11" s="77">
        <v>1</v>
      </c>
      <c r="L11" s="78">
        <v>0</v>
      </c>
      <c r="M11" s="66"/>
      <c r="N11" s="67"/>
      <c r="O11" s="68"/>
      <c r="P11" s="68"/>
      <c r="Q11" s="69"/>
      <c r="R11" s="70"/>
      <c r="S11" s="70"/>
      <c r="T11" s="70"/>
      <c r="U11" s="7"/>
      <c r="V11" s="7"/>
      <c r="W11" s="7"/>
      <c r="X11" s="7"/>
      <c r="Y11" s="7"/>
      <c r="Z11" s="7"/>
      <c r="AA11" s="8"/>
      <c r="AB11" s="8"/>
      <c r="AC11" s="8"/>
      <c r="AD11" s="8"/>
      <c r="AE11" s="8"/>
      <c r="AF11" s="8"/>
      <c r="AG11" s="6"/>
      <c r="AH11" s="6"/>
      <c r="AI11" s="9"/>
      <c r="AJ11" s="10"/>
    </row>
    <row r="12" spans="2:36" ht="12.75" customHeight="1">
      <c r="B12" s="58">
        <v>1</v>
      </c>
      <c r="C12" s="59">
        <f>+C11+1</f>
        <v>4</v>
      </c>
      <c r="D12" s="60">
        <v>3008</v>
      </c>
      <c r="E12" s="61" t="s">
        <v>23</v>
      </c>
      <c r="F12" s="61"/>
      <c r="G12" s="62" t="s">
        <v>24</v>
      </c>
      <c r="H12" s="62" t="s">
        <v>25</v>
      </c>
      <c r="I12" s="62" t="s">
        <v>26</v>
      </c>
      <c r="J12" s="63">
        <v>8</v>
      </c>
      <c r="K12" s="64">
        <v>1</v>
      </c>
      <c r="L12" s="65">
        <v>0</v>
      </c>
      <c r="M12" s="71"/>
      <c r="N12" s="67"/>
      <c r="O12" s="68"/>
      <c r="P12" s="68"/>
      <c r="Q12" s="69"/>
      <c r="R12" s="70"/>
      <c r="S12" s="70"/>
      <c r="T12" s="70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6"/>
      <c r="AH12" s="6"/>
      <c r="AI12" s="9"/>
      <c r="AJ12" s="10"/>
    </row>
    <row r="13" spans="2:36" ht="12.75" customHeight="1">
      <c r="B13" s="58">
        <v>1</v>
      </c>
      <c r="C13" s="59">
        <f>+C12+1</f>
        <v>5</v>
      </c>
      <c r="D13" s="60">
        <v>3003</v>
      </c>
      <c r="E13" s="61" t="s">
        <v>23</v>
      </c>
      <c r="F13" s="61"/>
      <c r="G13" s="62" t="s">
        <v>24</v>
      </c>
      <c r="H13" s="62" t="s">
        <v>25</v>
      </c>
      <c r="I13" s="62" t="s">
        <v>26</v>
      </c>
      <c r="J13" s="63">
        <v>11</v>
      </c>
      <c r="K13" s="64">
        <v>1</v>
      </c>
      <c r="L13" s="65">
        <v>0</v>
      </c>
      <c r="M13" s="66"/>
      <c r="N13" s="67"/>
      <c r="O13" s="68"/>
      <c r="P13" s="68"/>
      <c r="Q13" s="69"/>
      <c r="R13" s="70"/>
      <c r="S13" s="70"/>
      <c r="T13" s="70"/>
      <c r="U13" s="7"/>
      <c r="V13" s="7"/>
      <c r="W13" s="7"/>
      <c r="X13" s="7"/>
      <c r="Y13" s="7"/>
      <c r="Z13" s="7"/>
      <c r="AA13" s="8"/>
      <c r="AB13" s="8"/>
      <c r="AC13" s="8"/>
      <c r="AD13" s="8"/>
      <c r="AE13" s="8"/>
      <c r="AF13" s="8"/>
      <c r="AG13" s="6"/>
      <c r="AH13" s="6"/>
      <c r="AI13" s="9"/>
      <c r="AJ13" s="10"/>
    </row>
    <row r="14" spans="2:36" ht="12.75" customHeight="1">
      <c r="B14" s="58">
        <v>1</v>
      </c>
      <c r="C14" s="72">
        <f>+C13+1</f>
        <v>6</v>
      </c>
      <c r="D14" s="73">
        <v>3011</v>
      </c>
      <c r="E14" s="74" t="s">
        <v>27</v>
      </c>
      <c r="F14" s="74">
        <v>190</v>
      </c>
      <c r="G14" s="75" t="s">
        <v>24</v>
      </c>
      <c r="H14" s="75" t="s">
        <v>25</v>
      </c>
      <c r="I14" s="75" t="s">
        <v>26</v>
      </c>
      <c r="J14" s="76">
        <v>14</v>
      </c>
      <c r="K14" s="77">
        <v>1</v>
      </c>
      <c r="L14" s="78">
        <v>0</v>
      </c>
      <c r="M14" s="71"/>
      <c r="N14" s="67"/>
      <c r="O14" s="68"/>
      <c r="P14" s="68"/>
      <c r="Q14" s="69"/>
      <c r="R14" s="70"/>
      <c r="S14" s="70"/>
      <c r="T14" s="70"/>
      <c r="U14" s="7"/>
      <c r="V14" s="7"/>
      <c r="W14" s="7"/>
      <c r="X14" s="7"/>
      <c r="Y14" s="7"/>
      <c r="Z14" s="7"/>
      <c r="AA14" s="8"/>
      <c r="AB14" s="8"/>
      <c r="AC14" s="8"/>
      <c r="AD14" s="8"/>
      <c r="AE14" s="8"/>
      <c r="AF14" s="8"/>
      <c r="AG14" s="6"/>
      <c r="AH14" s="6"/>
      <c r="AI14" s="9"/>
      <c r="AJ14" s="10"/>
    </row>
    <row r="15" spans="2:36" ht="12.75" customHeight="1">
      <c r="B15" s="58">
        <v>1</v>
      </c>
      <c r="C15" s="72">
        <f>C14+1</f>
        <v>7</v>
      </c>
      <c r="D15" s="73">
        <v>3004</v>
      </c>
      <c r="E15" s="74" t="s">
        <v>27</v>
      </c>
      <c r="F15" s="74">
        <v>129</v>
      </c>
      <c r="G15" s="75" t="s">
        <v>24</v>
      </c>
      <c r="H15" s="75" t="s">
        <v>25</v>
      </c>
      <c r="I15" s="75" t="s">
        <v>26</v>
      </c>
      <c r="J15" s="76">
        <v>15</v>
      </c>
      <c r="K15" s="77">
        <v>1</v>
      </c>
      <c r="L15" s="78">
        <v>0</v>
      </c>
      <c r="M15" s="66"/>
      <c r="N15" s="67"/>
      <c r="O15" s="68"/>
      <c r="P15" s="68"/>
      <c r="Q15" s="69"/>
      <c r="R15" s="70"/>
      <c r="S15" s="70"/>
      <c r="T15" s="70"/>
      <c r="U15" s="7"/>
      <c r="V15" s="7"/>
      <c r="W15" s="7"/>
      <c r="X15" s="7"/>
      <c r="Y15" s="7"/>
      <c r="Z15" s="7"/>
      <c r="AA15" s="8"/>
      <c r="AB15" s="8"/>
      <c r="AC15" s="8"/>
      <c r="AD15" s="8"/>
      <c r="AE15" s="8"/>
      <c r="AF15" s="8"/>
      <c r="AG15" s="6"/>
      <c r="AH15" s="6"/>
      <c r="AI15" s="9"/>
      <c r="AJ15" s="10"/>
    </row>
    <row r="16" spans="2:36" ht="12.75" customHeight="1">
      <c r="B16" s="58">
        <v>1</v>
      </c>
      <c r="C16" s="72">
        <f>+C15+1</f>
        <v>8</v>
      </c>
      <c r="D16" s="73">
        <v>3005</v>
      </c>
      <c r="E16" s="74" t="s">
        <v>27</v>
      </c>
      <c r="F16" s="74">
        <v>214</v>
      </c>
      <c r="G16" s="75" t="s">
        <v>24</v>
      </c>
      <c r="H16" s="75" t="s">
        <v>25</v>
      </c>
      <c r="I16" s="75" t="s">
        <v>26</v>
      </c>
      <c r="J16" s="76">
        <v>21</v>
      </c>
      <c r="K16" s="77">
        <v>1</v>
      </c>
      <c r="L16" s="78">
        <v>0</v>
      </c>
      <c r="M16" s="71"/>
      <c r="N16" s="67"/>
      <c r="O16" s="68"/>
      <c r="P16" s="68"/>
      <c r="Q16" s="69"/>
      <c r="R16" s="70"/>
      <c r="S16" s="70"/>
      <c r="T16" s="70"/>
      <c r="U16" s="7"/>
      <c r="V16" s="7"/>
      <c r="W16" s="7"/>
      <c r="X16" s="7"/>
      <c r="Y16" s="7"/>
      <c r="Z16" s="7"/>
      <c r="AA16" s="8"/>
      <c r="AB16" s="8"/>
      <c r="AC16" s="8"/>
      <c r="AD16" s="8"/>
      <c r="AE16" s="8"/>
      <c r="AF16" s="8"/>
      <c r="AG16" s="6"/>
      <c r="AH16" s="6"/>
      <c r="AI16" s="9"/>
      <c r="AJ16" s="10"/>
    </row>
    <row r="17" spans="2:36" ht="12.75" customHeight="1">
      <c r="B17" s="58">
        <v>1</v>
      </c>
      <c r="C17" s="59">
        <f>+C16+1</f>
        <v>9</v>
      </c>
      <c r="D17" s="60">
        <v>3010</v>
      </c>
      <c r="E17" s="61" t="s">
        <v>23</v>
      </c>
      <c r="F17" s="61"/>
      <c r="G17" s="62" t="s">
        <v>24</v>
      </c>
      <c r="H17" s="62" t="s">
        <v>25</v>
      </c>
      <c r="I17" s="62" t="s">
        <v>26</v>
      </c>
      <c r="J17" s="63">
        <v>25</v>
      </c>
      <c r="K17" s="64">
        <v>1</v>
      </c>
      <c r="L17" s="65">
        <v>0</v>
      </c>
      <c r="M17" s="66"/>
      <c r="N17" s="67"/>
      <c r="O17" s="68"/>
      <c r="P17" s="68"/>
      <c r="Q17" s="69"/>
      <c r="R17" s="70"/>
      <c r="S17" s="70"/>
      <c r="T17" s="70"/>
      <c r="U17" s="7"/>
      <c r="V17" s="7"/>
      <c r="W17" s="7"/>
      <c r="X17" s="7"/>
      <c r="Y17" s="7"/>
      <c r="Z17" s="7"/>
      <c r="AA17" s="8"/>
      <c r="AB17" s="8"/>
      <c r="AC17" s="8"/>
      <c r="AD17" s="8"/>
      <c r="AE17" s="8"/>
      <c r="AF17" s="8"/>
      <c r="AG17" s="6"/>
      <c r="AH17" s="6"/>
      <c r="AI17" s="9"/>
      <c r="AJ17" s="10"/>
    </row>
    <row r="18" spans="2:36" ht="12.75" customHeight="1">
      <c r="B18" s="58">
        <v>1</v>
      </c>
      <c r="C18" s="72">
        <f>+C17+1</f>
        <v>10</v>
      </c>
      <c r="D18" s="73">
        <v>3012</v>
      </c>
      <c r="E18" s="74" t="s">
        <v>27</v>
      </c>
      <c r="F18" s="74">
        <v>175</v>
      </c>
      <c r="G18" s="75" t="s">
        <v>24</v>
      </c>
      <c r="H18" s="75" t="s">
        <v>25</v>
      </c>
      <c r="I18" s="75" t="s">
        <v>26</v>
      </c>
      <c r="J18" s="76">
        <v>31</v>
      </c>
      <c r="K18" s="77">
        <v>1</v>
      </c>
      <c r="L18" s="78">
        <v>0</v>
      </c>
      <c r="M18" s="71"/>
      <c r="N18" s="67"/>
      <c r="O18" s="68"/>
      <c r="P18" s="68"/>
      <c r="Q18" s="69"/>
      <c r="R18" s="70"/>
      <c r="S18" s="70"/>
      <c r="T18" s="70"/>
      <c r="U18" s="7"/>
      <c r="V18" s="7"/>
      <c r="W18" s="7"/>
      <c r="X18" s="7"/>
      <c r="Y18" s="7"/>
      <c r="Z18" s="7"/>
      <c r="AA18" s="8"/>
      <c r="AB18" s="8"/>
      <c r="AC18" s="8"/>
      <c r="AD18" s="8"/>
      <c r="AE18" s="8"/>
      <c r="AF18" s="8"/>
      <c r="AG18" s="6"/>
      <c r="AH18" s="6"/>
      <c r="AI18" s="9"/>
      <c r="AJ18" s="10"/>
    </row>
    <row r="19" spans="2:36" ht="12.75" customHeight="1">
      <c r="B19" s="58">
        <v>1</v>
      </c>
      <c r="C19" s="79">
        <f>+C18+1</f>
        <v>11</v>
      </c>
      <c r="D19" s="80">
        <v>3006</v>
      </c>
      <c r="E19" s="81" t="s">
        <v>27</v>
      </c>
      <c r="F19" s="81"/>
      <c r="G19" s="82" t="s">
        <v>24</v>
      </c>
      <c r="H19" s="82" t="s">
        <v>25</v>
      </c>
      <c r="I19" s="82" t="s">
        <v>26</v>
      </c>
      <c r="J19" s="83" t="s">
        <v>28</v>
      </c>
      <c r="K19" s="84">
        <v>1</v>
      </c>
      <c r="L19" s="85">
        <v>0</v>
      </c>
      <c r="M19" s="66"/>
      <c r="N19" s="67"/>
      <c r="O19" s="68"/>
      <c r="P19" s="68"/>
      <c r="Q19" s="69"/>
      <c r="R19" s="70"/>
      <c r="S19" s="70"/>
      <c r="T19" s="70"/>
      <c r="U19" s="7"/>
      <c r="V19" s="7"/>
      <c r="W19" s="7"/>
      <c r="X19" s="7"/>
      <c r="Y19" s="7"/>
      <c r="Z19" s="7"/>
      <c r="AA19" s="8"/>
      <c r="AB19" s="8"/>
      <c r="AC19" s="8"/>
      <c r="AD19" s="8"/>
      <c r="AE19" s="8"/>
      <c r="AF19" s="8"/>
      <c r="AG19" s="6"/>
      <c r="AH19" s="6"/>
      <c r="AI19" s="9"/>
      <c r="AJ19" s="10"/>
    </row>
    <row r="20" spans="2:36" ht="12.75" customHeight="1">
      <c r="B20" s="58">
        <v>1</v>
      </c>
      <c r="C20" s="72">
        <f>+C19+1</f>
        <v>12</v>
      </c>
      <c r="D20" s="73">
        <v>3007</v>
      </c>
      <c r="E20" s="74" t="s">
        <v>27</v>
      </c>
      <c r="F20" s="74">
        <v>160</v>
      </c>
      <c r="G20" s="75" t="s">
        <v>24</v>
      </c>
      <c r="H20" s="75" t="s">
        <v>25</v>
      </c>
      <c r="I20" s="75" t="s">
        <v>26</v>
      </c>
      <c r="J20" s="76">
        <v>33</v>
      </c>
      <c r="K20" s="77">
        <v>1</v>
      </c>
      <c r="L20" s="78">
        <v>0</v>
      </c>
      <c r="M20" s="71"/>
      <c r="N20" s="67"/>
      <c r="O20" s="68"/>
      <c r="P20" s="68"/>
      <c r="Q20" s="69"/>
      <c r="R20" s="70"/>
      <c r="S20" s="70"/>
      <c r="T20" s="70"/>
      <c r="U20" s="7"/>
      <c r="V20" s="7"/>
      <c r="W20" s="7"/>
      <c r="X20" s="7"/>
      <c r="Y20" s="7"/>
      <c r="Z20" s="7"/>
      <c r="AA20" s="8"/>
      <c r="AB20" s="8"/>
      <c r="AC20" s="8"/>
      <c r="AD20" s="8"/>
      <c r="AE20" s="8"/>
      <c r="AF20" s="8"/>
      <c r="AG20" s="6"/>
      <c r="AH20" s="6"/>
      <c r="AI20" s="9"/>
      <c r="AJ20" s="10"/>
    </row>
    <row r="21" spans="2:36" ht="12.75" customHeight="1">
      <c r="B21" s="58">
        <v>4</v>
      </c>
      <c r="C21" s="72">
        <f>+C20+1</f>
        <v>13</v>
      </c>
      <c r="D21" s="73">
        <v>1001</v>
      </c>
      <c r="E21" s="74" t="s">
        <v>27</v>
      </c>
      <c r="F21" s="74">
        <v>102</v>
      </c>
      <c r="G21" s="75" t="s">
        <v>29</v>
      </c>
      <c r="H21" s="75" t="s">
        <v>25</v>
      </c>
      <c r="I21" s="75" t="s">
        <v>30</v>
      </c>
      <c r="J21" s="76">
        <v>6</v>
      </c>
      <c r="K21" s="77">
        <v>1</v>
      </c>
      <c r="L21" s="78">
        <v>0</v>
      </c>
      <c r="M21" s="66"/>
      <c r="N21" s="67"/>
      <c r="O21" s="68"/>
      <c r="P21" s="68"/>
      <c r="Q21" s="69"/>
      <c r="R21" s="70"/>
      <c r="S21" s="70"/>
      <c r="T21" s="70"/>
      <c r="U21" s="7"/>
      <c r="V21" s="7"/>
      <c r="W21" s="7"/>
      <c r="X21" s="7"/>
      <c r="Y21" s="7"/>
      <c r="Z21" s="7"/>
      <c r="AA21" s="8"/>
      <c r="AB21" s="8"/>
      <c r="AC21" s="8"/>
      <c r="AD21" s="8"/>
      <c r="AE21" s="8"/>
      <c r="AF21" s="8"/>
      <c r="AG21" s="6"/>
      <c r="AH21" s="6"/>
      <c r="AI21" s="9"/>
      <c r="AJ21" s="10"/>
    </row>
    <row r="22" spans="2:36" ht="12.75" customHeight="1">
      <c r="B22" s="58">
        <v>4</v>
      </c>
      <c r="C22" s="72">
        <f>+C21+1</f>
        <v>14</v>
      </c>
      <c r="D22" s="73">
        <v>1014</v>
      </c>
      <c r="E22" s="74" t="s">
        <v>27</v>
      </c>
      <c r="F22" s="74">
        <v>114</v>
      </c>
      <c r="G22" s="75" t="s">
        <v>29</v>
      </c>
      <c r="H22" s="73" t="s">
        <v>25</v>
      </c>
      <c r="I22" s="75" t="s">
        <v>30</v>
      </c>
      <c r="J22" s="76">
        <v>8</v>
      </c>
      <c r="K22" s="77">
        <v>1</v>
      </c>
      <c r="L22" s="78">
        <v>0</v>
      </c>
      <c r="M22" s="71"/>
      <c r="N22" s="67"/>
      <c r="O22" s="68"/>
      <c r="P22" s="68"/>
      <c r="Q22" s="69"/>
      <c r="R22" s="70"/>
      <c r="S22" s="70"/>
      <c r="T22" s="70"/>
      <c r="U22" s="7"/>
      <c r="V22" s="7"/>
      <c r="W22" s="7"/>
      <c r="X22" s="7"/>
      <c r="Y22" s="7"/>
      <c r="Z22" s="7"/>
      <c r="AA22" s="8"/>
      <c r="AB22" s="8"/>
      <c r="AC22" s="8"/>
      <c r="AD22" s="8"/>
      <c r="AE22" s="8"/>
      <c r="AF22" s="8"/>
      <c r="AG22" s="6"/>
      <c r="AH22" s="6"/>
      <c r="AI22" s="9"/>
      <c r="AJ22" s="10"/>
    </row>
    <row r="23" spans="2:36" ht="12.75" customHeight="1">
      <c r="B23" s="58">
        <v>4</v>
      </c>
      <c r="C23" s="59">
        <f>+C22+1</f>
        <v>15</v>
      </c>
      <c r="D23" s="60">
        <v>1115</v>
      </c>
      <c r="E23" s="61" t="s">
        <v>23</v>
      </c>
      <c r="F23" s="61"/>
      <c r="G23" s="62" t="s">
        <v>24</v>
      </c>
      <c r="H23" s="62" t="s">
        <v>25</v>
      </c>
      <c r="I23" s="62" t="s">
        <v>30</v>
      </c>
      <c r="J23" s="63">
        <v>9</v>
      </c>
      <c r="K23" s="64">
        <v>1</v>
      </c>
      <c r="L23" s="65">
        <v>0</v>
      </c>
      <c r="M23" s="66"/>
      <c r="N23" s="67"/>
      <c r="O23" s="68"/>
      <c r="P23" s="68"/>
      <c r="Q23" s="69"/>
      <c r="R23" s="70"/>
      <c r="S23" s="70"/>
      <c r="T23" s="70"/>
      <c r="U23" s="7"/>
      <c r="V23" s="7"/>
      <c r="W23" s="7"/>
      <c r="X23" s="7"/>
      <c r="Y23" s="7"/>
      <c r="Z23" s="7"/>
      <c r="AA23" s="8"/>
      <c r="AB23" s="8"/>
      <c r="AC23" s="8"/>
      <c r="AD23" s="8"/>
      <c r="AE23" s="8"/>
      <c r="AF23" s="8"/>
      <c r="AG23" s="6"/>
      <c r="AH23" s="6"/>
      <c r="AI23" s="9"/>
      <c r="AJ23" s="10"/>
    </row>
    <row r="24" spans="2:36" ht="12.75" customHeight="1">
      <c r="B24" s="58">
        <v>4</v>
      </c>
      <c r="C24" s="72">
        <f>+C23+1</f>
        <v>16</v>
      </c>
      <c r="D24" s="73">
        <v>1013</v>
      </c>
      <c r="E24" s="74" t="s">
        <v>27</v>
      </c>
      <c r="F24" s="74">
        <v>28</v>
      </c>
      <c r="G24" s="75" t="s">
        <v>29</v>
      </c>
      <c r="H24" s="75" t="s">
        <v>25</v>
      </c>
      <c r="I24" s="75" t="s">
        <v>30</v>
      </c>
      <c r="J24" s="76">
        <v>10</v>
      </c>
      <c r="K24" s="77">
        <v>1</v>
      </c>
      <c r="L24" s="78">
        <v>0</v>
      </c>
      <c r="M24" s="71"/>
      <c r="N24" s="67"/>
      <c r="O24" s="68"/>
      <c r="P24" s="68"/>
      <c r="Q24" s="69"/>
      <c r="R24" s="70"/>
      <c r="S24" s="70"/>
      <c r="T24" s="70"/>
      <c r="U24" s="7"/>
      <c r="V24" s="7"/>
      <c r="W24" s="7"/>
      <c r="X24" s="7"/>
      <c r="Y24" s="7"/>
      <c r="Z24" s="7"/>
      <c r="AA24" s="8"/>
      <c r="AB24" s="8"/>
      <c r="AC24" s="8"/>
      <c r="AD24" s="8"/>
      <c r="AE24" s="8"/>
      <c r="AF24" s="8"/>
      <c r="AG24" s="6"/>
      <c r="AH24" s="6"/>
      <c r="AI24" s="9"/>
      <c r="AJ24" s="10"/>
    </row>
    <row r="25" spans="2:36" ht="12.75" customHeight="1">
      <c r="B25" s="58"/>
      <c r="C25" s="72">
        <v>17</v>
      </c>
      <c r="D25" s="73"/>
      <c r="E25" s="74"/>
      <c r="F25" s="74"/>
      <c r="G25" s="75"/>
      <c r="H25" s="75" t="s">
        <v>25</v>
      </c>
      <c r="I25" s="75" t="s">
        <v>30</v>
      </c>
      <c r="J25" s="76" t="s">
        <v>31</v>
      </c>
      <c r="K25" s="77">
        <v>1</v>
      </c>
      <c r="L25" s="78">
        <v>0</v>
      </c>
      <c r="M25" s="86" t="s">
        <v>32</v>
      </c>
      <c r="N25" s="67"/>
      <c r="O25" s="68"/>
      <c r="P25" s="68"/>
      <c r="Q25" s="69"/>
      <c r="R25" s="70"/>
      <c r="S25" s="70"/>
      <c r="T25" s="70"/>
      <c r="U25" s="7"/>
      <c r="V25" s="7"/>
      <c r="W25" s="7"/>
      <c r="X25" s="7"/>
      <c r="Y25" s="7"/>
      <c r="Z25" s="7"/>
      <c r="AA25" s="8"/>
      <c r="AB25" s="8"/>
      <c r="AC25" s="8"/>
      <c r="AD25" s="8"/>
      <c r="AE25" s="8"/>
      <c r="AF25" s="8"/>
      <c r="AG25" s="6"/>
      <c r="AH25" s="6"/>
      <c r="AI25" s="9"/>
      <c r="AJ25" s="10"/>
    </row>
    <row r="26" spans="2:36" ht="12.75" customHeight="1">
      <c r="B26" s="58">
        <v>4</v>
      </c>
      <c r="C26" s="59">
        <v>18</v>
      </c>
      <c r="D26" s="60">
        <v>1116</v>
      </c>
      <c r="E26" s="61" t="s">
        <v>23</v>
      </c>
      <c r="F26" s="61"/>
      <c r="G26" s="62" t="s">
        <v>24</v>
      </c>
      <c r="H26" s="62" t="s">
        <v>25</v>
      </c>
      <c r="I26" s="62" t="s">
        <v>30</v>
      </c>
      <c r="J26" s="63" t="s">
        <v>33</v>
      </c>
      <c r="K26" s="64">
        <v>1</v>
      </c>
      <c r="L26" s="65">
        <v>0</v>
      </c>
      <c r="M26" s="71"/>
      <c r="N26" s="67"/>
      <c r="O26" s="68"/>
      <c r="P26" s="68"/>
      <c r="Q26" s="69"/>
      <c r="R26" s="70"/>
      <c r="S26" s="70"/>
      <c r="T26" s="70"/>
      <c r="U26" s="7"/>
      <c r="V26" s="7"/>
      <c r="W26" s="7"/>
      <c r="X26" s="7"/>
      <c r="Y26" s="7"/>
      <c r="Z26" s="7"/>
      <c r="AA26" s="8"/>
      <c r="AB26" s="8"/>
      <c r="AC26" s="8"/>
      <c r="AD26" s="8"/>
      <c r="AE26" s="8"/>
      <c r="AF26" s="8"/>
      <c r="AG26" s="6"/>
      <c r="AH26" s="6"/>
      <c r="AI26" s="9"/>
      <c r="AJ26" s="10"/>
    </row>
    <row r="27" spans="2:36" ht="12.75" customHeight="1">
      <c r="B27" s="58">
        <v>4</v>
      </c>
      <c r="C27" s="59">
        <f>+C26+1</f>
        <v>19</v>
      </c>
      <c r="D27" s="60">
        <v>1120</v>
      </c>
      <c r="E27" s="61" t="s">
        <v>23</v>
      </c>
      <c r="F27" s="61"/>
      <c r="G27" s="62" t="s">
        <v>34</v>
      </c>
      <c r="H27" s="62" t="s">
        <v>25</v>
      </c>
      <c r="I27" s="62" t="s">
        <v>30</v>
      </c>
      <c r="J27" s="63" t="s">
        <v>35</v>
      </c>
      <c r="K27" s="64">
        <v>1</v>
      </c>
      <c r="L27" s="65">
        <v>0</v>
      </c>
      <c r="M27" s="66"/>
      <c r="N27" s="67"/>
      <c r="O27" s="68"/>
      <c r="P27" s="68"/>
      <c r="Q27" s="69"/>
      <c r="R27" s="70"/>
      <c r="S27" s="70"/>
      <c r="T27" s="70"/>
      <c r="U27" s="7"/>
      <c r="V27" s="7"/>
      <c r="W27" s="7"/>
      <c r="X27" s="7"/>
      <c r="Y27" s="7"/>
      <c r="Z27" s="7"/>
      <c r="AA27" s="8"/>
      <c r="AB27" s="8"/>
      <c r="AC27" s="8"/>
      <c r="AD27" s="8"/>
      <c r="AE27" s="8"/>
      <c r="AF27" s="8"/>
      <c r="AG27" s="6"/>
      <c r="AH27" s="6"/>
      <c r="AI27" s="9"/>
      <c r="AJ27" s="10"/>
    </row>
    <row r="28" spans="2:36" ht="12.75" customHeight="1">
      <c r="B28" s="58">
        <v>4</v>
      </c>
      <c r="C28" s="72">
        <f>+C27+1</f>
        <v>20</v>
      </c>
      <c r="D28" s="73">
        <v>1012</v>
      </c>
      <c r="E28" s="74" t="s">
        <v>27</v>
      </c>
      <c r="F28" s="74">
        <v>29</v>
      </c>
      <c r="G28" s="75" t="s">
        <v>29</v>
      </c>
      <c r="H28" s="75" t="s">
        <v>25</v>
      </c>
      <c r="I28" s="75" t="s">
        <v>30</v>
      </c>
      <c r="J28" s="76">
        <v>12</v>
      </c>
      <c r="K28" s="77">
        <v>1</v>
      </c>
      <c r="L28" s="78">
        <v>0</v>
      </c>
      <c r="M28" s="71"/>
      <c r="N28" s="67"/>
      <c r="O28" s="68"/>
      <c r="P28" s="68"/>
      <c r="Q28" s="69"/>
      <c r="R28" s="70"/>
      <c r="S28" s="70"/>
      <c r="T28" s="70"/>
      <c r="U28" s="7"/>
      <c r="V28" s="7"/>
      <c r="W28" s="7"/>
      <c r="X28" s="7"/>
      <c r="Y28" s="7"/>
      <c r="Z28" s="7"/>
      <c r="AA28" s="8"/>
      <c r="AB28" s="8"/>
      <c r="AC28" s="8"/>
      <c r="AD28" s="8"/>
      <c r="AE28" s="8"/>
      <c r="AF28" s="8"/>
      <c r="AG28" s="6"/>
      <c r="AH28" s="6"/>
      <c r="AI28" s="9"/>
      <c r="AJ28" s="10"/>
    </row>
    <row r="29" spans="2:36" ht="12.75" customHeight="1">
      <c r="B29" s="58">
        <v>4</v>
      </c>
      <c r="C29" s="72">
        <f>+C28+1</f>
        <v>21</v>
      </c>
      <c r="D29" s="73">
        <v>1003</v>
      </c>
      <c r="E29" s="74" t="s">
        <v>27</v>
      </c>
      <c r="F29" s="74">
        <v>30</v>
      </c>
      <c r="G29" s="75" t="s">
        <v>29</v>
      </c>
      <c r="H29" s="75" t="s">
        <v>25</v>
      </c>
      <c r="I29" s="75" t="s">
        <v>30</v>
      </c>
      <c r="J29" s="76" t="s">
        <v>36</v>
      </c>
      <c r="K29" s="77">
        <v>1</v>
      </c>
      <c r="L29" s="78">
        <v>0</v>
      </c>
      <c r="M29" s="66"/>
      <c r="N29" s="67"/>
      <c r="O29" s="68"/>
      <c r="P29" s="68"/>
      <c r="Q29" s="69"/>
      <c r="R29" s="70"/>
      <c r="S29" s="70"/>
      <c r="T29" s="70"/>
      <c r="U29" s="7"/>
      <c r="V29" s="7"/>
      <c r="W29" s="7"/>
      <c r="X29" s="7"/>
      <c r="Y29" s="7"/>
      <c r="Z29" s="7"/>
      <c r="AA29" s="8"/>
      <c r="AB29" s="8"/>
      <c r="AC29" s="8"/>
      <c r="AD29" s="8"/>
      <c r="AE29" s="8"/>
      <c r="AF29" s="8"/>
      <c r="AG29" s="6"/>
      <c r="AH29" s="6"/>
      <c r="AI29" s="9"/>
      <c r="AJ29" s="10"/>
    </row>
    <row r="30" spans="2:36" ht="12.75" customHeight="1">
      <c r="B30" s="58">
        <v>4</v>
      </c>
      <c r="C30" s="72">
        <f>+C29+1</f>
        <v>22</v>
      </c>
      <c r="D30" s="73">
        <v>6014</v>
      </c>
      <c r="E30" s="74" t="s">
        <v>27</v>
      </c>
      <c r="F30" s="74">
        <v>111</v>
      </c>
      <c r="G30" s="75" t="s">
        <v>34</v>
      </c>
      <c r="H30" s="75" t="s">
        <v>25</v>
      </c>
      <c r="I30" s="75" t="s">
        <v>30</v>
      </c>
      <c r="J30" s="76">
        <v>18</v>
      </c>
      <c r="K30" s="77">
        <v>0</v>
      </c>
      <c r="L30" s="78">
        <v>1</v>
      </c>
      <c r="M30" s="71"/>
      <c r="N30" s="67"/>
      <c r="O30" s="68"/>
      <c r="P30" s="68"/>
      <c r="Q30" s="69"/>
      <c r="R30" s="70"/>
      <c r="S30" s="70"/>
      <c r="T30" s="70"/>
      <c r="U30" s="7"/>
      <c r="V30" s="7"/>
      <c r="W30" s="7"/>
      <c r="X30" s="7"/>
      <c r="Y30" s="7"/>
      <c r="Z30" s="7"/>
      <c r="AA30" s="8"/>
      <c r="AB30" s="8"/>
      <c r="AC30" s="8"/>
      <c r="AD30" s="8"/>
      <c r="AE30" s="8"/>
      <c r="AF30" s="8"/>
      <c r="AG30" s="6"/>
      <c r="AH30" s="6"/>
      <c r="AI30" s="9"/>
      <c r="AJ30" s="10"/>
    </row>
    <row r="31" spans="2:36" ht="12.75" customHeight="1">
      <c r="B31" s="58">
        <v>4</v>
      </c>
      <c r="C31" s="72">
        <f>+C30+1</f>
        <v>23</v>
      </c>
      <c r="D31" s="73">
        <v>1015</v>
      </c>
      <c r="E31" s="74" t="s">
        <v>27</v>
      </c>
      <c r="F31" s="74">
        <v>60</v>
      </c>
      <c r="G31" s="75" t="s">
        <v>29</v>
      </c>
      <c r="H31" s="75" t="s">
        <v>25</v>
      </c>
      <c r="I31" s="75" t="s">
        <v>30</v>
      </c>
      <c r="J31" s="76">
        <v>19</v>
      </c>
      <c r="K31" s="77">
        <v>1</v>
      </c>
      <c r="L31" s="78">
        <v>0</v>
      </c>
      <c r="M31" s="66"/>
      <c r="N31" s="67"/>
      <c r="O31" s="68"/>
      <c r="P31" s="68"/>
      <c r="Q31" s="69"/>
      <c r="R31" s="70"/>
      <c r="S31" s="70"/>
      <c r="T31" s="70"/>
      <c r="U31" s="7"/>
      <c r="V31" s="7"/>
      <c r="W31" s="7"/>
      <c r="X31" s="7"/>
      <c r="Y31" s="7"/>
      <c r="Z31" s="7"/>
      <c r="AA31" s="8"/>
      <c r="AB31" s="8"/>
      <c r="AC31" s="8"/>
      <c r="AD31" s="8"/>
      <c r="AE31" s="8"/>
      <c r="AF31" s="8"/>
      <c r="AG31" s="6"/>
      <c r="AH31" s="6"/>
      <c r="AI31" s="9"/>
      <c r="AJ31" s="10"/>
    </row>
    <row r="32" spans="2:36" ht="12.75" customHeight="1">
      <c r="B32" s="58">
        <v>4</v>
      </c>
      <c r="C32" s="87">
        <f>+C31+1</f>
        <v>24</v>
      </c>
      <c r="D32" s="88">
        <v>3208</v>
      </c>
      <c r="E32" s="89" t="s">
        <v>23</v>
      </c>
      <c r="F32" s="89"/>
      <c r="G32" s="90" t="s">
        <v>34</v>
      </c>
      <c r="H32" s="90" t="s">
        <v>25</v>
      </c>
      <c r="I32" s="90" t="s">
        <v>30</v>
      </c>
      <c r="J32" s="91">
        <v>20</v>
      </c>
      <c r="K32" s="92">
        <v>1</v>
      </c>
      <c r="L32" s="93">
        <v>0</v>
      </c>
      <c r="M32" s="71"/>
      <c r="N32" s="67"/>
      <c r="O32" s="68"/>
      <c r="P32" s="68"/>
      <c r="Q32" s="69"/>
      <c r="R32" s="70"/>
      <c r="S32" s="70"/>
      <c r="T32" s="70"/>
      <c r="U32" s="7"/>
      <c r="V32" s="7"/>
      <c r="W32" s="7"/>
      <c r="X32" s="7"/>
      <c r="Y32" s="7"/>
      <c r="Z32" s="7"/>
      <c r="AA32" s="8"/>
      <c r="AB32" s="8"/>
      <c r="AC32" s="8"/>
      <c r="AD32" s="8"/>
      <c r="AE32" s="8"/>
      <c r="AF32" s="8"/>
      <c r="AG32" s="6"/>
      <c r="AH32" s="6"/>
      <c r="AI32" s="9"/>
      <c r="AJ32" s="10"/>
    </row>
    <row r="33" spans="2:36" ht="12.75" customHeight="1">
      <c r="B33" s="58">
        <v>4</v>
      </c>
      <c r="C33" s="87">
        <f>+C32+1</f>
        <v>25</v>
      </c>
      <c r="D33" s="88">
        <v>3209</v>
      </c>
      <c r="E33" s="89" t="s">
        <v>23</v>
      </c>
      <c r="F33" s="89"/>
      <c r="G33" s="90" t="s">
        <v>34</v>
      </c>
      <c r="H33" s="90" t="s">
        <v>25</v>
      </c>
      <c r="I33" s="90" t="s">
        <v>30</v>
      </c>
      <c r="J33" s="91">
        <v>22</v>
      </c>
      <c r="K33" s="92">
        <v>1</v>
      </c>
      <c r="L33" s="93">
        <v>0</v>
      </c>
      <c r="M33" s="86" t="s">
        <v>32</v>
      </c>
      <c r="N33" s="67"/>
      <c r="O33" s="68"/>
      <c r="P33" s="68"/>
      <c r="Q33" s="69"/>
      <c r="R33" s="70"/>
      <c r="S33" s="70"/>
      <c r="T33" s="70"/>
      <c r="U33" s="7"/>
      <c r="V33" s="7"/>
      <c r="W33" s="7"/>
      <c r="X33" s="7"/>
      <c r="Y33" s="7"/>
      <c r="Z33" s="7"/>
      <c r="AA33" s="8"/>
      <c r="AB33" s="8"/>
      <c r="AC33" s="8"/>
      <c r="AD33" s="8"/>
      <c r="AE33" s="8"/>
      <c r="AF33" s="8"/>
      <c r="AG33" s="6"/>
      <c r="AH33" s="6"/>
      <c r="AI33" s="9"/>
      <c r="AJ33" s="10"/>
    </row>
    <row r="34" spans="2:36" ht="12.75" customHeight="1">
      <c r="B34" s="58">
        <v>4</v>
      </c>
      <c r="C34" s="72">
        <f>+C33+1</f>
        <v>26</v>
      </c>
      <c r="D34" s="73">
        <v>1004</v>
      </c>
      <c r="E34" s="74" t="s">
        <v>27</v>
      </c>
      <c r="F34" s="74">
        <v>16</v>
      </c>
      <c r="G34" s="75" t="s">
        <v>29</v>
      </c>
      <c r="H34" s="75" t="s">
        <v>25</v>
      </c>
      <c r="I34" s="75" t="s">
        <v>30</v>
      </c>
      <c r="J34" s="76" t="s">
        <v>37</v>
      </c>
      <c r="K34" s="77">
        <v>1</v>
      </c>
      <c r="L34" s="78">
        <v>0</v>
      </c>
      <c r="M34" s="71"/>
      <c r="N34" s="67"/>
      <c r="O34" s="68"/>
      <c r="P34" s="68"/>
      <c r="Q34" s="69"/>
      <c r="R34" s="70"/>
      <c r="S34" s="70"/>
      <c r="T34" s="70"/>
      <c r="U34" s="7"/>
      <c r="V34" s="7"/>
      <c r="W34" s="7"/>
      <c r="X34" s="7"/>
      <c r="Y34" s="7"/>
      <c r="Z34" s="7"/>
      <c r="AA34" s="8"/>
      <c r="AB34" s="8"/>
      <c r="AC34" s="8"/>
      <c r="AD34" s="8"/>
      <c r="AE34" s="8"/>
      <c r="AF34" s="8"/>
      <c r="AG34" s="6"/>
      <c r="AH34" s="6"/>
      <c r="AI34" s="9"/>
      <c r="AJ34" s="10"/>
    </row>
    <row r="35" spans="2:36" ht="12.75" customHeight="1">
      <c r="B35" s="58">
        <v>4</v>
      </c>
      <c r="C35" s="72">
        <f>+C34+1</f>
        <v>27</v>
      </c>
      <c r="D35" s="73">
        <v>1011</v>
      </c>
      <c r="E35" s="74" t="s">
        <v>27</v>
      </c>
      <c r="F35" s="74">
        <v>31</v>
      </c>
      <c r="G35" s="75" t="s">
        <v>29</v>
      </c>
      <c r="H35" s="75" t="s">
        <v>25</v>
      </c>
      <c r="I35" s="75" t="s">
        <v>30</v>
      </c>
      <c r="J35" s="76">
        <v>24</v>
      </c>
      <c r="K35" s="77">
        <v>1</v>
      </c>
      <c r="L35" s="78">
        <v>0</v>
      </c>
      <c r="M35" s="66"/>
      <c r="N35" s="67"/>
      <c r="O35" s="68"/>
      <c r="P35" s="68"/>
      <c r="Q35" s="69"/>
      <c r="R35" s="70"/>
      <c r="S35" s="70"/>
      <c r="T35" s="70"/>
      <c r="U35" s="7"/>
      <c r="V35" s="7"/>
      <c r="W35" s="7"/>
      <c r="X35" s="7"/>
      <c r="Y35" s="7"/>
      <c r="Z35" s="7"/>
      <c r="AA35" s="8"/>
      <c r="AB35" s="8"/>
      <c r="AC35" s="8"/>
      <c r="AD35" s="8"/>
      <c r="AE35" s="8"/>
      <c r="AF35" s="8"/>
      <c r="AG35" s="6"/>
      <c r="AH35" s="6"/>
      <c r="AI35" s="9"/>
      <c r="AJ35" s="10"/>
    </row>
    <row r="36" spans="2:36" ht="12.75" customHeight="1">
      <c r="B36" s="58">
        <v>4</v>
      </c>
      <c r="C36" s="72">
        <f>+C35+1</f>
        <v>28</v>
      </c>
      <c r="D36" s="73">
        <v>1005</v>
      </c>
      <c r="E36" s="74" t="s">
        <v>27</v>
      </c>
      <c r="F36" s="74">
        <v>100</v>
      </c>
      <c r="G36" s="75" t="s">
        <v>29</v>
      </c>
      <c r="H36" s="75" t="s">
        <v>25</v>
      </c>
      <c r="I36" s="75" t="s">
        <v>30</v>
      </c>
      <c r="J36" s="76">
        <v>25</v>
      </c>
      <c r="K36" s="77">
        <v>1</v>
      </c>
      <c r="L36" s="78">
        <v>0</v>
      </c>
      <c r="M36" s="94" t="s">
        <v>32</v>
      </c>
      <c r="N36" s="67"/>
      <c r="O36" s="68"/>
      <c r="P36" s="68"/>
      <c r="Q36" s="69"/>
      <c r="R36" s="70"/>
      <c r="S36" s="70"/>
      <c r="T36" s="70"/>
      <c r="U36" s="7"/>
      <c r="V36" s="7"/>
      <c r="W36" s="7"/>
      <c r="X36" s="7"/>
      <c r="Y36" s="7"/>
      <c r="Z36" s="7"/>
      <c r="AA36" s="8"/>
      <c r="AB36" s="8"/>
      <c r="AC36" s="8"/>
      <c r="AD36" s="8"/>
      <c r="AE36" s="8"/>
      <c r="AF36" s="8"/>
      <c r="AG36" s="6"/>
      <c r="AH36" s="6"/>
      <c r="AI36" s="9"/>
      <c r="AJ36" s="10"/>
    </row>
    <row r="37" spans="2:36" ht="12.75" customHeight="1">
      <c r="B37" s="58">
        <v>4</v>
      </c>
      <c r="C37" s="72">
        <f>+C36+1</f>
        <v>29</v>
      </c>
      <c r="D37" s="73">
        <v>1010</v>
      </c>
      <c r="E37" s="74" t="s">
        <v>27</v>
      </c>
      <c r="F37" s="74">
        <v>61</v>
      </c>
      <c r="G37" s="75" t="s">
        <v>29</v>
      </c>
      <c r="H37" s="75" t="s">
        <v>25</v>
      </c>
      <c r="I37" s="75" t="s">
        <v>30</v>
      </c>
      <c r="J37" s="76">
        <v>26</v>
      </c>
      <c r="K37" s="77">
        <v>1</v>
      </c>
      <c r="L37" s="78">
        <v>0</v>
      </c>
      <c r="M37" s="66"/>
      <c r="N37" s="67"/>
      <c r="O37" s="68"/>
      <c r="P37" s="68"/>
      <c r="Q37" s="69"/>
      <c r="R37" s="70"/>
      <c r="S37" s="70"/>
      <c r="T37" s="70"/>
      <c r="U37" s="7"/>
      <c r="V37" s="7"/>
      <c r="W37" s="7"/>
      <c r="X37" s="7"/>
      <c r="Y37" s="7"/>
      <c r="Z37" s="7"/>
      <c r="AA37" s="8"/>
      <c r="AB37" s="8"/>
      <c r="AC37" s="8"/>
      <c r="AD37" s="8"/>
      <c r="AE37" s="8"/>
      <c r="AF37" s="8"/>
      <c r="AG37" s="6"/>
      <c r="AH37" s="6"/>
      <c r="AI37" s="9"/>
      <c r="AJ37" s="10"/>
    </row>
    <row r="38" spans="2:36" ht="12.75" customHeight="1">
      <c r="B38" s="58">
        <v>4</v>
      </c>
      <c r="C38" s="72">
        <f>+C37+1</f>
        <v>30</v>
      </c>
      <c r="D38" s="73">
        <v>1009</v>
      </c>
      <c r="E38" s="74" t="s">
        <v>27</v>
      </c>
      <c r="F38" s="74">
        <v>56</v>
      </c>
      <c r="G38" s="75" t="s">
        <v>29</v>
      </c>
      <c r="H38" s="75" t="s">
        <v>25</v>
      </c>
      <c r="I38" s="75" t="s">
        <v>30</v>
      </c>
      <c r="J38" s="76">
        <v>28</v>
      </c>
      <c r="K38" s="77">
        <v>1</v>
      </c>
      <c r="L38" s="78">
        <v>0</v>
      </c>
      <c r="M38" s="71"/>
      <c r="N38" s="67"/>
      <c r="O38" s="68"/>
      <c r="P38" s="68"/>
      <c r="Q38" s="69"/>
      <c r="R38" s="70"/>
      <c r="S38" s="70"/>
      <c r="T38" s="70"/>
      <c r="U38" s="7"/>
      <c r="V38" s="7"/>
      <c r="W38" s="7"/>
      <c r="X38" s="7"/>
      <c r="Y38" s="7"/>
      <c r="Z38" s="7"/>
      <c r="AA38" s="8"/>
      <c r="AB38" s="8"/>
      <c r="AC38" s="8"/>
      <c r="AD38" s="8"/>
      <c r="AE38" s="8"/>
      <c r="AF38" s="8"/>
      <c r="AG38" s="6"/>
      <c r="AH38" s="6"/>
      <c r="AI38" s="9"/>
      <c r="AJ38" s="10"/>
    </row>
    <row r="39" spans="2:36" ht="12.75" customHeight="1">
      <c r="B39" s="58">
        <v>4</v>
      </c>
      <c r="C39" s="72">
        <f>+C38+1</f>
        <v>31</v>
      </c>
      <c r="D39" s="73">
        <v>1110</v>
      </c>
      <c r="E39" s="74" t="s">
        <v>27</v>
      </c>
      <c r="F39" s="74">
        <v>115</v>
      </c>
      <c r="G39" s="75" t="s">
        <v>29</v>
      </c>
      <c r="H39" s="75" t="s">
        <v>25</v>
      </c>
      <c r="I39" s="75" t="s">
        <v>30</v>
      </c>
      <c r="J39" s="76" t="s">
        <v>38</v>
      </c>
      <c r="K39" s="77">
        <v>1</v>
      </c>
      <c r="L39" s="78">
        <v>0</v>
      </c>
      <c r="M39" s="66"/>
      <c r="N39" s="67"/>
      <c r="O39" s="68"/>
      <c r="P39" s="68"/>
      <c r="Q39" s="69"/>
      <c r="R39" s="70"/>
      <c r="S39" s="70"/>
      <c r="T39" s="70"/>
      <c r="U39" s="7"/>
      <c r="V39" s="7"/>
      <c r="W39" s="7"/>
      <c r="X39" s="7"/>
      <c r="Y39" s="7"/>
      <c r="Z39" s="7"/>
      <c r="AA39" s="8"/>
      <c r="AB39" s="8"/>
      <c r="AC39" s="8"/>
      <c r="AD39" s="8"/>
      <c r="AE39" s="8"/>
      <c r="AF39" s="8"/>
      <c r="AG39" s="6"/>
      <c r="AH39" s="6"/>
      <c r="AI39" s="9"/>
      <c r="AJ39" s="10"/>
    </row>
    <row r="40" spans="2:36" ht="12.75" customHeight="1">
      <c r="B40" s="58">
        <v>4</v>
      </c>
      <c r="C40" s="72">
        <f>+C39+1</f>
        <v>32</v>
      </c>
      <c r="D40" s="73">
        <v>1006</v>
      </c>
      <c r="E40" s="74" t="s">
        <v>27</v>
      </c>
      <c r="F40" s="74">
        <v>1</v>
      </c>
      <c r="G40" s="75" t="s">
        <v>29</v>
      </c>
      <c r="H40" s="75" t="s">
        <v>25</v>
      </c>
      <c r="I40" s="75" t="s">
        <v>30</v>
      </c>
      <c r="J40" s="76" t="s">
        <v>39</v>
      </c>
      <c r="K40" s="77">
        <v>1</v>
      </c>
      <c r="L40" s="78">
        <v>0</v>
      </c>
      <c r="M40" s="71"/>
      <c r="N40" s="67"/>
      <c r="O40" s="68"/>
      <c r="P40" s="68"/>
      <c r="Q40" s="69"/>
      <c r="R40" s="70"/>
      <c r="S40" s="70"/>
      <c r="T40" s="70"/>
      <c r="U40" s="7"/>
      <c r="V40" s="7"/>
      <c r="W40" s="7"/>
      <c r="X40" s="7"/>
      <c r="Y40" s="7"/>
      <c r="Z40" s="7"/>
      <c r="AA40" s="8"/>
      <c r="AB40" s="8"/>
      <c r="AC40" s="8"/>
      <c r="AD40" s="8"/>
      <c r="AE40" s="8"/>
      <c r="AF40" s="8"/>
      <c r="AG40" s="6"/>
      <c r="AH40" s="6"/>
      <c r="AI40" s="9"/>
      <c r="AJ40" s="10"/>
    </row>
    <row r="41" spans="2:36" ht="12.75" customHeight="1">
      <c r="B41" s="58">
        <v>4</v>
      </c>
      <c r="C41" s="72">
        <f>+C40+1</f>
        <v>33</v>
      </c>
      <c r="D41" s="73">
        <v>1007</v>
      </c>
      <c r="E41" s="74" t="s">
        <v>27</v>
      </c>
      <c r="F41" s="74">
        <v>52</v>
      </c>
      <c r="G41" s="75" t="s">
        <v>29</v>
      </c>
      <c r="H41" s="75" t="s">
        <v>25</v>
      </c>
      <c r="I41" s="75" t="s">
        <v>30</v>
      </c>
      <c r="J41" s="76" t="s">
        <v>40</v>
      </c>
      <c r="K41" s="77">
        <v>1</v>
      </c>
      <c r="L41" s="78">
        <v>0</v>
      </c>
      <c r="M41" s="66"/>
      <c r="N41" s="67"/>
      <c r="O41" s="68"/>
      <c r="P41" s="68"/>
      <c r="Q41" s="69"/>
      <c r="R41" s="70"/>
      <c r="S41" s="70"/>
      <c r="T41" s="70"/>
      <c r="U41" s="7"/>
      <c r="V41" s="7"/>
      <c r="W41" s="7"/>
      <c r="X41" s="7"/>
      <c r="Y41" s="7"/>
      <c r="Z41" s="7"/>
      <c r="AA41" s="8"/>
      <c r="AB41" s="8"/>
      <c r="AC41" s="8"/>
      <c r="AD41" s="8"/>
      <c r="AE41" s="8"/>
      <c r="AF41" s="8"/>
      <c r="AG41" s="6"/>
      <c r="AH41" s="6"/>
      <c r="AI41" s="9"/>
      <c r="AJ41" s="10"/>
    </row>
    <row r="42" spans="2:36" ht="12.75" customHeight="1">
      <c r="B42" s="58">
        <v>4</v>
      </c>
      <c r="C42" s="72">
        <f>+C41+1</f>
        <v>34</v>
      </c>
      <c r="D42" s="73">
        <v>1008</v>
      </c>
      <c r="E42" s="74" t="s">
        <v>27</v>
      </c>
      <c r="F42" s="74">
        <v>32</v>
      </c>
      <c r="G42" s="75" t="s">
        <v>29</v>
      </c>
      <c r="H42" s="75" t="s">
        <v>25</v>
      </c>
      <c r="I42" s="75" t="s">
        <v>30</v>
      </c>
      <c r="J42" s="76" t="s">
        <v>41</v>
      </c>
      <c r="K42" s="77">
        <v>1</v>
      </c>
      <c r="L42" s="78">
        <v>0</v>
      </c>
      <c r="M42" s="71"/>
      <c r="N42" s="67"/>
      <c r="O42" s="68"/>
      <c r="P42" s="68"/>
      <c r="Q42" s="69"/>
      <c r="R42" s="70"/>
      <c r="S42" s="70"/>
      <c r="T42" s="70"/>
      <c r="U42" s="7"/>
      <c r="V42" s="7"/>
      <c r="W42" s="7"/>
      <c r="X42" s="7"/>
      <c r="Y42" s="7"/>
      <c r="Z42" s="7"/>
      <c r="AA42" s="8"/>
      <c r="AB42" s="8"/>
      <c r="AC42" s="8"/>
      <c r="AD42" s="8"/>
      <c r="AE42" s="8"/>
      <c r="AF42" s="8"/>
      <c r="AG42" s="6"/>
      <c r="AH42" s="6"/>
      <c r="AI42" s="9"/>
      <c r="AJ42" s="10"/>
    </row>
    <row r="43" spans="2:36" ht="12.75" customHeight="1">
      <c r="B43" s="58">
        <v>5</v>
      </c>
      <c r="C43" s="72">
        <f>+C42+1</f>
        <v>35</v>
      </c>
      <c r="D43" s="73">
        <v>1016</v>
      </c>
      <c r="E43" s="74" t="s">
        <v>27</v>
      </c>
      <c r="F43" s="74">
        <v>95</v>
      </c>
      <c r="G43" s="75" t="s">
        <v>29</v>
      </c>
      <c r="H43" s="75" t="s">
        <v>25</v>
      </c>
      <c r="I43" s="75" t="s">
        <v>42</v>
      </c>
      <c r="J43" s="76">
        <v>2</v>
      </c>
      <c r="K43" s="77">
        <v>1</v>
      </c>
      <c r="L43" s="78">
        <v>0</v>
      </c>
      <c r="M43" s="66"/>
      <c r="N43" s="67"/>
      <c r="O43" s="68"/>
      <c r="P43" s="68"/>
      <c r="Q43" s="69"/>
      <c r="R43" s="70"/>
      <c r="S43" s="70"/>
      <c r="T43" s="70"/>
      <c r="U43" s="7"/>
      <c r="V43" s="7"/>
      <c r="W43" s="7"/>
      <c r="X43" s="7"/>
      <c r="Y43" s="7"/>
      <c r="Z43" s="7"/>
      <c r="AA43" s="8"/>
      <c r="AB43" s="8"/>
      <c r="AC43" s="8"/>
      <c r="AD43" s="8"/>
      <c r="AE43" s="8"/>
      <c r="AF43" s="8"/>
      <c r="AG43" s="6"/>
      <c r="AH43" s="6"/>
      <c r="AI43" s="9"/>
      <c r="AJ43" s="10"/>
    </row>
    <row r="44" spans="2:36" ht="12.75" customHeight="1">
      <c r="B44" s="58">
        <v>5</v>
      </c>
      <c r="C44" s="72">
        <f>+C43+1</f>
        <v>36</v>
      </c>
      <c r="D44" s="73">
        <v>1017</v>
      </c>
      <c r="E44" s="74" t="s">
        <v>27</v>
      </c>
      <c r="F44" s="74">
        <v>79</v>
      </c>
      <c r="G44" s="75" t="s">
        <v>29</v>
      </c>
      <c r="H44" s="75" t="s">
        <v>25</v>
      </c>
      <c r="I44" s="75" t="s">
        <v>42</v>
      </c>
      <c r="J44" s="76">
        <v>10</v>
      </c>
      <c r="K44" s="77">
        <v>1</v>
      </c>
      <c r="L44" s="78">
        <v>0</v>
      </c>
      <c r="M44" s="71"/>
      <c r="N44" s="67"/>
      <c r="O44" s="68"/>
      <c r="P44" s="68"/>
      <c r="Q44" s="69"/>
      <c r="R44" s="70"/>
      <c r="S44" s="70"/>
      <c r="T44" s="70"/>
      <c r="U44" s="7"/>
      <c r="V44" s="7"/>
      <c r="W44" s="7"/>
      <c r="X44" s="7"/>
      <c r="Y44" s="7"/>
      <c r="Z44" s="7"/>
      <c r="AA44" s="8"/>
      <c r="AB44" s="8"/>
      <c r="AC44" s="8"/>
      <c r="AD44" s="8"/>
      <c r="AE44" s="8"/>
      <c r="AF44" s="8"/>
      <c r="AG44" s="6"/>
      <c r="AH44" s="6"/>
      <c r="AI44" s="9"/>
      <c r="AJ44" s="10"/>
    </row>
    <row r="45" spans="2:36" ht="12.75" customHeight="1">
      <c r="B45" s="58">
        <v>5</v>
      </c>
      <c r="C45" s="72">
        <f>+C44+1</f>
        <v>37</v>
      </c>
      <c r="D45" s="73">
        <v>1018</v>
      </c>
      <c r="E45" s="74" t="s">
        <v>27</v>
      </c>
      <c r="F45" s="74">
        <v>2</v>
      </c>
      <c r="G45" s="75" t="s">
        <v>29</v>
      </c>
      <c r="H45" s="75" t="s">
        <v>25</v>
      </c>
      <c r="I45" s="75" t="s">
        <v>42</v>
      </c>
      <c r="J45" s="76" t="s">
        <v>43</v>
      </c>
      <c r="K45" s="77">
        <v>1</v>
      </c>
      <c r="L45" s="78">
        <v>0</v>
      </c>
      <c r="M45" s="66"/>
      <c r="N45" s="67"/>
      <c r="O45" s="68"/>
      <c r="P45" s="68"/>
      <c r="Q45" s="69"/>
      <c r="R45" s="70"/>
      <c r="S45" s="70"/>
      <c r="T45" s="70"/>
      <c r="U45" s="7"/>
      <c r="V45" s="7"/>
      <c r="W45" s="7"/>
      <c r="X45" s="7"/>
      <c r="Y45" s="7"/>
      <c r="Z45" s="7"/>
      <c r="AA45" s="8"/>
      <c r="AB45" s="8"/>
      <c r="AC45" s="8"/>
      <c r="AD45" s="8"/>
      <c r="AE45" s="8"/>
      <c r="AF45" s="8"/>
      <c r="AG45" s="6"/>
      <c r="AH45" s="6"/>
      <c r="AI45" s="9"/>
      <c r="AJ45" s="10"/>
    </row>
    <row r="46" spans="2:36" ht="12.75" customHeight="1">
      <c r="B46" s="58">
        <v>4</v>
      </c>
      <c r="C46" s="72">
        <f>+C45+1</f>
        <v>38</v>
      </c>
      <c r="D46" s="73">
        <v>1019</v>
      </c>
      <c r="E46" s="74" t="s">
        <v>27</v>
      </c>
      <c r="F46" s="74">
        <v>50</v>
      </c>
      <c r="G46" s="75" t="s">
        <v>29</v>
      </c>
      <c r="H46" s="75" t="s">
        <v>25</v>
      </c>
      <c r="I46" s="75" t="s">
        <v>44</v>
      </c>
      <c r="J46" s="76" t="s">
        <v>45</v>
      </c>
      <c r="K46" s="77">
        <v>1</v>
      </c>
      <c r="L46" s="78">
        <v>0</v>
      </c>
      <c r="M46" s="94" t="s">
        <v>32</v>
      </c>
      <c r="N46" s="67"/>
      <c r="O46" s="68"/>
      <c r="P46" s="68"/>
      <c r="Q46" s="69"/>
      <c r="R46" s="70"/>
      <c r="S46" s="70"/>
      <c r="T46" s="70"/>
      <c r="U46" s="7"/>
      <c r="V46" s="7"/>
      <c r="W46" s="7"/>
      <c r="X46" s="7"/>
      <c r="Y46" s="7"/>
      <c r="Z46" s="7"/>
      <c r="AA46" s="8"/>
      <c r="AB46" s="8"/>
      <c r="AC46" s="8"/>
      <c r="AD46" s="8"/>
      <c r="AE46" s="8"/>
      <c r="AF46" s="8"/>
      <c r="AG46" s="6"/>
      <c r="AH46" s="6"/>
      <c r="AI46" s="9"/>
      <c r="AJ46" s="10"/>
    </row>
    <row r="47" spans="2:36" ht="12.75" customHeight="1">
      <c r="B47" s="58">
        <v>4</v>
      </c>
      <c r="C47" s="72">
        <f>+C46+1</f>
        <v>39</v>
      </c>
      <c r="D47" s="73">
        <v>1030</v>
      </c>
      <c r="E47" s="74" t="s">
        <v>27</v>
      </c>
      <c r="F47" s="74">
        <v>3</v>
      </c>
      <c r="G47" s="75" t="s">
        <v>29</v>
      </c>
      <c r="H47" s="75" t="s">
        <v>25</v>
      </c>
      <c r="I47" s="75" t="s">
        <v>44</v>
      </c>
      <c r="J47" s="76" t="s">
        <v>46</v>
      </c>
      <c r="K47" s="77">
        <v>1</v>
      </c>
      <c r="L47" s="78">
        <v>0</v>
      </c>
      <c r="M47" s="66"/>
      <c r="N47" s="67"/>
      <c r="O47" s="68"/>
      <c r="P47" s="68"/>
      <c r="Q47" s="69"/>
      <c r="R47" s="70"/>
      <c r="S47" s="70"/>
      <c r="T47" s="70"/>
      <c r="U47" s="7"/>
      <c r="V47" s="7"/>
      <c r="W47" s="7"/>
      <c r="X47" s="7"/>
      <c r="Y47" s="7"/>
      <c r="Z47" s="7"/>
      <c r="AA47" s="8"/>
      <c r="AB47" s="8"/>
      <c r="AC47" s="8"/>
      <c r="AD47" s="8"/>
      <c r="AE47" s="8"/>
      <c r="AF47" s="8"/>
      <c r="AG47" s="6"/>
      <c r="AH47" s="6"/>
      <c r="AI47" s="9"/>
      <c r="AJ47" s="10"/>
    </row>
    <row r="48" spans="2:36" ht="12.75" customHeight="1">
      <c r="B48" s="58">
        <v>4</v>
      </c>
      <c r="C48" s="72">
        <f>+C47+1</f>
        <v>40</v>
      </c>
      <c r="D48" s="73">
        <v>3017</v>
      </c>
      <c r="E48" s="74" t="s">
        <v>27</v>
      </c>
      <c r="F48" s="74">
        <v>120</v>
      </c>
      <c r="G48" s="75" t="s">
        <v>29</v>
      </c>
      <c r="H48" s="75" t="s">
        <v>25</v>
      </c>
      <c r="I48" s="75" t="s">
        <v>44</v>
      </c>
      <c r="J48" s="76">
        <v>10</v>
      </c>
      <c r="K48" s="77">
        <v>1</v>
      </c>
      <c r="L48" s="78">
        <v>0</v>
      </c>
      <c r="M48" s="71"/>
      <c r="N48" s="67"/>
      <c r="O48" s="68"/>
      <c r="P48" s="68"/>
      <c r="Q48" s="69"/>
      <c r="R48" s="70"/>
      <c r="S48" s="70"/>
      <c r="T48" s="70"/>
      <c r="U48" s="7"/>
      <c r="V48" s="7"/>
      <c r="W48" s="7"/>
      <c r="X48" s="7"/>
      <c r="Y48" s="7"/>
      <c r="Z48" s="7"/>
      <c r="AA48" s="8"/>
      <c r="AB48" s="8"/>
      <c r="AC48" s="8"/>
      <c r="AD48" s="8"/>
      <c r="AE48" s="8"/>
      <c r="AF48" s="8"/>
      <c r="AG48" s="6"/>
      <c r="AH48" s="6"/>
      <c r="AI48" s="9"/>
      <c r="AJ48" s="10"/>
    </row>
    <row r="49" spans="2:36" ht="12.75" customHeight="1">
      <c r="B49" s="58">
        <v>4</v>
      </c>
      <c r="C49" s="72">
        <f>+C48+1</f>
        <v>41</v>
      </c>
      <c r="D49" s="73">
        <v>1021</v>
      </c>
      <c r="E49" s="74" t="s">
        <v>27</v>
      </c>
      <c r="F49" s="74">
        <v>49</v>
      </c>
      <c r="G49" s="75" t="s">
        <v>29</v>
      </c>
      <c r="H49" s="75" t="s">
        <v>25</v>
      </c>
      <c r="I49" s="75" t="s">
        <v>44</v>
      </c>
      <c r="J49" s="76">
        <v>11</v>
      </c>
      <c r="K49" s="77">
        <v>1</v>
      </c>
      <c r="L49" s="78">
        <v>0</v>
      </c>
      <c r="M49" s="66"/>
      <c r="N49" s="67"/>
      <c r="O49" s="68"/>
      <c r="P49" s="68"/>
      <c r="Q49" s="69"/>
      <c r="R49" s="70"/>
      <c r="S49" s="70"/>
      <c r="T49" s="70"/>
      <c r="U49" s="7"/>
      <c r="V49" s="7"/>
      <c r="W49" s="7"/>
      <c r="X49" s="7"/>
      <c r="Y49" s="7"/>
      <c r="Z49" s="7"/>
      <c r="AA49" s="8"/>
      <c r="AB49" s="8"/>
      <c r="AC49" s="8"/>
      <c r="AD49" s="8"/>
      <c r="AE49" s="8"/>
      <c r="AF49" s="8"/>
      <c r="AG49" s="6"/>
      <c r="AH49" s="6"/>
      <c r="AI49" s="9"/>
      <c r="AJ49" s="10"/>
    </row>
    <row r="50" spans="2:36" ht="12.75" customHeight="1">
      <c r="B50" s="58">
        <v>4</v>
      </c>
      <c r="C50" s="72">
        <f>+C49+1</f>
        <v>42</v>
      </c>
      <c r="D50" s="73">
        <v>1022</v>
      </c>
      <c r="E50" s="74" t="s">
        <v>27</v>
      </c>
      <c r="F50" s="74">
        <v>67</v>
      </c>
      <c r="G50" s="75" t="s">
        <v>29</v>
      </c>
      <c r="H50" s="75" t="s">
        <v>25</v>
      </c>
      <c r="I50" s="75" t="s">
        <v>44</v>
      </c>
      <c r="J50" s="76" t="s">
        <v>47</v>
      </c>
      <c r="K50" s="77">
        <v>1</v>
      </c>
      <c r="L50" s="78">
        <v>0</v>
      </c>
      <c r="M50" s="71"/>
      <c r="N50" s="67"/>
      <c r="O50" s="68"/>
      <c r="P50" s="68"/>
      <c r="Q50" s="69"/>
      <c r="R50" s="70"/>
      <c r="S50" s="70"/>
      <c r="T50" s="70"/>
      <c r="U50" s="7"/>
      <c r="V50" s="7"/>
      <c r="W50" s="7"/>
      <c r="X50" s="7"/>
      <c r="Y50" s="7"/>
      <c r="Z50" s="7"/>
      <c r="AA50" s="8"/>
      <c r="AB50" s="8"/>
      <c r="AC50" s="8"/>
      <c r="AD50" s="8"/>
      <c r="AE50" s="8"/>
      <c r="AF50" s="8"/>
      <c r="AG50" s="6"/>
      <c r="AH50" s="6"/>
      <c r="AI50" s="9"/>
      <c r="AJ50" s="10"/>
    </row>
    <row r="51" spans="2:36" ht="12.75" customHeight="1">
      <c r="B51" s="58">
        <v>4</v>
      </c>
      <c r="C51" s="72">
        <v>43</v>
      </c>
      <c r="D51" s="73">
        <v>1024</v>
      </c>
      <c r="E51" s="74" t="s">
        <v>27</v>
      </c>
      <c r="F51" s="74">
        <v>162</v>
      </c>
      <c r="G51" s="75" t="s">
        <v>29</v>
      </c>
      <c r="H51" s="75" t="s">
        <v>25</v>
      </c>
      <c r="I51" s="75" t="s">
        <v>44</v>
      </c>
      <c r="J51" s="76">
        <v>21</v>
      </c>
      <c r="K51" s="77">
        <v>1</v>
      </c>
      <c r="L51" s="78">
        <v>0</v>
      </c>
      <c r="M51" s="66"/>
      <c r="N51" s="95"/>
      <c r="O51" s="68"/>
      <c r="P51" s="68"/>
      <c r="Q51" s="69"/>
      <c r="R51" s="70"/>
      <c r="S51" s="70"/>
      <c r="T51" s="70"/>
      <c r="U51" s="7"/>
      <c r="V51" s="7"/>
      <c r="W51" s="7"/>
      <c r="X51" s="7"/>
      <c r="Y51" s="7"/>
      <c r="Z51" s="7"/>
      <c r="AA51" s="8"/>
      <c r="AB51" s="8"/>
      <c r="AC51" s="8"/>
      <c r="AD51" s="8"/>
      <c r="AE51" s="8"/>
      <c r="AF51" s="8"/>
      <c r="AG51" s="6"/>
      <c r="AH51" s="6"/>
      <c r="AI51" s="9"/>
      <c r="AJ51" s="10"/>
    </row>
    <row r="52" spans="2:36" ht="12.75" customHeight="1">
      <c r="B52" s="58">
        <v>4</v>
      </c>
      <c r="C52" s="72">
        <v>44</v>
      </c>
      <c r="D52" s="73">
        <v>1028</v>
      </c>
      <c r="E52" s="74" t="s">
        <v>27</v>
      </c>
      <c r="F52" s="74">
        <v>107</v>
      </c>
      <c r="G52" s="75" t="s">
        <v>29</v>
      </c>
      <c r="H52" s="75" t="s">
        <v>25</v>
      </c>
      <c r="I52" s="75" t="s">
        <v>44</v>
      </c>
      <c r="J52" s="76">
        <v>22</v>
      </c>
      <c r="K52" s="77">
        <v>1</v>
      </c>
      <c r="L52" s="78">
        <v>0</v>
      </c>
      <c r="M52" s="71"/>
      <c r="N52" s="67"/>
      <c r="O52" s="68"/>
      <c r="P52" s="68"/>
      <c r="Q52" s="69"/>
      <c r="R52" s="70"/>
      <c r="S52" s="70"/>
      <c r="T52" s="70"/>
      <c r="U52" s="7"/>
      <c r="V52" s="7"/>
      <c r="W52" s="7"/>
      <c r="X52" s="7"/>
      <c r="Y52" s="7"/>
      <c r="Z52" s="7"/>
      <c r="AA52" s="8"/>
      <c r="AB52" s="8"/>
      <c r="AC52" s="8"/>
      <c r="AD52" s="8"/>
      <c r="AE52" s="8"/>
      <c r="AF52" s="8"/>
      <c r="AG52" s="6"/>
      <c r="AH52" s="6"/>
      <c r="AI52" s="9"/>
      <c r="AJ52" s="10"/>
    </row>
    <row r="53" spans="2:36" ht="12.75" customHeight="1">
      <c r="B53" s="58">
        <v>4</v>
      </c>
      <c r="C53" s="72">
        <v>45</v>
      </c>
      <c r="D53" s="73">
        <v>1025</v>
      </c>
      <c r="E53" s="74" t="s">
        <v>27</v>
      </c>
      <c r="F53" s="74">
        <v>24</v>
      </c>
      <c r="G53" s="75" t="s">
        <v>29</v>
      </c>
      <c r="H53" s="75" t="s">
        <v>25</v>
      </c>
      <c r="I53" s="75" t="s">
        <v>44</v>
      </c>
      <c r="J53" s="76" t="s">
        <v>48</v>
      </c>
      <c r="K53" s="77">
        <v>1</v>
      </c>
      <c r="L53" s="78">
        <v>0</v>
      </c>
      <c r="M53" s="66"/>
      <c r="N53" s="67"/>
      <c r="O53" s="68"/>
      <c r="P53" s="68"/>
      <c r="Q53" s="69"/>
      <c r="R53" s="70"/>
      <c r="S53" s="70"/>
      <c r="T53" s="70"/>
      <c r="U53" s="7"/>
      <c r="V53" s="7"/>
      <c r="W53" s="7"/>
      <c r="X53" s="7"/>
      <c r="Y53" s="7"/>
      <c r="Z53" s="7"/>
      <c r="AA53" s="8"/>
      <c r="AB53" s="8"/>
      <c r="AC53" s="8"/>
      <c r="AD53" s="8"/>
      <c r="AE53" s="8"/>
      <c r="AF53" s="8"/>
      <c r="AG53" s="6"/>
      <c r="AH53" s="6"/>
      <c r="AI53" s="9"/>
      <c r="AJ53" s="10"/>
    </row>
    <row r="54" spans="2:36" ht="12.75" customHeight="1">
      <c r="B54" s="58">
        <v>4</v>
      </c>
      <c r="C54" s="87">
        <f>+C53+1</f>
        <v>46</v>
      </c>
      <c r="D54" s="88">
        <v>1027</v>
      </c>
      <c r="E54" s="89" t="s">
        <v>23</v>
      </c>
      <c r="F54" s="89"/>
      <c r="G54" s="90" t="s">
        <v>29</v>
      </c>
      <c r="H54" s="90" t="s">
        <v>25</v>
      </c>
      <c r="I54" s="90" t="s">
        <v>44</v>
      </c>
      <c r="J54" s="91">
        <v>24</v>
      </c>
      <c r="K54" s="92">
        <v>1</v>
      </c>
      <c r="L54" s="93">
        <v>0</v>
      </c>
      <c r="M54" s="71"/>
      <c r="N54" s="67"/>
      <c r="O54" s="68"/>
      <c r="P54" s="68"/>
      <c r="Q54" s="69"/>
      <c r="R54" s="70"/>
      <c r="S54" s="70"/>
      <c r="T54" s="70"/>
      <c r="U54" s="7"/>
      <c r="V54" s="7"/>
      <c r="W54" s="7"/>
      <c r="X54" s="7"/>
      <c r="Y54" s="7"/>
      <c r="Z54" s="7"/>
      <c r="AA54" s="8"/>
      <c r="AB54" s="8"/>
      <c r="AC54" s="8"/>
      <c r="AD54" s="8"/>
      <c r="AE54" s="8"/>
      <c r="AF54" s="8"/>
      <c r="AG54" s="6"/>
      <c r="AH54" s="6"/>
      <c r="AI54" s="9"/>
      <c r="AJ54" s="10"/>
    </row>
    <row r="55" spans="2:36" ht="12.75" customHeight="1">
      <c r="B55" s="58">
        <v>4</v>
      </c>
      <c r="C55" s="72">
        <f>+C54+1</f>
        <v>47</v>
      </c>
      <c r="D55" s="73">
        <v>1026</v>
      </c>
      <c r="E55" s="74" t="s">
        <v>27</v>
      </c>
      <c r="F55" s="74">
        <v>42</v>
      </c>
      <c r="G55" s="75" t="s">
        <v>29</v>
      </c>
      <c r="H55" s="75" t="s">
        <v>25</v>
      </c>
      <c r="I55" s="75" t="s">
        <v>44</v>
      </c>
      <c r="J55" s="76" t="s">
        <v>49</v>
      </c>
      <c r="K55" s="77">
        <v>1</v>
      </c>
      <c r="L55" s="78">
        <v>0</v>
      </c>
      <c r="M55" s="66"/>
      <c r="N55" s="67"/>
      <c r="O55" s="68"/>
      <c r="P55" s="68"/>
      <c r="Q55" s="69"/>
      <c r="R55" s="70"/>
      <c r="S55" s="70"/>
      <c r="T55" s="70"/>
      <c r="U55" s="7"/>
      <c r="V55" s="7"/>
      <c r="W55" s="7"/>
      <c r="X55" s="7"/>
      <c r="Y55" s="7"/>
      <c r="Z55" s="7"/>
      <c r="AA55" s="8"/>
      <c r="AB55" s="8"/>
      <c r="AC55" s="8"/>
      <c r="AD55" s="8"/>
      <c r="AE55" s="8"/>
      <c r="AF55" s="8"/>
      <c r="AG55" s="6"/>
      <c r="AH55" s="6"/>
      <c r="AI55" s="9"/>
      <c r="AJ55" s="10"/>
    </row>
    <row r="56" spans="2:36" ht="12.75" customHeight="1">
      <c r="B56" s="58">
        <v>1</v>
      </c>
      <c r="C56" s="72">
        <f>+C55+1</f>
        <v>48</v>
      </c>
      <c r="D56" s="73">
        <v>6037</v>
      </c>
      <c r="E56" s="74" t="s">
        <v>27</v>
      </c>
      <c r="F56" s="74">
        <v>204</v>
      </c>
      <c r="G56" s="75" t="s">
        <v>24</v>
      </c>
      <c r="H56" s="75" t="s">
        <v>25</v>
      </c>
      <c r="I56" s="75" t="s">
        <v>50</v>
      </c>
      <c r="J56" s="76" t="s">
        <v>51</v>
      </c>
      <c r="K56" s="77">
        <v>0</v>
      </c>
      <c r="L56" s="78">
        <v>1</v>
      </c>
      <c r="M56" s="71"/>
      <c r="N56" s="67"/>
      <c r="O56" s="68"/>
      <c r="P56" s="68"/>
      <c r="Q56" s="69"/>
      <c r="R56" s="70"/>
      <c r="S56" s="70"/>
      <c r="T56" s="70"/>
      <c r="U56" s="7"/>
      <c r="V56" s="7"/>
      <c r="W56" s="7"/>
      <c r="X56" s="7"/>
      <c r="Y56" s="7"/>
      <c r="Z56" s="7"/>
      <c r="AA56" s="8"/>
      <c r="AB56" s="8"/>
      <c r="AC56" s="8"/>
      <c r="AD56" s="8"/>
      <c r="AE56" s="8"/>
      <c r="AF56" s="8"/>
      <c r="AG56" s="6"/>
      <c r="AH56" s="6"/>
      <c r="AI56" s="9"/>
      <c r="AJ56" s="10"/>
    </row>
    <row r="57" spans="2:36" ht="12.75" customHeight="1">
      <c r="B57" s="58">
        <v>1</v>
      </c>
      <c r="C57" s="87">
        <f>+C56+1</f>
        <v>49</v>
      </c>
      <c r="D57" s="60">
        <v>3032</v>
      </c>
      <c r="E57" s="61" t="s">
        <v>23</v>
      </c>
      <c r="F57" s="61"/>
      <c r="G57" s="62" t="s">
        <v>24</v>
      </c>
      <c r="H57" s="62" t="s">
        <v>25</v>
      </c>
      <c r="I57" s="62" t="s">
        <v>52</v>
      </c>
      <c r="J57" s="63">
        <v>8</v>
      </c>
      <c r="K57" s="64">
        <v>1</v>
      </c>
      <c r="L57" s="65">
        <v>0</v>
      </c>
      <c r="M57" s="66"/>
      <c r="N57" s="67"/>
      <c r="O57" s="68"/>
      <c r="P57" s="68"/>
      <c r="Q57" s="69"/>
      <c r="R57" s="70"/>
      <c r="S57" s="70"/>
      <c r="T57" s="70"/>
      <c r="U57" s="7"/>
      <c r="V57" s="7"/>
      <c r="W57" s="7"/>
      <c r="X57" s="7"/>
      <c r="Y57" s="7"/>
      <c r="Z57" s="7"/>
      <c r="AA57" s="8"/>
      <c r="AB57" s="8"/>
      <c r="AC57" s="8"/>
      <c r="AD57" s="8"/>
      <c r="AE57" s="8"/>
      <c r="AF57" s="8"/>
      <c r="AG57" s="6"/>
      <c r="AH57" s="6"/>
      <c r="AI57" s="9"/>
      <c r="AJ57" s="10"/>
    </row>
    <row r="58" spans="2:36" ht="12.75" customHeight="1">
      <c r="B58" s="58">
        <v>2</v>
      </c>
      <c r="C58" s="72">
        <f>+C57+1</f>
        <v>50</v>
      </c>
      <c r="D58" s="73">
        <v>3030</v>
      </c>
      <c r="E58" s="74" t="s">
        <v>27</v>
      </c>
      <c r="F58" s="74">
        <v>192</v>
      </c>
      <c r="G58" s="75" t="s">
        <v>24</v>
      </c>
      <c r="H58" s="75" t="s">
        <v>25</v>
      </c>
      <c r="I58" s="75" t="s">
        <v>53</v>
      </c>
      <c r="J58" s="76">
        <v>3</v>
      </c>
      <c r="K58" s="77">
        <v>1</v>
      </c>
      <c r="L58" s="78">
        <v>0</v>
      </c>
      <c r="M58" s="71"/>
      <c r="N58" s="67"/>
      <c r="O58" s="68"/>
      <c r="P58" s="68"/>
      <c r="Q58" s="69"/>
      <c r="R58" s="70"/>
      <c r="S58" s="70"/>
      <c r="T58" s="70"/>
      <c r="U58" s="7"/>
      <c r="V58" s="7"/>
      <c r="W58" s="7"/>
      <c r="X58" s="7"/>
      <c r="Y58" s="7"/>
      <c r="Z58" s="7"/>
      <c r="AA58" s="8"/>
      <c r="AB58" s="8"/>
      <c r="AC58" s="8"/>
      <c r="AD58" s="8"/>
      <c r="AE58" s="8"/>
      <c r="AF58" s="8"/>
      <c r="AG58" s="6"/>
      <c r="AH58" s="6"/>
      <c r="AI58" s="9"/>
      <c r="AJ58" s="10"/>
    </row>
    <row r="59" spans="2:36" ht="12.75" customHeight="1">
      <c r="B59" s="58">
        <v>2</v>
      </c>
      <c r="C59" s="59">
        <f>+C58+1</f>
        <v>51</v>
      </c>
      <c r="D59" s="60">
        <v>3031</v>
      </c>
      <c r="E59" s="61" t="s">
        <v>23</v>
      </c>
      <c r="F59" s="61"/>
      <c r="G59" s="62" t="s">
        <v>24</v>
      </c>
      <c r="H59" s="62" t="s">
        <v>25</v>
      </c>
      <c r="I59" s="62" t="s">
        <v>53</v>
      </c>
      <c r="J59" s="63">
        <v>27</v>
      </c>
      <c r="K59" s="64">
        <v>1</v>
      </c>
      <c r="L59" s="65">
        <v>0</v>
      </c>
      <c r="M59" s="66"/>
      <c r="N59" s="67"/>
      <c r="O59" s="68"/>
      <c r="P59" s="68"/>
      <c r="Q59" s="69"/>
      <c r="R59" s="70"/>
      <c r="S59" s="70"/>
      <c r="T59" s="70"/>
      <c r="U59" s="7"/>
      <c r="V59" s="7"/>
      <c r="W59" s="7"/>
      <c r="X59" s="7"/>
      <c r="Y59" s="7"/>
      <c r="Z59" s="7"/>
      <c r="AA59" s="8"/>
      <c r="AB59" s="8"/>
      <c r="AC59" s="8"/>
      <c r="AD59" s="8"/>
      <c r="AE59" s="8"/>
      <c r="AF59" s="8"/>
      <c r="AG59" s="6"/>
      <c r="AH59" s="6"/>
      <c r="AI59" s="9"/>
      <c r="AJ59" s="10"/>
    </row>
    <row r="60" spans="2:36" ht="12.75" customHeight="1">
      <c r="B60" s="58">
        <v>2</v>
      </c>
      <c r="C60" s="59">
        <f>+C59+1</f>
        <v>52</v>
      </c>
      <c r="D60" s="60">
        <v>3027</v>
      </c>
      <c r="E60" s="61" t="s">
        <v>23</v>
      </c>
      <c r="F60" s="61"/>
      <c r="G60" s="62" t="s">
        <v>54</v>
      </c>
      <c r="H60" s="62" t="s">
        <v>25</v>
      </c>
      <c r="I60" s="62" t="s">
        <v>55</v>
      </c>
      <c r="J60" s="63">
        <v>3</v>
      </c>
      <c r="K60" s="64">
        <v>1</v>
      </c>
      <c r="L60" s="65">
        <v>0</v>
      </c>
      <c r="M60" s="71"/>
      <c r="N60" s="67"/>
      <c r="O60" s="68"/>
      <c r="P60" s="68"/>
      <c r="Q60" s="69"/>
      <c r="R60" s="70"/>
      <c r="S60" s="70"/>
      <c r="T60" s="70"/>
      <c r="U60" s="7"/>
      <c r="V60" s="7"/>
      <c r="W60" s="7"/>
      <c r="X60" s="7"/>
      <c r="Y60" s="7"/>
      <c r="Z60" s="7"/>
      <c r="AA60" s="8"/>
      <c r="AB60" s="8"/>
      <c r="AC60" s="8"/>
      <c r="AD60" s="8"/>
      <c r="AE60" s="8"/>
      <c r="AF60" s="8"/>
      <c r="AG60" s="6"/>
      <c r="AH60" s="6"/>
      <c r="AI60" s="9"/>
      <c r="AJ60" s="10"/>
    </row>
    <row r="61" spans="2:36" ht="12.75" customHeight="1">
      <c r="B61" s="58">
        <v>2</v>
      </c>
      <c r="C61" s="59">
        <f>+C60+1</f>
        <v>53</v>
      </c>
      <c r="D61" s="60">
        <v>3026</v>
      </c>
      <c r="E61" s="61" t="s">
        <v>23</v>
      </c>
      <c r="F61" s="61"/>
      <c r="G61" s="62" t="s">
        <v>24</v>
      </c>
      <c r="H61" s="62" t="s">
        <v>25</v>
      </c>
      <c r="I61" s="62" t="s">
        <v>55</v>
      </c>
      <c r="J61" s="63">
        <v>10</v>
      </c>
      <c r="K61" s="64">
        <v>1</v>
      </c>
      <c r="L61" s="65">
        <v>0</v>
      </c>
      <c r="M61" s="66"/>
      <c r="N61" s="67"/>
      <c r="O61" s="68"/>
      <c r="P61" s="68"/>
      <c r="Q61" s="69"/>
      <c r="R61" s="70"/>
      <c r="S61" s="70"/>
      <c r="T61" s="70"/>
      <c r="U61" s="7"/>
      <c r="V61" s="7"/>
      <c r="W61" s="7"/>
      <c r="X61" s="7"/>
      <c r="Y61" s="7"/>
      <c r="Z61" s="7"/>
      <c r="AA61" s="8"/>
      <c r="AB61" s="8"/>
      <c r="AC61" s="8"/>
      <c r="AD61" s="8"/>
      <c r="AE61" s="8"/>
      <c r="AF61" s="8"/>
      <c r="AG61" s="6"/>
      <c r="AH61" s="6"/>
      <c r="AI61" s="9"/>
      <c r="AJ61" s="10"/>
    </row>
    <row r="62" spans="2:36" ht="12.75" customHeight="1">
      <c r="B62" s="58">
        <v>2</v>
      </c>
      <c r="C62" s="72">
        <f>+C61+1</f>
        <v>54</v>
      </c>
      <c r="D62" s="73">
        <v>3029</v>
      </c>
      <c r="E62" s="74" t="s">
        <v>27</v>
      </c>
      <c r="F62" s="74">
        <v>206</v>
      </c>
      <c r="G62" s="75" t="s">
        <v>24</v>
      </c>
      <c r="H62" s="75" t="s">
        <v>25</v>
      </c>
      <c r="I62" s="75" t="s">
        <v>55</v>
      </c>
      <c r="J62" s="76">
        <v>11</v>
      </c>
      <c r="K62" s="77">
        <v>1</v>
      </c>
      <c r="L62" s="78">
        <v>0</v>
      </c>
      <c r="M62" s="71"/>
      <c r="N62" s="67"/>
      <c r="O62" s="68"/>
      <c r="P62" s="68"/>
      <c r="Q62" s="69"/>
      <c r="R62" s="70"/>
      <c r="S62" s="70"/>
      <c r="T62" s="70"/>
      <c r="U62" s="7"/>
      <c r="V62" s="7"/>
      <c r="W62" s="7"/>
      <c r="X62" s="7"/>
      <c r="Y62" s="7"/>
      <c r="Z62" s="7"/>
      <c r="AA62" s="8"/>
      <c r="AB62" s="8"/>
      <c r="AC62" s="8"/>
      <c r="AD62" s="8"/>
      <c r="AE62" s="8"/>
      <c r="AF62" s="8"/>
      <c r="AG62" s="6"/>
      <c r="AH62" s="6"/>
      <c r="AI62" s="9"/>
      <c r="AJ62" s="10"/>
    </row>
    <row r="63" spans="2:36" ht="12.75" customHeight="1">
      <c r="B63" s="58">
        <v>2</v>
      </c>
      <c r="C63" s="72">
        <f>+C62+1</f>
        <v>55</v>
      </c>
      <c r="D63" s="73">
        <v>3028</v>
      </c>
      <c r="E63" s="74" t="s">
        <v>27</v>
      </c>
      <c r="F63" s="74">
        <v>171</v>
      </c>
      <c r="G63" s="75" t="s">
        <v>24</v>
      </c>
      <c r="H63" s="75" t="s">
        <v>25</v>
      </c>
      <c r="I63" s="75" t="s">
        <v>55</v>
      </c>
      <c r="J63" s="76">
        <v>14</v>
      </c>
      <c r="K63" s="77">
        <v>1</v>
      </c>
      <c r="L63" s="78">
        <v>0</v>
      </c>
      <c r="M63" s="66"/>
      <c r="N63" s="67"/>
      <c r="O63" s="68"/>
      <c r="P63" s="68"/>
      <c r="Q63" s="69"/>
      <c r="R63" s="70"/>
      <c r="S63" s="70"/>
      <c r="T63" s="70"/>
      <c r="U63" s="7"/>
      <c r="V63" s="7"/>
      <c r="W63" s="7"/>
      <c r="X63" s="7"/>
      <c r="Y63" s="7"/>
      <c r="Z63" s="7"/>
      <c r="AA63" s="8"/>
      <c r="AB63" s="8"/>
      <c r="AC63" s="8"/>
      <c r="AD63" s="8"/>
      <c r="AE63" s="8"/>
      <c r="AF63" s="8"/>
      <c r="AG63" s="6"/>
      <c r="AH63" s="6"/>
      <c r="AI63" s="9"/>
      <c r="AJ63" s="10"/>
    </row>
    <row r="64" spans="2:36" ht="12.75" customHeight="1">
      <c r="B64" s="58">
        <v>2</v>
      </c>
      <c r="C64" s="72">
        <f>+C63+1</f>
        <v>56</v>
      </c>
      <c r="D64" s="73">
        <v>3033</v>
      </c>
      <c r="E64" s="74" t="s">
        <v>27</v>
      </c>
      <c r="F64" s="74">
        <v>194</v>
      </c>
      <c r="G64" s="75" t="s">
        <v>29</v>
      </c>
      <c r="H64" s="75" t="s">
        <v>25</v>
      </c>
      <c r="I64" s="75" t="s">
        <v>56</v>
      </c>
      <c r="J64" s="76">
        <v>12</v>
      </c>
      <c r="K64" s="77">
        <v>1</v>
      </c>
      <c r="L64" s="78">
        <v>0</v>
      </c>
      <c r="M64" s="71"/>
      <c r="N64" s="67"/>
      <c r="O64" s="68"/>
      <c r="P64" s="68"/>
      <c r="Q64" s="69"/>
      <c r="R64" s="70"/>
      <c r="S64" s="70"/>
      <c r="T64" s="70"/>
      <c r="U64" s="7"/>
      <c r="V64" s="7"/>
      <c r="W64" s="7"/>
      <c r="X64" s="7"/>
      <c r="Y64" s="7"/>
      <c r="Z64" s="7"/>
      <c r="AA64" s="8"/>
      <c r="AB64" s="8"/>
      <c r="AC64" s="8"/>
      <c r="AD64" s="8"/>
      <c r="AE64" s="8"/>
      <c r="AF64" s="8"/>
      <c r="AG64" s="6"/>
      <c r="AH64" s="6"/>
      <c r="AI64" s="9"/>
      <c r="AJ64" s="10"/>
    </row>
    <row r="65" spans="2:36" ht="12.75" customHeight="1">
      <c r="B65" s="58">
        <v>2</v>
      </c>
      <c r="C65" s="59">
        <f>+C64+1</f>
        <v>57</v>
      </c>
      <c r="D65" s="60">
        <v>3046</v>
      </c>
      <c r="E65" s="61" t="s">
        <v>23</v>
      </c>
      <c r="F65" s="61"/>
      <c r="G65" s="62" t="s">
        <v>24</v>
      </c>
      <c r="H65" s="62" t="s">
        <v>25</v>
      </c>
      <c r="I65" s="62" t="s">
        <v>57</v>
      </c>
      <c r="J65" s="63">
        <v>1</v>
      </c>
      <c r="K65" s="64">
        <v>1</v>
      </c>
      <c r="L65" s="65">
        <v>0</v>
      </c>
      <c r="M65" s="66"/>
      <c r="N65" s="67"/>
      <c r="O65" s="68"/>
      <c r="P65" s="68"/>
      <c r="Q65" s="69"/>
      <c r="R65" s="70"/>
      <c r="S65" s="70"/>
      <c r="T65" s="70"/>
      <c r="U65" s="7"/>
      <c r="V65" s="7"/>
      <c r="W65" s="7"/>
      <c r="X65" s="7"/>
      <c r="Y65" s="7"/>
      <c r="Z65" s="7"/>
      <c r="AA65" s="8"/>
      <c r="AB65" s="8"/>
      <c r="AC65" s="8"/>
      <c r="AD65" s="8"/>
      <c r="AE65" s="8"/>
      <c r="AF65" s="8"/>
      <c r="AG65" s="6"/>
      <c r="AH65" s="6"/>
      <c r="AI65" s="9"/>
      <c r="AJ65" s="10"/>
    </row>
    <row r="66" spans="2:36" ht="12.75" customHeight="1">
      <c r="B66" s="58">
        <v>2</v>
      </c>
      <c r="C66" s="59">
        <f>+C65+1</f>
        <v>58</v>
      </c>
      <c r="D66" s="60">
        <v>3047</v>
      </c>
      <c r="E66" s="61" t="s">
        <v>23</v>
      </c>
      <c r="F66" s="61"/>
      <c r="G66" s="62" t="s">
        <v>24</v>
      </c>
      <c r="H66" s="62" t="s">
        <v>25</v>
      </c>
      <c r="I66" s="62" t="s">
        <v>57</v>
      </c>
      <c r="J66" s="63">
        <v>6</v>
      </c>
      <c r="K66" s="64">
        <v>1</v>
      </c>
      <c r="L66" s="65">
        <v>0</v>
      </c>
      <c r="M66" s="71"/>
      <c r="N66" s="67"/>
      <c r="O66" s="68"/>
      <c r="P66" s="68"/>
      <c r="Q66" s="69"/>
      <c r="R66" s="70"/>
      <c r="S66" s="70"/>
      <c r="T66" s="70"/>
      <c r="U66" s="7"/>
      <c r="V66" s="7"/>
      <c r="W66" s="7"/>
      <c r="X66" s="7"/>
      <c r="Y66" s="7"/>
      <c r="Z66" s="7"/>
      <c r="AA66" s="8"/>
      <c r="AB66" s="8"/>
      <c r="AC66" s="8"/>
      <c r="AD66" s="8"/>
      <c r="AE66" s="8"/>
      <c r="AF66" s="8"/>
      <c r="AG66" s="6"/>
      <c r="AH66" s="6"/>
      <c r="AI66" s="9"/>
      <c r="AJ66" s="10"/>
    </row>
    <row r="67" spans="2:36" ht="12.75" customHeight="1">
      <c r="B67" s="58">
        <v>2</v>
      </c>
      <c r="C67" s="72">
        <f>+C66+1</f>
        <v>59</v>
      </c>
      <c r="D67" s="73">
        <v>3034</v>
      </c>
      <c r="E67" s="74" t="s">
        <v>27</v>
      </c>
      <c r="F67" s="74">
        <v>185</v>
      </c>
      <c r="G67" s="75" t="s">
        <v>24</v>
      </c>
      <c r="H67" s="75" t="s">
        <v>25</v>
      </c>
      <c r="I67" s="75" t="s">
        <v>58</v>
      </c>
      <c r="J67" s="76">
        <v>2</v>
      </c>
      <c r="K67" s="77">
        <v>1</v>
      </c>
      <c r="L67" s="78">
        <v>0</v>
      </c>
      <c r="M67" s="66"/>
      <c r="N67" s="67"/>
      <c r="O67" s="68"/>
      <c r="P67" s="68"/>
      <c r="Q67" s="69"/>
      <c r="R67" s="70"/>
      <c r="S67" s="70"/>
      <c r="T67" s="70"/>
      <c r="U67" s="7"/>
      <c r="V67" s="7"/>
      <c r="W67" s="7"/>
      <c r="X67" s="7"/>
      <c r="Y67" s="7"/>
      <c r="Z67" s="7"/>
      <c r="AA67" s="8"/>
      <c r="AB67" s="8"/>
      <c r="AC67" s="8"/>
      <c r="AD67" s="8"/>
      <c r="AE67" s="8"/>
      <c r="AF67" s="8"/>
      <c r="AG67" s="6"/>
      <c r="AH67" s="6"/>
      <c r="AI67" s="9"/>
      <c r="AJ67" s="10"/>
    </row>
    <row r="68" spans="2:36" ht="12.75" customHeight="1">
      <c r="B68" s="58">
        <v>2</v>
      </c>
      <c r="C68" s="59">
        <f>+C67+1</f>
        <v>60</v>
      </c>
      <c r="D68" s="60">
        <v>3035</v>
      </c>
      <c r="E68" s="61" t="s">
        <v>23</v>
      </c>
      <c r="F68" s="61"/>
      <c r="G68" s="62" t="s">
        <v>24</v>
      </c>
      <c r="H68" s="62" t="s">
        <v>25</v>
      </c>
      <c r="I68" s="62" t="s">
        <v>58</v>
      </c>
      <c r="J68" s="63">
        <v>4</v>
      </c>
      <c r="K68" s="64">
        <v>1</v>
      </c>
      <c r="L68" s="65">
        <v>0</v>
      </c>
      <c r="M68" s="71"/>
      <c r="N68" s="67"/>
      <c r="O68" s="68"/>
      <c r="P68" s="68"/>
      <c r="Q68" s="69"/>
      <c r="R68" s="70"/>
      <c r="S68" s="70"/>
      <c r="T68" s="70"/>
      <c r="U68" s="7"/>
      <c r="V68" s="7"/>
      <c r="W68" s="7"/>
      <c r="X68" s="7"/>
      <c r="Y68" s="7"/>
      <c r="Z68" s="7"/>
      <c r="AA68" s="8"/>
      <c r="AB68" s="8"/>
      <c r="AC68" s="8"/>
      <c r="AD68" s="8"/>
      <c r="AE68" s="8"/>
      <c r="AF68" s="8"/>
      <c r="AG68" s="6"/>
      <c r="AH68" s="6"/>
      <c r="AI68" s="9"/>
      <c r="AJ68" s="10"/>
    </row>
    <row r="69" spans="2:36" ht="12.75" customHeight="1">
      <c r="B69" s="58">
        <v>2</v>
      </c>
      <c r="C69" s="59">
        <f>+C68+1</f>
        <v>61</v>
      </c>
      <c r="D69" s="60">
        <v>3045</v>
      </c>
      <c r="E69" s="61" t="s">
        <v>23</v>
      </c>
      <c r="F69" s="61"/>
      <c r="G69" s="62" t="s">
        <v>24</v>
      </c>
      <c r="H69" s="62" t="s">
        <v>25</v>
      </c>
      <c r="I69" s="62" t="s">
        <v>58</v>
      </c>
      <c r="J69" s="63">
        <v>5</v>
      </c>
      <c r="K69" s="64">
        <v>1</v>
      </c>
      <c r="L69" s="65">
        <v>0</v>
      </c>
      <c r="M69" s="66"/>
      <c r="N69" s="67"/>
      <c r="O69" s="68"/>
      <c r="P69" s="68"/>
      <c r="Q69" s="69"/>
      <c r="R69" s="70"/>
      <c r="S69" s="70"/>
      <c r="T69" s="70"/>
      <c r="U69" s="7"/>
      <c r="V69" s="7"/>
      <c r="W69" s="7"/>
      <c r="X69" s="7"/>
      <c r="Y69" s="7"/>
      <c r="Z69" s="7"/>
      <c r="AA69" s="8"/>
      <c r="AB69" s="8"/>
      <c r="AC69" s="8"/>
      <c r="AD69" s="8"/>
      <c r="AE69" s="8"/>
      <c r="AF69" s="8"/>
      <c r="AG69" s="6"/>
      <c r="AH69" s="6"/>
      <c r="AI69" s="9"/>
      <c r="AJ69" s="10"/>
    </row>
    <row r="70" spans="2:36" ht="12.75" customHeight="1">
      <c r="B70" s="58">
        <v>2</v>
      </c>
      <c r="C70" s="59">
        <f>+C69+1</f>
        <v>62</v>
      </c>
      <c r="D70" s="60">
        <v>3037</v>
      </c>
      <c r="E70" s="61" t="s">
        <v>23</v>
      </c>
      <c r="F70" s="61"/>
      <c r="G70" s="62" t="s">
        <v>24</v>
      </c>
      <c r="H70" s="62" t="s">
        <v>25</v>
      </c>
      <c r="I70" s="62" t="s">
        <v>58</v>
      </c>
      <c r="J70" s="63">
        <v>7</v>
      </c>
      <c r="K70" s="64">
        <v>1</v>
      </c>
      <c r="L70" s="65">
        <v>0</v>
      </c>
      <c r="M70" s="71"/>
      <c r="N70" s="67"/>
      <c r="O70" s="68"/>
      <c r="P70" s="68"/>
      <c r="Q70" s="69"/>
      <c r="R70" s="70"/>
      <c r="S70" s="70"/>
      <c r="T70" s="70"/>
      <c r="U70" s="7"/>
      <c r="V70" s="7"/>
      <c r="W70" s="7"/>
      <c r="X70" s="7"/>
      <c r="Y70" s="7"/>
      <c r="Z70" s="7"/>
      <c r="AA70" s="8"/>
      <c r="AB70" s="8"/>
      <c r="AC70" s="8"/>
      <c r="AD70" s="8"/>
      <c r="AE70" s="8"/>
      <c r="AF70" s="8"/>
      <c r="AG70" s="6"/>
      <c r="AH70" s="6"/>
      <c r="AI70" s="9"/>
      <c r="AJ70" s="10"/>
    </row>
    <row r="71" spans="2:36" ht="12.75" customHeight="1">
      <c r="B71" s="58">
        <v>2</v>
      </c>
      <c r="C71" s="72">
        <f>+C70+1</f>
        <v>63</v>
      </c>
      <c r="D71" s="73">
        <v>3036</v>
      </c>
      <c r="E71" s="74" t="s">
        <v>27</v>
      </c>
      <c r="F71" s="74">
        <v>174</v>
      </c>
      <c r="G71" s="75" t="s">
        <v>24</v>
      </c>
      <c r="H71" s="75" t="s">
        <v>25</v>
      </c>
      <c r="I71" s="75" t="s">
        <v>58</v>
      </c>
      <c r="J71" s="76">
        <v>8</v>
      </c>
      <c r="K71" s="77">
        <v>1</v>
      </c>
      <c r="L71" s="78">
        <v>0</v>
      </c>
      <c r="M71" s="66"/>
      <c r="N71" s="67"/>
      <c r="O71" s="68"/>
      <c r="P71" s="68"/>
      <c r="Q71" s="69"/>
      <c r="R71" s="70"/>
      <c r="S71" s="70"/>
      <c r="T71" s="70"/>
      <c r="U71" s="7"/>
      <c r="V71" s="7"/>
      <c r="W71" s="7"/>
      <c r="X71" s="7"/>
      <c r="Y71" s="7"/>
      <c r="Z71" s="7"/>
      <c r="AA71" s="8"/>
      <c r="AB71" s="8"/>
      <c r="AC71" s="8"/>
      <c r="AD71" s="8"/>
      <c r="AE71" s="8"/>
      <c r="AF71" s="8"/>
      <c r="AG71" s="6"/>
      <c r="AH71" s="6"/>
      <c r="AI71" s="9"/>
      <c r="AJ71" s="10"/>
    </row>
    <row r="72" spans="2:36" ht="12.75" customHeight="1">
      <c r="B72" s="58">
        <v>2</v>
      </c>
      <c r="C72" s="72">
        <f>+C71+1</f>
        <v>64</v>
      </c>
      <c r="D72" s="73">
        <v>3038</v>
      </c>
      <c r="E72" s="74" t="s">
        <v>27</v>
      </c>
      <c r="F72" s="74">
        <v>153</v>
      </c>
      <c r="G72" s="75" t="s">
        <v>24</v>
      </c>
      <c r="H72" s="75" t="s">
        <v>25</v>
      </c>
      <c r="I72" s="75" t="s">
        <v>58</v>
      </c>
      <c r="J72" s="76">
        <v>11</v>
      </c>
      <c r="K72" s="77">
        <v>1</v>
      </c>
      <c r="L72" s="78">
        <v>0</v>
      </c>
      <c r="M72" s="71"/>
      <c r="N72" s="67"/>
      <c r="O72" s="68"/>
      <c r="P72" s="68"/>
      <c r="Q72" s="69"/>
      <c r="R72" s="70"/>
      <c r="S72" s="70"/>
      <c r="T72" s="70"/>
      <c r="U72" s="7"/>
      <c r="V72" s="7"/>
      <c r="W72" s="7"/>
      <c r="X72" s="7"/>
      <c r="Y72" s="7"/>
      <c r="Z72" s="7"/>
      <c r="AA72" s="8"/>
      <c r="AB72" s="8"/>
      <c r="AC72" s="8"/>
      <c r="AD72" s="8"/>
      <c r="AE72" s="8"/>
      <c r="AF72" s="8"/>
      <c r="AG72" s="6"/>
      <c r="AH72" s="6"/>
      <c r="AI72" s="9"/>
      <c r="AJ72" s="10"/>
    </row>
    <row r="73" spans="2:36" ht="12.75" customHeight="1">
      <c r="B73" s="58">
        <v>2</v>
      </c>
      <c r="C73" s="72">
        <f>+C72+1</f>
        <v>65</v>
      </c>
      <c r="D73" s="73">
        <v>6003</v>
      </c>
      <c r="E73" s="74" t="s">
        <v>27</v>
      </c>
      <c r="F73" s="74">
        <v>164</v>
      </c>
      <c r="G73" s="75" t="s">
        <v>24</v>
      </c>
      <c r="H73" s="75" t="s">
        <v>25</v>
      </c>
      <c r="I73" s="75" t="s">
        <v>58</v>
      </c>
      <c r="J73" s="76" t="s">
        <v>59</v>
      </c>
      <c r="K73" s="77">
        <v>0</v>
      </c>
      <c r="L73" s="78">
        <v>1</v>
      </c>
      <c r="M73" s="66"/>
      <c r="N73" s="67"/>
      <c r="O73" s="68"/>
      <c r="P73" s="68"/>
      <c r="Q73" s="69"/>
      <c r="R73" s="70"/>
      <c r="S73" s="70"/>
      <c r="T73" s="70"/>
      <c r="U73" s="7"/>
      <c r="V73" s="7"/>
      <c r="W73" s="7"/>
      <c r="X73" s="7"/>
      <c r="Y73" s="7"/>
      <c r="Z73" s="7"/>
      <c r="AA73" s="8"/>
      <c r="AB73" s="8"/>
      <c r="AC73" s="8"/>
      <c r="AD73" s="8"/>
      <c r="AE73" s="8"/>
      <c r="AF73" s="8"/>
      <c r="AG73" s="6"/>
      <c r="AH73" s="6"/>
      <c r="AI73" s="9"/>
      <c r="AJ73" s="10"/>
    </row>
    <row r="74" spans="2:36" ht="12.75" customHeight="1">
      <c r="B74" s="58">
        <v>2</v>
      </c>
      <c r="C74" s="72">
        <f>+C73+1</f>
        <v>66</v>
      </c>
      <c r="D74" s="73">
        <v>3041</v>
      </c>
      <c r="E74" s="74" t="s">
        <v>27</v>
      </c>
      <c r="F74" s="74">
        <v>125</v>
      </c>
      <c r="G74" s="75" t="s">
        <v>24</v>
      </c>
      <c r="H74" s="75" t="s">
        <v>25</v>
      </c>
      <c r="I74" s="75" t="s">
        <v>58</v>
      </c>
      <c r="J74" s="76">
        <v>17</v>
      </c>
      <c r="K74" s="77">
        <v>1</v>
      </c>
      <c r="L74" s="78">
        <v>0</v>
      </c>
      <c r="M74" s="71"/>
      <c r="N74" s="67"/>
      <c r="O74" s="68"/>
      <c r="P74" s="68"/>
      <c r="Q74" s="69"/>
      <c r="R74" s="70"/>
      <c r="S74" s="70"/>
      <c r="T74" s="70"/>
      <c r="U74" s="7"/>
      <c r="V74" s="7"/>
      <c r="W74" s="7"/>
      <c r="X74" s="7"/>
      <c r="Y74" s="7"/>
      <c r="Z74" s="7"/>
      <c r="AA74" s="8"/>
      <c r="AB74" s="8"/>
      <c r="AC74" s="8"/>
      <c r="AD74" s="8"/>
      <c r="AE74" s="8"/>
      <c r="AF74" s="8"/>
      <c r="AG74" s="6"/>
      <c r="AH74" s="6"/>
      <c r="AI74" s="9"/>
      <c r="AJ74" s="10"/>
    </row>
    <row r="75" spans="2:36" ht="12.75" customHeight="1">
      <c r="B75" s="58">
        <v>2</v>
      </c>
      <c r="C75" s="72">
        <f>+C74+1</f>
        <v>67</v>
      </c>
      <c r="D75" s="73">
        <v>3042</v>
      </c>
      <c r="E75" s="74" t="s">
        <v>27</v>
      </c>
      <c r="F75" s="74">
        <v>130</v>
      </c>
      <c r="G75" s="75" t="s">
        <v>24</v>
      </c>
      <c r="H75" s="75" t="s">
        <v>25</v>
      </c>
      <c r="I75" s="75" t="s">
        <v>58</v>
      </c>
      <c r="J75" s="76">
        <v>22</v>
      </c>
      <c r="K75" s="77">
        <v>1</v>
      </c>
      <c r="L75" s="78">
        <v>0</v>
      </c>
      <c r="M75" s="66"/>
      <c r="N75" s="67"/>
      <c r="O75" s="68"/>
      <c r="P75" s="68"/>
      <c r="Q75" s="69"/>
      <c r="R75" s="70"/>
      <c r="S75" s="70"/>
      <c r="T75" s="70"/>
      <c r="U75" s="7"/>
      <c r="V75" s="7"/>
      <c r="W75" s="7"/>
      <c r="X75" s="7"/>
      <c r="Y75" s="7"/>
      <c r="Z75" s="7"/>
      <c r="AA75" s="8"/>
      <c r="AB75" s="8"/>
      <c r="AC75" s="8"/>
      <c r="AD75" s="8"/>
      <c r="AE75" s="8"/>
      <c r="AF75" s="8"/>
      <c r="AG75" s="6"/>
      <c r="AH75" s="6"/>
      <c r="AI75" s="9"/>
      <c r="AJ75" s="10"/>
    </row>
    <row r="76" spans="2:36" ht="12.75" customHeight="1">
      <c r="B76" s="58">
        <v>2</v>
      </c>
      <c r="C76" s="59">
        <f>+C75+1</f>
        <v>68</v>
      </c>
      <c r="D76" s="60">
        <v>3044</v>
      </c>
      <c r="E76" s="61" t="s">
        <v>23</v>
      </c>
      <c r="F76" s="61"/>
      <c r="G76" s="62" t="s">
        <v>24</v>
      </c>
      <c r="H76" s="62" t="s">
        <v>25</v>
      </c>
      <c r="I76" s="62" t="s">
        <v>58</v>
      </c>
      <c r="J76" s="63">
        <v>24</v>
      </c>
      <c r="K76" s="64">
        <v>1</v>
      </c>
      <c r="L76" s="65">
        <v>0</v>
      </c>
      <c r="M76" s="96"/>
      <c r="N76" s="67"/>
      <c r="O76" s="68"/>
      <c r="P76" s="68"/>
      <c r="Q76" s="69"/>
      <c r="R76" s="70"/>
      <c r="S76" s="70"/>
      <c r="T76" s="70"/>
      <c r="U76" s="7"/>
      <c r="V76" s="7"/>
      <c r="W76" s="7"/>
      <c r="X76" s="7"/>
      <c r="Y76" s="7"/>
      <c r="Z76" s="7"/>
      <c r="AA76" s="8"/>
      <c r="AB76" s="8"/>
      <c r="AC76" s="8"/>
      <c r="AD76" s="8"/>
      <c r="AE76" s="8"/>
      <c r="AF76" s="8"/>
      <c r="AG76" s="6"/>
      <c r="AH76" s="6"/>
      <c r="AI76" s="9"/>
      <c r="AJ76" s="10"/>
    </row>
    <row r="77" spans="2:36" ht="12.75" customHeight="1">
      <c r="B77" s="58">
        <v>4</v>
      </c>
      <c r="C77" s="72">
        <f>+C76+1</f>
        <v>69</v>
      </c>
      <c r="D77" s="73">
        <v>1032</v>
      </c>
      <c r="E77" s="74" t="s">
        <v>27</v>
      </c>
      <c r="F77" s="74">
        <v>58</v>
      </c>
      <c r="G77" s="75" t="s">
        <v>29</v>
      </c>
      <c r="H77" s="75" t="s">
        <v>25</v>
      </c>
      <c r="I77" s="75" t="s">
        <v>60</v>
      </c>
      <c r="J77" s="76">
        <v>2</v>
      </c>
      <c r="K77" s="77">
        <v>1</v>
      </c>
      <c r="L77" s="78">
        <v>0</v>
      </c>
      <c r="M77" s="71"/>
      <c r="N77" s="67"/>
      <c r="O77" s="68"/>
      <c r="P77" s="68"/>
      <c r="Q77" s="69"/>
      <c r="R77" s="70"/>
      <c r="S77" s="70"/>
      <c r="T77" s="70"/>
      <c r="U77" s="7"/>
      <c r="V77" s="7"/>
      <c r="W77" s="7"/>
      <c r="X77" s="7"/>
      <c r="Y77" s="7"/>
      <c r="Z77" s="7"/>
      <c r="AA77" s="8"/>
      <c r="AB77" s="8"/>
      <c r="AC77" s="8"/>
      <c r="AD77" s="8"/>
      <c r="AE77" s="8"/>
      <c r="AF77" s="8"/>
      <c r="AG77" s="6"/>
      <c r="AH77" s="6"/>
      <c r="AI77" s="9"/>
      <c r="AJ77" s="10"/>
    </row>
    <row r="78" spans="2:36" ht="12.75" customHeight="1">
      <c r="B78" s="58">
        <v>4</v>
      </c>
      <c r="C78" s="72">
        <f>+C77+1</f>
        <v>70</v>
      </c>
      <c r="D78" s="73">
        <v>1037</v>
      </c>
      <c r="E78" s="74" t="s">
        <v>27</v>
      </c>
      <c r="F78" s="74">
        <v>4</v>
      </c>
      <c r="G78" s="75" t="s">
        <v>24</v>
      </c>
      <c r="H78" s="75" t="s">
        <v>25</v>
      </c>
      <c r="I78" s="75" t="s">
        <v>60</v>
      </c>
      <c r="J78" s="76" t="s">
        <v>61</v>
      </c>
      <c r="K78" s="77">
        <v>1</v>
      </c>
      <c r="L78" s="78">
        <v>0</v>
      </c>
      <c r="M78" s="66"/>
      <c r="N78" s="67"/>
      <c r="O78" s="68"/>
      <c r="P78" s="68"/>
      <c r="Q78" s="69"/>
      <c r="R78" s="70"/>
      <c r="S78" s="70"/>
      <c r="T78" s="70"/>
      <c r="U78" s="7"/>
      <c r="V78" s="7"/>
      <c r="W78" s="7"/>
      <c r="X78" s="7"/>
      <c r="Y78" s="7"/>
      <c r="Z78" s="7"/>
      <c r="AA78" s="8"/>
      <c r="AB78" s="8"/>
      <c r="AC78" s="8"/>
      <c r="AD78" s="8"/>
      <c r="AE78" s="8"/>
      <c r="AF78" s="8"/>
      <c r="AG78" s="6"/>
      <c r="AH78" s="6"/>
      <c r="AI78" s="9"/>
      <c r="AJ78" s="10"/>
    </row>
    <row r="79" spans="2:36" ht="12.75" customHeight="1">
      <c r="B79" s="58">
        <v>4</v>
      </c>
      <c r="C79" s="72">
        <f>+C78+1</f>
        <v>71</v>
      </c>
      <c r="D79" s="73">
        <v>1033</v>
      </c>
      <c r="E79" s="74" t="s">
        <v>27</v>
      </c>
      <c r="F79" s="74">
        <v>70</v>
      </c>
      <c r="G79" s="75" t="s">
        <v>24</v>
      </c>
      <c r="H79" s="75" t="s">
        <v>25</v>
      </c>
      <c r="I79" s="75" t="s">
        <v>60</v>
      </c>
      <c r="J79" s="76" t="s">
        <v>62</v>
      </c>
      <c r="K79" s="77">
        <v>1</v>
      </c>
      <c r="L79" s="78">
        <v>0</v>
      </c>
      <c r="M79" s="71"/>
      <c r="N79" s="67"/>
      <c r="O79" s="68"/>
      <c r="P79" s="68"/>
      <c r="Q79" s="69"/>
      <c r="R79" s="70"/>
      <c r="S79" s="70"/>
      <c r="T79" s="70"/>
      <c r="U79" s="7"/>
      <c r="V79" s="7"/>
      <c r="W79" s="7"/>
      <c r="X79" s="7"/>
      <c r="Y79" s="7"/>
      <c r="Z79" s="7"/>
      <c r="AA79" s="8"/>
      <c r="AB79" s="8"/>
      <c r="AC79" s="8"/>
      <c r="AD79" s="8"/>
      <c r="AE79" s="8"/>
      <c r="AF79" s="8"/>
      <c r="AG79" s="6"/>
      <c r="AH79" s="6"/>
      <c r="AI79" s="9"/>
      <c r="AJ79" s="10"/>
    </row>
    <row r="80" spans="2:36" ht="12.75" customHeight="1">
      <c r="B80" s="58">
        <v>4</v>
      </c>
      <c r="C80" s="72">
        <f>+C79+1</f>
        <v>72</v>
      </c>
      <c r="D80" s="73">
        <v>1031</v>
      </c>
      <c r="E80" s="74" t="s">
        <v>27</v>
      </c>
      <c r="F80" s="74">
        <v>57</v>
      </c>
      <c r="G80" s="75" t="s">
        <v>24</v>
      </c>
      <c r="H80" s="75" t="s">
        <v>25</v>
      </c>
      <c r="I80" s="75" t="s">
        <v>60</v>
      </c>
      <c r="J80" s="76">
        <v>30</v>
      </c>
      <c r="K80" s="77">
        <v>1</v>
      </c>
      <c r="L80" s="78">
        <v>0</v>
      </c>
      <c r="M80" s="66"/>
      <c r="N80" s="67"/>
      <c r="O80" s="68"/>
      <c r="P80" s="68"/>
      <c r="Q80" s="69"/>
      <c r="R80" s="70"/>
      <c r="S80" s="70"/>
      <c r="T80" s="70"/>
      <c r="U80" s="7"/>
      <c r="V80" s="7"/>
      <c r="W80" s="7"/>
      <c r="X80" s="7"/>
      <c r="Y80" s="7"/>
      <c r="Z80" s="7"/>
      <c r="AA80" s="8"/>
      <c r="AB80" s="8"/>
      <c r="AC80" s="8"/>
      <c r="AD80" s="8"/>
      <c r="AE80" s="8"/>
      <c r="AF80" s="8"/>
      <c r="AG80" s="6"/>
      <c r="AH80" s="6"/>
      <c r="AI80" s="9"/>
      <c r="AJ80" s="10"/>
    </row>
    <row r="81" spans="2:36" ht="12.75" customHeight="1">
      <c r="B81" s="58">
        <v>4</v>
      </c>
      <c r="C81" s="72">
        <f>+C80+1</f>
        <v>73</v>
      </c>
      <c r="D81" s="73">
        <v>1036</v>
      </c>
      <c r="E81" s="74" t="s">
        <v>27</v>
      </c>
      <c r="F81" s="74">
        <v>75</v>
      </c>
      <c r="G81" s="75" t="s">
        <v>24</v>
      </c>
      <c r="H81" s="75" t="s">
        <v>25</v>
      </c>
      <c r="I81" s="75" t="s">
        <v>60</v>
      </c>
      <c r="J81" s="76">
        <v>42</v>
      </c>
      <c r="K81" s="77">
        <v>1</v>
      </c>
      <c r="L81" s="78">
        <v>0</v>
      </c>
      <c r="M81" s="71"/>
      <c r="N81" s="67"/>
      <c r="O81" s="68"/>
      <c r="P81" s="68"/>
      <c r="Q81" s="69"/>
      <c r="R81" s="70"/>
      <c r="S81" s="70"/>
      <c r="T81" s="70"/>
      <c r="U81" s="7"/>
      <c r="V81" s="7"/>
      <c r="W81" s="7"/>
      <c r="X81" s="7"/>
      <c r="Y81" s="7"/>
      <c r="Z81" s="7"/>
      <c r="AA81" s="8"/>
      <c r="AB81" s="8"/>
      <c r="AC81" s="8"/>
      <c r="AD81" s="8"/>
      <c r="AE81" s="8"/>
      <c r="AF81" s="8"/>
      <c r="AG81" s="6"/>
      <c r="AH81" s="6"/>
      <c r="AI81" s="9"/>
      <c r="AJ81" s="10"/>
    </row>
    <row r="82" spans="2:36" ht="12.75" customHeight="1">
      <c r="B82" s="58">
        <v>4</v>
      </c>
      <c r="C82" s="72">
        <f>+C81+1</f>
        <v>74</v>
      </c>
      <c r="D82" s="73">
        <v>1035</v>
      </c>
      <c r="E82" s="74" t="s">
        <v>27</v>
      </c>
      <c r="F82" s="74">
        <v>113</v>
      </c>
      <c r="G82" s="75" t="s">
        <v>24</v>
      </c>
      <c r="H82" s="75" t="s">
        <v>25</v>
      </c>
      <c r="I82" s="75" t="s">
        <v>60</v>
      </c>
      <c r="J82" s="76">
        <v>44</v>
      </c>
      <c r="K82" s="77">
        <v>1</v>
      </c>
      <c r="L82" s="78">
        <v>0</v>
      </c>
      <c r="M82" s="86" t="s">
        <v>32</v>
      </c>
      <c r="N82" s="67"/>
      <c r="O82" s="68"/>
      <c r="P82" s="68"/>
      <c r="Q82" s="69"/>
      <c r="R82" s="70"/>
      <c r="S82" s="70"/>
      <c r="T82" s="70"/>
      <c r="U82" s="7"/>
      <c r="V82" s="7"/>
      <c r="W82" s="7"/>
      <c r="X82" s="7"/>
      <c r="Y82" s="7"/>
      <c r="Z82" s="7"/>
      <c r="AA82" s="8"/>
      <c r="AB82" s="8"/>
      <c r="AC82" s="8"/>
      <c r="AD82" s="8"/>
      <c r="AE82" s="8"/>
      <c r="AF82" s="8"/>
      <c r="AG82" s="6"/>
      <c r="AH82" s="6"/>
      <c r="AI82" s="9"/>
      <c r="AJ82" s="10"/>
    </row>
    <row r="83" spans="2:36" ht="12.75" customHeight="1">
      <c r="B83" s="58">
        <v>4</v>
      </c>
      <c r="C83" s="72">
        <f>+C82+1</f>
        <v>75</v>
      </c>
      <c r="D83" s="73">
        <v>1034</v>
      </c>
      <c r="E83" s="74" t="s">
        <v>27</v>
      </c>
      <c r="F83" s="74">
        <v>110</v>
      </c>
      <c r="G83" s="75" t="s">
        <v>24</v>
      </c>
      <c r="H83" s="75" t="s">
        <v>25</v>
      </c>
      <c r="I83" s="75" t="s">
        <v>60</v>
      </c>
      <c r="J83" s="76" t="s">
        <v>63</v>
      </c>
      <c r="K83" s="77">
        <v>1</v>
      </c>
      <c r="L83" s="78">
        <v>0</v>
      </c>
      <c r="M83" s="71"/>
      <c r="N83" s="67"/>
      <c r="O83" s="68"/>
      <c r="P83" s="68"/>
      <c r="Q83" s="69"/>
      <c r="R83" s="70"/>
      <c r="S83" s="70"/>
      <c r="T83" s="70"/>
      <c r="U83" s="7"/>
      <c r="V83" s="7"/>
      <c r="W83" s="7"/>
      <c r="X83" s="7"/>
      <c r="Y83" s="7"/>
      <c r="Z83" s="7"/>
      <c r="AA83" s="8"/>
      <c r="AB83" s="8"/>
      <c r="AC83" s="8"/>
      <c r="AD83" s="8"/>
      <c r="AE83" s="8"/>
      <c r="AF83" s="8"/>
      <c r="AG83" s="6"/>
      <c r="AH83" s="6"/>
      <c r="AI83" s="9"/>
      <c r="AJ83" s="10"/>
    </row>
    <row r="84" spans="2:36" ht="12.75" customHeight="1">
      <c r="B84" s="58">
        <v>2</v>
      </c>
      <c r="C84" s="72">
        <f>+C83+1</f>
        <v>76</v>
      </c>
      <c r="D84" s="73">
        <v>1039</v>
      </c>
      <c r="E84" s="74" t="s">
        <v>27</v>
      </c>
      <c r="F84" s="74">
        <v>62</v>
      </c>
      <c r="G84" s="75" t="s">
        <v>34</v>
      </c>
      <c r="H84" s="75" t="s">
        <v>25</v>
      </c>
      <c r="I84" s="75" t="s">
        <v>64</v>
      </c>
      <c r="J84" s="76">
        <v>6</v>
      </c>
      <c r="K84" s="77">
        <v>1</v>
      </c>
      <c r="L84" s="78">
        <v>0</v>
      </c>
      <c r="M84" s="66"/>
      <c r="N84" s="67"/>
      <c r="O84" s="68"/>
      <c r="P84" s="68"/>
      <c r="Q84" s="69"/>
      <c r="R84" s="70"/>
      <c r="S84" s="70"/>
      <c r="T84" s="70"/>
      <c r="U84" s="7"/>
      <c r="V84" s="7"/>
      <c r="W84" s="7"/>
      <c r="X84" s="7"/>
      <c r="Y84" s="7"/>
      <c r="Z84" s="7"/>
      <c r="AA84" s="8"/>
      <c r="AB84" s="8"/>
      <c r="AC84" s="8"/>
      <c r="AD84" s="8"/>
      <c r="AE84" s="8"/>
      <c r="AF84" s="8"/>
      <c r="AG84" s="6"/>
      <c r="AH84" s="6"/>
      <c r="AI84" s="9"/>
      <c r="AJ84" s="10"/>
    </row>
    <row r="85" spans="2:36" ht="12.75" customHeight="1">
      <c r="B85" s="58">
        <v>2</v>
      </c>
      <c r="C85" s="72">
        <f>+C84+1</f>
        <v>77</v>
      </c>
      <c r="D85" s="73">
        <v>3052</v>
      </c>
      <c r="E85" s="74" t="s">
        <v>27</v>
      </c>
      <c r="F85" s="74">
        <v>182</v>
      </c>
      <c r="G85" s="75" t="s">
        <v>24</v>
      </c>
      <c r="H85" s="75" t="s">
        <v>25</v>
      </c>
      <c r="I85" s="75" t="s">
        <v>64</v>
      </c>
      <c r="J85" s="76">
        <v>8</v>
      </c>
      <c r="K85" s="77">
        <v>1</v>
      </c>
      <c r="L85" s="78">
        <v>0</v>
      </c>
      <c r="M85" s="71"/>
      <c r="N85" s="67"/>
      <c r="O85" s="68"/>
      <c r="P85" s="68"/>
      <c r="Q85" s="69"/>
      <c r="R85" s="70"/>
      <c r="S85" s="70"/>
      <c r="T85" s="70"/>
      <c r="U85" s="7"/>
      <c r="V85" s="7"/>
      <c r="W85" s="7"/>
      <c r="X85" s="7"/>
      <c r="Y85" s="7"/>
      <c r="Z85" s="7"/>
      <c r="AA85" s="8"/>
      <c r="AB85" s="8"/>
      <c r="AC85" s="8"/>
      <c r="AD85" s="8"/>
      <c r="AE85" s="8"/>
      <c r="AF85" s="8"/>
      <c r="AG85" s="6"/>
      <c r="AH85" s="6"/>
      <c r="AI85" s="9"/>
      <c r="AJ85" s="10"/>
    </row>
    <row r="86" spans="2:36" ht="12.75" customHeight="1">
      <c r="B86" s="58">
        <v>2</v>
      </c>
      <c r="C86" s="72">
        <f>+C85+1</f>
        <v>78</v>
      </c>
      <c r="D86" s="73">
        <v>1038</v>
      </c>
      <c r="E86" s="74" t="s">
        <v>27</v>
      </c>
      <c r="F86" s="74">
        <v>35</v>
      </c>
      <c r="G86" s="75" t="s">
        <v>34</v>
      </c>
      <c r="H86" s="75" t="s">
        <v>25</v>
      </c>
      <c r="I86" s="75" t="s">
        <v>64</v>
      </c>
      <c r="J86" s="76" t="s">
        <v>65</v>
      </c>
      <c r="K86" s="77">
        <v>1</v>
      </c>
      <c r="L86" s="78">
        <v>0</v>
      </c>
      <c r="M86" s="66"/>
      <c r="N86" s="67"/>
      <c r="O86" s="68"/>
      <c r="P86" s="68"/>
      <c r="Q86" s="69"/>
      <c r="R86" s="70"/>
      <c r="S86" s="70"/>
      <c r="T86" s="70"/>
      <c r="U86" s="7"/>
      <c r="V86" s="7"/>
      <c r="W86" s="7"/>
      <c r="X86" s="7"/>
      <c r="Y86" s="7"/>
      <c r="Z86" s="7"/>
      <c r="AA86" s="8"/>
      <c r="AB86" s="8"/>
      <c r="AC86" s="8"/>
      <c r="AD86" s="8"/>
      <c r="AE86" s="8"/>
      <c r="AF86" s="8"/>
      <c r="AG86" s="6"/>
      <c r="AH86" s="6"/>
      <c r="AI86" s="9"/>
      <c r="AJ86" s="10"/>
    </row>
    <row r="87" spans="2:36" ht="12.75" customHeight="1">
      <c r="B87" s="58">
        <v>2</v>
      </c>
      <c r="C87" s="72">
        <f>+C86+1</f>
        <v>79</v>
      </c>
      <c r="D87" s="73">
        <v>3048</v>
      </c>
      <c r="E87" s="74" t="s">
        <v>27</v>
      </c>
      <c r="F87" s="74">
        <v>221</v>
      </c>
      <c r="G87" s="75" t="s">
        <v>24</v>
      </c>
      <c r="H87" s="75" t="s">
        <v>25</v>
      </c>
      <c r="I87" s="75" t="s">
        <v>64</v>
      </c>
      <c r="J87" s="76">
        <v>13</v>
      </c>
      <c r="K87" s="77">
        <v>1</v>
      </c>
      <c r="L87" s="78">
        <v>0</v>
      </c>
      <c r="M87" s="71"/>
      <c r="N87" s="67"/>
      <c r="O87" s="68"/>
      <c r="P87" s="68"/>
      <c r="Q87" s="69"/>
      <c r="R87" s="70"/>
      <c r="S87" s="70"/>
      <c r="T87" s="70"/>
      <c r="U87" s="7"/>
      <c r="V87" s="7"/>
      <c r="W87" s="7"/>
      <c r="X87" s="7"/>
      <c r="Y87" s="7"/>
      <c r="Z87" s="7"/>
      <c r="AA87" s="8"/>
      <c r="AB87" s="8"/>
      <c r="AC87" s="8"/>
      <c r="AD87" s="8"/>
      <c r="AE87" s="8"/>
      <c r="AF87" s="8"/>
      <c r="AG87" s="6"/>
      <c r="AH87" s="6"/>
      <c r="AI87" s="9"/>
      <c r="AJ87" s="10"/>
    </row>
    <row r="88" spans="2:36" ht="12.75" customHeight="1">
      <c r="B88" s="58">
        <v>2</v>
      </c>
      <c r="C88" s="72">
        <f>+C87+1</f>
        <v>80</v>
      </c>
      <c r="D88" s="73">
        <v>1114</v>
      </c>
      <c r="E88" s="74" t="s">
        <v>27</v>
      </c>
      <c r="F88" s="74">
        <v>36</v>
      </c>
      <c r="G88" s="75" t="s">
        <v>34</v>
      </c>
      <c r="H88" s="75" t="s">
        <v>25</v>
      </c>
      <c r="I88" s="75" t="s">
        <v>64</v>
      </c>
      <c r="J88" s="76" t="s">
        <v>66</v>
      </c>
      <c r="K88" s="77">
        <v>1</v>
      </c>
      <c r="L88" s="78">
        <v>0</v>
      </c>
      <c r="M88" s="86" t="s">
        <v>32</v>
      </c>
      <c r="N88"/>
      <c r="O88" s="68"/>
      <c r="P88" s="68"/>
      <c r="Q88" s="69"/>
      <c r="R88" s="70"/>
      <c r="S88" s="70"/>
      <c r="T88" s="70"/>
      <c r="U88" s="7"/>
      <c r="V88" s="7"/>
      <c r="W88" s="7"/>
      <c r="X88" s="7"/>
      <c r="Y88" s="7"/>
      <c r="Z88" s="7"/>
      <c r="AA88" s="8"/>
      <c r="AB88" s="8"/>
      <c r="AC88" s="8"/>
      <c r="AD88" s="8"/>
      <c r="AE88" s="8"/>
      <c r="AF88" s="8"/>
      <c r="AG88" s="6"/>
      <c r="AH88" s="6"/>
      <c r="AI88" s="9"/>
      <c r="AJ88" s="10"/>
    </row>
    <row r="89" spans="2:36" ht="12.75" customHeight="1">
      <c r="B89" s="58">
        <v>2</v>
      </c>
      <c r="C89" s="72">
        <f>+C88+1</f>
        <v>81</v>
      </c>
      <c r="D89" s="73">
        <v>1040</v>
      </c>
      <c r="E89" s="74" t="s">
        <v>27</v>
      </c>
      <c r="F89" s="74">
        <v>92</v>
      </c>
      <c r="G89" s="75" t="s">
        <v>34</v>
      </c>
      <c r="H89" s="75" t="s">
        <v>25</v>
      </c>
      <c r="I89" s="75" t="s">
        <v>64</v>
      </c>
      <c r="J89" s="76">
        <v>34</v>
      </c>
      <c r="K89" s="77">
        <v>1</v>
      </c>
      <c r="L89" s="78">
        <v>0</v>
      </c>
      <c r="M89" s="71"/>
      <c r="N89"/>
      <c r="O89" s="68"/>
      <c r="P89" s="68"/>
      <c r="Q89" s="69"/>
      <c r="R89" s="70"/>
      <c r="S89" s="70"/>
      <c r="T89" s="70"/>
      <c r="U89" s="7"/>
      <c r="V89" s="7"/>
      <c r="W89" s="7"/>
      <c r="X89" s="7"/>
      <c r="Y89" s="7"/>
      <c r="Z89" s="7"/>
      <c r="AA89" s="8"/>
      <c r="AB89" s="8"/>
      <c r="AC89" s="8"/>
      <c r="AD89" s="8"/>
      <c r="AE89" s="8"/>
      <c r="AF89" s="8"/>
      <c r="AG89" s="6"/>
      <c r="AH89" s="6"/>
      <c r="AI89" s="9"/>
      <c r="AJ89" s="10"/>
    </row>
    <row r="90" spans="2:36" ht="12.75" customHeight="1">
      <c r="B90" s="58">
        <v>2</v>
      </c>
      <c r="C90" s="72">
        <f>+C89+1</f>
        <v>82</v>
      </c>
      <c r="D90" s="73">
        <v>3049</v>
      </c>
      <c r="E90" s="74" t="s">
        <v>27</v>
      </c>
      <c r="F90" s="74">
        <v>105</v>
      </c>
      <c r="G90" s="75" t="s">
        <v>34</v>
      </c>
      <c r="H90" s="75" t="s">
        <v>25</v>
      </c>
      <c r="I90" s="75" t="s">
        <v>64</v>
      </c>
      <c r="J90" s="76" t="s">
        <v>67</v>
      </c>
      <c r="K90" s="77">
        <v>1</v>
      </c>
      <c r="L90" s="78">
        <v>0</v>
      </c>
      <c r="M90" s="66"/>
      <c r="N90"/>
      <c r="O90" s="68"/>
      <c r="P90" s="68"/>
      <c r="Q90" s="69"/>
      <c r="R90" s="70"/>
      <c r="S90" s="70"/>
      <c r="T90" s="70"/>
      <c r="U90" s="7"/>
      <c r="V90" s="7"/>
      <c r="W90" s="7"/>
      <c r="X90" s="7"/>
      <c r="Y90" s="7"/>
      <c r="Z90" s="7"/>
      <c r="AA90" s="8"/>
      <c r="AB90" s="8"/>
      <c r="AC90" s="8"/>
      <c r="AD90" s="8"/>
      <c r="AE90" s="8"/>
      <c r="AF90" s="8"/>
      <c r="AG90" s="6"/>
      <c r="AH90" s="6"/>
      <c r="AI90" s="9"/>
      <c r="AJ90" s="10"/>
    </row>
    <row r="91" spans="2:36" ht="12.75" customHeight="1">
      <c r="B91" s="58">
        <v>2</v>
      </c>
      <c r="C91" s="87">
        <f>+C90+1</f>
        <v>83</v>
      </c>
      <c r="D91" s="60">
        <v>6018</v>
      </c>
      <c r="E91" s="61" t="s">
        <v>23</v>
      </c>
      <c r="F91" s="61"/>
      <c r="G91" s="62" t="s">
        <v>24</v>
      </c>
      <c r="H91" s="62" t="s">
        <v>25</v>
      </c>
      <c r="I91" s="62" t="s">
        <v>68</v>
      </c>
      <c r="J91" s="63">
        <v>2</v>
      </c>
      <c r="K91" s="64">
        <v>0</v>
      </c>
      <c r="L91" s="65">
        <v>1</v>
      </c>
      <c r="M91" s="71"/>
      <c r="N91" s="67"/>
      <c r="O91" s="68"/>
      <c r="P91" s="68"/>
      <c r="Q91" s="69"/>
      <c r="R91" s="70"/>
      <c r="S91" s="70"/>
      <c r="T91" s="70"/>
      <c r="U91" s="7"/>
      <c r="V91" s="7"/>
      <c r="W91" s="7"/>
      <c r="X91" s="7"/>
      <c r="Y91" s="7"/>
      <c r="Z91" s="7"/>
      <c r="AA91" s="8"/>
      <c r="AB91" s="8"/>
      <c r="AC91" s="8"/>
      <c r="AD91" s="8"/>
      <c r="AE91" s="8"/>
      <c r="AF91" s="8"/>
      <c r="AG91" s="6"/>
      <c r="AH91" s="6"/>
      <c r="AI91" s="9"/>
      <c r="AJ91" s="10"/>
    </row>
    <row r="92" spans="2:36" ht="12.75" customHeight="1">
      <c r="B92" s="58">
        <v>2</v>
      </c>
      <c r="C92" s="72">
        <f>+C91+1</f>
        <v>84</v>
      </c>
      <c r="D92" s="73">
        <v>3054</v>
      </c>
      <c r="E92" s="74" t="s">
        <v>27</v>
      </c>
      <c r="F92" s="74">
        <v>181</v>
      </c>
      <c r="G92" s="75" t="s">
        <v>24</v>
      </c>
      <c r="H92" s="75" t="s">
        <v>25</v>
      </c>
      <c r="I92" s="75" t="s">
        <v>68</v>
      </c>
      <c r="J92" s="76">
        <v>3</v>
      </c>
      <c r="K92" s="77">
        <v>1</v>
      </c>
      <c r="L92" s="78">
        <v>0</v>
      </c>
      <c r="M92" s="66"/>
      <c r="N92" s="67"/>
      <c r="O92" s="68"/>
      <c r="P92" s="68"/>
      <c r="Q92" s="69"/>
      <c r="R92" s="70"/>
      <c r="S92" s="70"/>
      <c r="T92" s="70"/>
      <c r="U92" s="7"/>
      <c r="V92" s="7"/>
      <c r="W92" s="7"/>
      <c r="X92" s="7"/>
      <c r="Y92" s="7"/>
      <c r="Z92" s="7"/>
      <c r="AA92" s="8"/>
      <c r="AB92" s="8"/>
      <c r="AC92" s="8"/>
      <c r="AD92" s="8"/>
      <c r="AE92" s="8"/>
      <c r="AF92" s="8"/>
      <c r="AG92" s="6"/>
      <c r="AH92" s="6"/>
      <c r="AI92" s="9"/>
      <c r="AJ92" s="10"/>
    </row>
    <row r="93" spans="2:36" ht="12.75" customHeight="1">
      <c r="B93" s="58">
        <v>2</v>
      </c>
      <c r="C93" s="72">
        <f>+C92+1</f>
        <v>85</v>
      </c>
      <c r="D93" s="73">
        <v>6002</v>
      </c>
      <c r="E93" s="74" t="s">
        <v>27</v>
      </c>
      <c r="F93" s="74">
        <v>181</v>
      </c>
      <c r="G93" s="75" t="s">
        <v>24</v>
      </c>
      <c r="H93" s="75" t="s">
        <v>25</v>
      </c>
      <c r="I93" s="75" t="s">
        <v>68</v>
      </c>
      <c r="J93" s="76" t="s">
        <v>69</v>
      </c>
      <c r="K93" s="77">
        <v>0</v>
      </c>
      <c r="L93" s="78">
        <v>1</v>
      </c>
      <c r="M93" s="71"/>
      <c r="N93" s="67"/>
      <c r="O93" s="68"/>
      <c r="P93" s="68"/>
      <c r="Q93" s="69"/>
      <c r="R93" s="70"/>
      <c r="S93" s="70"/>
      <c r="T93" s="70"/>
      <c r="U93" s="7"/>
      <c r="V93" s="7"/>
      <c r="W93" s="7"/>
      <c r="X93" s="7"/>
      <c r="Y93" s="7"/>
      <c r="Z93" s="7"/>
      <c r="AA93" s="8"/>
      <c r="AB93" s="8"/>
      <c r="AC93" s="8"/>
      <c r="AD93" s="8"/>
      <c r="AE93" s="8"/>
      <c r="AF93" s="8"/>
      <c r="AG93" s="6"/>
      <c r="AH93" s="6"/>
      <c r="AI93" s="9"/>
      <c r="AJ93" s="10"/>
    </row>
    <row r="94" spans="2:36" ht="12.75" customHeight="1">
      <c r="B94" s="58">
        <v>2</v>
      </c>
      <c r="C94" s="72">
        <f>+C93+1</f>
        <v>86</v>
      </c>
      <c r="D94" s="73">
        <v>3055</v>
      </c>
      <c r="E94" s="74" t="s">
        <v>27</v>
      </c>
      <c r="F94" s="74">
        <v>196</v>
      </c>
      <c r="G94" s="75" t="s">
        <v>24</v>
      </c>
      <c r="H94" s="75" t="s">
        <v>25</v>
      </c>
      <c r="I94" s="75" t="s">
        <v>68</v>
      </c>
      <c r="J94" s="76">
        <v>9</v>
      </c>
      <c r="K94" s="77">
        <v>1</v>
      </c>
      <c r="L94" s="78">
        <v>0</v>
      </c>
      <c r="M94" s="66"/>
      <c r="N94" s="67"/>
      <c r="O94" s="68"/>
      <c r="P94" s="68"/>
      <c r="Q94" s="69"/>
      <c r="R94" s="70"/>
      <c r="S94" s="70"/>
      <c r="T94" s="70"/>
      <c r="U94" s="7"/>
      <c r="V94" s="7"/>
      <c r="W94" s="7"/>
      <c r="X94" s="7"/>
      <c r="Y94" s="7"/>
      <c r="Z94" s="7"/>
      <c r="AA94" s="8"/>
      <c r="AB94" s="8"/>
      <c r="AC94" s="8"/>
      <c r="AD94" s="8"/>
      <c r="AE94" s="8"/>
      <c r="AF94" s="8"/>
      <c r="AG94" s="6"/>
      <c r="AH94" s="6"/>
      <c r="AI94" s="9"/>
      <c r="AJ94" s="10"/>
    </row>
    <row r="95" spans="2:36" ht="12.75" customHeight="1">
      <c r="B95" s="58">
        <v>2</v>
      </c>
      <c r="C95" s="72">
        <f>+C94+1</f>
        <v>87</v>
      </c>
      <c r="D95" s="73">
        <v>3056</v>
      </c>
      <c r="E95" s="74" t="s">
        <v>27</v>
      </c>
      <c r="F95" s="74">
        <v>203</v>
      </c>
      <c r="G95" s="75" t="s">
        <v>24</v>
      </c>
      <c r="H95" s="75" t="s">
        <v>25</v>
      </c>
      <c r="I95" s="75" t="s">
        <v>68</v>
      </c>
      <c r="J95" s="76">
        <v>10</v>
      </c>
      <c r="K95" s="77">
        <v>1</v>
      </c>
      <c r="L95" s="78">
        <v>0</v>
      </c>
      <c r="M95" s="71"/>
      <c r="N95" s="67"/>
      <c r="O95" s="68"/>
      <c r="P95" s="68"/>
      <c r="Q95" s="69"/>
      <c r="R95" s="70"/>
      <c r="S95" s="70"/>
      <c r="T95" s="70"/>
      <c r="U95" s="7"/>
      <c r="V95" s="7"/>
      <c r="W95" s="7"/>
      <c r="X95" s="7"/>
      <c r="Y95" s="7"/>
      <c r="Z95" s="7"/>
      <c r="AA95" s="8"/>
      <c r="AB95" s="8"/>
      <c r="AC95" s="8"/>
      <c r="AD95" s="8"/>
      <c r="AE95" s="8"/>
      <c r="AF95" s="8"/>
      <c r="AG95" s="6"/>
      <c r="AH95" s="6"/>
      <c r="AI95" s="9"/>
      <c r="AJ95" s="10"/>
    </row>
    <row r="96" spans="2:36" ht="12.75" customHeight="1">
      <c r="B96" s="58">
        <v>2</v>
      </c>
      <c r="C96" s="72">
        <f>+C95+1</f>
        <v>88</v>
      </c>
      <c r="D96" s="73">
        <v>3057</v>
      </c>
      <c r="E96" s="74" t="s">
        <v>27</v>
      </c>
      <c r="F96" s="74">
        <v>203</v>
      </c>
      <c r="G96" s="75" t="s">
        <v>24</v>
      </c>
      <c r="H96" s="75" t="s">
        <v>25</v>
      </c>
      <c r="I96" s="75" t="s">
        <v>68</v>
      </c>
      <c r="J96" s="76">
        <v>12</v>
      </c>
      <c r="K96" s="77">
        <v>1</v>
      </c>
      <c r="L96" s="78">
        <v>0</v>
      </c>
      <c r="M96" s="66"/>
      <c r="N96" s="67"/>
      <c r="O96" s="68"/>
      <c r="P96" s="68"/>
      <c r="Q96" s="69"/>
      <c r="R96" s="70"/>
      <c r="S96" s="70"/>
      <c r="T96" s="70"/>
      <c r="U96" s="7"/>
      <c r="V96" s="7"/>
      <c r="W96" s="7"/>
      <c r="X96" s="7"/>
      <c r="Y96" s="7"/>
      <c r="Z96" s="7"/>
      <c r="AA96" s="8"/>
      <c r="AB96" s="8"/>
      <c r="AC96" s="8"/>
      <c r="AD96" s="8"/>
      <c r="AE96" s="8"/>
      <c r="AF96" s="8"/>
      <c r="AG96" s="6"/>
      <c r="AH96" s="6"/>
      <c r="AI96" s="9"/>
      <c r="AJ96" s="10"/>
    </row>
    <row r="97" spans="2:36" ht="12.75" customHeight="1">
      <c r="B97" s="58">
        <v>2</v>
      </c>
      <c r="C97" s="59">
        <f>+C96+1</f>
        <v>89</v>
      </c>
      <c r="D97" s="60">
        <v>1041</v>
      </c>
      <c r="E97" s="61" t="s">
        <v>23</v>
      </c>
      <c r="F97" s="61"/>
      <c r="G97" s="62" t="s">
        <v>24</v>
      </c>
      <c r="H97" s="62" t="s">
        <v>25</v>
      </c>
      <c r="I97" s="90" t="s">
        <v>68</v>
      </c>
      <c r="J97" s="63" t="s">
        <v>70</v>
      </c>
      <c r="K97" s="64">
        <v>1</v>
      </c>
      <c r="L97" s="65">
        <v>0</v>
      </c>
      <c r="M97" s="71"/>
      <c r="N97" s="67"/>
      <c r="O97" s="68"/>
      <c r="P97" s="68"/>
      <c r="Q97" s="69"/>
      <c r="R97" s="70"/>
      <c r="S97" s="70"/>
      <c r="T97" s="70"/>
      <c r="U97" s="7"/>
      <c r="V97" s="7"/>
      <c r="W97" s="7"/>
      <c r="X97" s="7"/>
      <c r="Y97" s="7"/>
      <c r="Z97" s="7"/>
      <c r="AA97" s="8"/>
      <c r="AB97" s="8"/>
      <c r="AC97" s="8"/>
      <c r="AD97" s="8"/>
      <c r="AE97" s="8"/>
      <c r="AF97" s="8"/>
      <c r="AG97" s="6"/>
      <c r="AH97" s="6"/>
      <c r="AI97" s="9"/>
      <c r="AJ97" s="10"/>
    </row>
    <row r="98" spans="2:36" ht="12.75" customHeight="1">
      <c r="B98" s="58">
        <v>5</v>
      </c>
      <c r="C98" s="72">
        <f>+C97+1</f>
        <v>90</v>
      </c>
      <c r="D98" s="73">
        <v>3202</v>
      </c>
      <c r="E98" s="74" t="s">
        <v>27</v>
      </c>
      <c r="F98" s="74">
        <v>149</v>
      </c>
      <c r="G98" s="75" t="s">
        <v>24</v>
      </c>
      <c r="H98" s="75" t="s">
        <v>25</v>
      </c>
      <c r="I98" s="75" t="s">
        <v>71</v>
      </c>
      <c r="J98" s="76">
        <v>25</v>
      </c>
      <c r="K98" s="77">
        <v>1</v>
      </c>
      <c r="L98" s="78">
        <v>0</v>
      </c>
      <c r="M98" s="66"/>
      <c r="N98" s="67"/>
      <c r="O98" s="68"/>
      <c r="P98" s="68"/>
      <c r="Q98" s="69"/>
      <c r="R98" s="70"/>
      <c r="S98" s="70"/>
      <c r="T98" s="70"/>
      <c r="U98" s="7"/>
      <c r="V98" s="7"/>
      <c r="W98" s="7"/>
      <c r="X98" s="7"/>
      <c r="Y98" s="7"/>
      <c r="Z98" s="7"/>
      <c r="AA98" s="8"/>
      <c r="AB98" s="8"/>
      <c r="AC98" s="8"/>
      <c r="AD98" s="8"/>
      <c r="AE98" s="8"/>
      <c r="AF98" s="8"/>
      <c r="AG98" s="6"/>
      <c r="AH98" s="6"/>
      <c r="AI98" s="9"/>
      <c r="AJ98" s="10"/>
    </row>
    <row r="99" spans="2:36" ht="12.75" customHeight="1">
      <c r="B99" s="58">
        <v>2</v>
      </c>
      <c r="C99" s="72">
        <f>+C98+1</f>
        <v>91</v>
      </c>
      <c r="D99" s="73">
        <v>3059</v>
      </c>
      <c r="E99" s="74" t="s">
        <v>27</v>
      </c>
      <c r="F99" s="74">
        <v>185</v>
      </c>
      <c r="G99" s="75" t="s">
        <v>24</v>
      </c>
      <c r="H99" s="75" t="s">
        <v>25</v>
      </c>
      <c r="I99" s="75" t="s">
        <v>72</v>
      </c>
      <c r="J99" s="76">
        <v>1</v>
      </c>
      <c r="K99" s="77">
        <v>1</v>
      </c>
      <c r="L99" s="78">
        <v>0</v>
      </c>
      <c r="M99" s="71"/>
      <c r="N99" s="67"/>
      <c r="O99" s="68"/>
      <c r="P99" s="68"/>
      <c r="Q99" s="69"/>
      <c r="R99" s="70"/>
      <c r="S99" s="70"/>
      <c r="T99" s="70"/>
      <c r="U99" s="7"/>
      <c r="V99" s="7"/>
      <c r="W99" s="7"/>
      <c r="X99" s="7"/>
      <c r="Y99" s="7"/>
      <c r="Z99" s="7"/>
      <c r="AA99" s="8"/>
      <c r="AB99" s="8"/>
      <c r="AC99" s="8"/>
      <c r="AD99" s="8"/>
      <c r="AE99" s="8"/>
      <c r="AF99" s="8"/>
      <c r="AG99" s="6"/>
      <c r="AH99" s="6"/>
      <c r="AI99" s="9"/>
      <c r="AJ99" s="10"/>
    </row>
    <row r="100" spans="2:36" ht="12.75" customHeight="1">
      <c r="B100" s="58">
        <v>2</v>
      </c>
      <c r="C100" s="72">
        <f>+C99+1</f>
        <v>92</v>
      </c>
      <c r="D100" s="73">
        <v>3060</v>
      </c>
      <c r="E100" s="74" t="s">
        <v>27</v>
      </c>
      <c r="F100" s="74">
        <v>185</v>
      </c>
      <c r="G100" s="75" t="s">
        <v>24</v>
      </c>
      <c r="H100" s="75" t="s">
        <v>25</v>
      </c>
      <c r="I100" s="75" t="s">
        <v>72</v>
      </c>
      <c r="J100" s="76">
        <v>3</v>
      </c>
      <c r="K100" s="77">
        <v>1</v>
      </c>
      <c r="L100" s="78">
        <v>0</v>
      </c>
      <c r="M100" s="66"/>
      <c r="N100" s="67"/>
      <c r="O100" s="68"/>
      <c r="P100" s="68"/>
      <c r="Q100" s="69"/>
      <c r="R100" s="70"/>
      <c r="S100" s="70"/>
      <c r="T100" s="70"/>
      <c r="U100" s="7"/>
      <c r="V100" s="7"/>
      <c r="W100" s="7"/>
      <c r="X100" s="7"/>
      <c r="Y100" s="7"/>
      <c r="Z100" s="7"/>
      <c r="AA100" s="8"/>
      <c r="AB100" s="8"/>
      <c r="AC100" s="8"/>
      <c r="AD100" s="8"/>
      <c r="AE100" s="8"/>
      <c r="AF100" s="8"/>
      <c r="AG100" s="6"/>
      <c r="AH100" s="6"/>
      <c r="AI100" s="9"/>
      <c r="AJ100" s="10"/>
    </row>
    <row r="101" spans="2:36" ht="12.75" customHeight="1">
      <c r="B101" s="58">
        <v>2</v>
      </c>
      <c r="C101" s="59">
        <f>+C100+1</f>
        <v>93</v>
      </c>
      <c r="D101" s="60">
        <v>6017</v>
      </c>
      <c r="E101" s="61" t="s">
        <v>23</v>
      </c>
      <c r="F101" s="61"/>
      <c r="G101" s="62" t="s">
        <v>24</v>
      </c>
      <c r="H101" s="62" t="s">
        <v>25</v>
      </c>
      <c r="I101" s="90" t="s">
        <v>72</v>
      </c>
      <c r="J101" s="63">
        <v>5</v>
      </c>
      <c r="K101" s="64">
        <v>0</v>
      </c>
      <c r="L101" s="65">
        <v>1</v>
      </c>
      <c r="M101" s="71"/>
      <c r="N101" s="67"/>
      <c r="O101" s="68"/>
      <c r="P101" s="68"/>
      <c r="Q101" s="69"/>
      <c r="R101" s="70"/>
      <c r="S101" s="70"/>
      <c r="T101" s="70"/>
      <c r="U101" s="7"/>
      <c r="V101" s="7"/>
      <c r="W101" s="7"/>
      <c r="X101" s="7"/>
      <c r="Y101" s="7"/>
      <c r="Z101" s="7"/>
      <c r="AA101" s="8"/>
      <c r="AB101" s="8"/>
      <c r="AC101" s="8"/>
      <c r="AD101" s="8"/>
      <c r="AE101" s="8"/>
      <c r="AF101" s="8"/>
      <c r="AG101" s="6"/>
      <c r="AH101" s="6"/>
      <c r="AI101" s="9"/>
      <c r="AJ101" s="10"/>
    </row>
    <row r="102" spans="2:36" ht="12.75" customHeight="1">
      <c r="B102" s="58">
        <v>2</v>
      </c>
      <c r="C102" s="59">
        <f>+C101+1</f>
        <v>94</v>
      </c>
      <c r="D102" s="60">
        <v>3061</v>
      </c>
      <c r="E102" s="61" t="s">
        <v>23</v>
      </c>
      <c r="F102" s="61"/>
      <c r="G102" s="62" t="s">
        <v>24</v>
      </c>
      <c r="H102" s="62" t="s">
        <v>25</v>
      </c>
      <c r="I102" s="90" t="s">
        <v>72</v>
      </c>
      <c r="J102" s="63">
        <v>7</v>
      </c>
      <c r="K102" s="64">
        <v>1</v>
      </c>
      <c r="L102" s="65">
        <v>0</v>
      </c>
      <c r="M102" s="66"/>
      <c r="N102" s="67"/>
      <c r="O102" s="68"/>
      <c r="P102" s="68"/>
      <c r="Q102" s="69"/>
      <c r="R102" s="70"/>
      <c r="S102" s="70"/>
      <c r="T102" s="70"/>
      <c r="U102" s="7"/>
      <c r="V102" s="7"/>
      <c r="W102" s="7"/>
      <c r="X102" s="7"/>
      <c r="Y102" s="7"/>
      <c r="Z102" s="7"/>
      <c r="AA102" s="8"/>
      <c r="AB102" s="8"/>
      <c r="AC102" s="8"/>
      <c r="AD102" s="8"/>
      <c r="AE102" s="8"/>
      <c r="AF102" s="8"/>
      <c r="AG102" s="6"/>
      <c r="AH102" s="6"/>
      <c r="AI102" s="9"/>
      <c r="AJ102" s="10"/>
    </row>
    <row r="103" spans="2:36" ht="12.75" customHeight="1">
      <c r="B103" s="58">
        <v>2</v>
      </c>
      <c r="C103" s="59">
        <f>+C102+1</f>
        <v>95</v>
      </c>
      <c r="D103" s="60">
        <v>3072</v>
      </c>
      <c r="E103" s="61" t="s">
        <v>23</v>
      </c>
      <c r="F103" s="61"/>
      <c r="G103" s="62" t="s">
        <v>24</v>
      </c>
      <c r="H103" s="62" t="s">
        <v>25</v>
      </c>
      <c r="I103" s="90" t="s">
        <v>72</v>
      </c>
      <c r="J103" s="63" t="s">
        <v>73</v>
      </c>
      <c r="K103" s="64">
        <v>1</v>
      </c>
      <c r="L103" s="65">
        <v>0</v>
      </c>
      <c r="M103" s="71"/>
      <c r="N103" s="67"/>
      <c r="O103" s="68"/>
      <c r="P103" s="68"/>
      <c r="Q103" s="69"/>
      <c r="R103" s="70"/>
      <c r="S103" s="70"/>
      <c r="T103" s="70"/>
      <c r="U103" s="7"/>
      <c r="V103" s="7"/>
      <c r="W103" s="7"/>
      <c r="X103" s="7"/>
      <c r="Y103" s="7"/>
      <c r="Z103" s="7"/>
      <c r="AA103" s="8"/>
      <c r="AB103" s="8"/>
      <c r="AC103" s="8"/>
      <c r="AD103" s="8"/>
      <c r="AE103" s="8"/>
      <c r="AF103" s="8"/>
      <c r="AG103" s="6"/>
      <c r="AH103" s="6"/>
      <c r="AI103" s="9"/>
      <c r="AJ103" s="10"/>
    </row>
    <row r="104" spans="2:36" ht="12.75" customHeight="1">
      <c r="B104" s="58">
        <v>2</v>
      </c>
      <c r="C104" s="72">
        <f>+C103+1</f>
        <v>96</v>
      </c>
      <c r="D104" s="73">
        <v>3062</v>
      </c>
      <c r="E104" s="74" t="s">
        <v>27</v>
      </c>
      <c r="F104" s="74">
        <v>206</v>
      </c>
      <c r="G104" s="75" t="s">
        <v>24</v>
      </c>
      <c r="H104" s="75" t="s">
        <v>25</v>
      </c>
      <c r="I104" s="75" t="s">
        <v>72</v>
      </c>
      <c r="J104" s="76">
        <v>8</v>
      </c>
      <c r="K104" s="77">
        <v>1</v>
      </c>
      <c r="L104" s="78">
        <v>0</v>
      </c>
      <c r="M104" s="66"/>
      <c r="N104" s="67"/>
      <c r="O104" s="68"/>
      <c r="P104" s="68"/>
      <c r="Q104" s="69"/>
      <c r="R104" s="70"/>
      <c r="S104" s="70"/>
      <c r="T104" s="70"/>
      <c r="U104" s="7"/>
      <c r="V104" s="7"/>
      <c r="W104" s="7"/>
      <c r="X104" s="7"/>
      <c r="Y104" s="7"/>
      <c r="Z104" s="7"/>
      <c r="AA104" s="8"/>
      <c r="AB104" s="8"/>
      <c r="AC104" s="8"/>
      <c r="AD104" s="8"/>
      <c r="AE104" s="8"/>
      <c r="AF104" s="8"/>
      <c r="AG104" s="6"/>
      <c r="AH104" s="6"/>
      <c r="AI104" s="9"/>
      <c r="AJ104" s="10"/>
    </row>
    <row r="105" spans="2:36" ht="12.75" customHeight="1">
      <c r="B105" s="58">
        <v>2</v>
      </c>
      <c r="C105" s="59">
        <f>+C104+1</f>
        <v>97</v>
      </c>
      <c r="D105" s="60">
        <v>3063</v>
      </c>
      <c r="E105" s="61" t="s">
        <v>23</v>
      </c>
      <c r="F105" s="61"/>
      <c r="G105" s="62" t="s">
        <v>24</v>
      </c>
      <c r="H105" s="62" t="s">
        <v>25</v>
      </c>
      <c r="I105" s="90" t="s">
        <v>72</v>
      </c>
      <c r="J105" s="63">
        <v>13</v>
      </c>
      <c r="K105" s="64">
        <v>1</v>
      </c>
      <c r="L105" s="65">
        <v>0</v>
      </c>
      <c r="M105" s="71"/>
      <c r="N105" s="67"/>
      <c r="O105" s="68"/>
      <c r="P105" s="68"/>
      <c r="Q105" s="69"/>
      <c r="R105" s="70"/>
      <c r="S105" s="70"/>
      <c r="T105" s="70"/>
      <c r="U105" s="7"/>
      <c r="V105" s="7"/>
      <c r="W105" s="7"/>
      <c r="X105" s="7"/>
      <c r="Y105" s="7"/>
      <c r="Z105" s="7"/>
      <c r="AA105" s="8"/>
      <c r="AB105" s="8"/>
      <c r="AC105" s="8"/>
      <c r="AD105" s="8"/>
      <c r="AE105" s="8"/>
      <c r="AF105" s="8"/>
      <c r="AG105" s="6"/>
      <c r="AH105" s="6"/>
      <c r="AI105" s="9"/>
      <c r="AJ105" s="10"/>
    </row>
    <row r="106" spans="2:36" ht="12.75" customHeight="1">
      <c r="B106" s="58">
        <v>2</v>
      </c>
      <c r="C106" s="72">
        <f>+C105+1</f>
        <v>98</v>
      </c>
      <c r="D106" s="73">
        <v>3064</v>
      </c>
      <c r="E106" s="74" t="s">
        <v>27</v>
      </c>
      <c r="F106" s="74">
        <v>207</v>
      </c>
      <c r="G106" s="75" t="s">
        <v>24</v>
      </c>
      <c r="H106" s="75" t="s">
        <v>25</v>
      </c>
      <c r="I106" s="75" t="s">
        <v>72</v>
      </c>
      <c r="J106" s="76">
        <v>14</v>
      </c>
      <c r="K106" s="77">
        <v>1</v>
      </c>
      <c r="L106" s="78">
        <v>0</v>
      </c>
      <c r="M106" s="66"/>
      <c r="N106" s="67"/>
      <c r="O106" s="68"/>
      <c r="P106" s="68"/>
      <c r="Q106" s="69"/>
      <c r="R106" s="70"/>
      <c r="S106" s="70"/>
      <c r="T106" s="70"/>
      <c r="U106" s="7"/>
      <c r="V106" s="7"/>
      <c r="W106" s="7"/>
      <c r="X106" s="7"/>
      <c r="Y106" s="7"/>
      <c r="Z106" s="7"/>
      <c r="AA106" s="8"/>
      <c r="AB106" s="8"/>
      <c r="AC106" s="8"/>
      <c r="AD106" s="8"/>
      <c r="AE106" s="8"/>
      <c r="AF106" s="8"/>
      <c r="AG106" s="6"/>
      <c r="AH106" s="6"/>
      <c r="AI106" s="9"/>
      <c r="AJ106" s="10"/>
    </row>
    <row r="107" spans="2:36" ht="12.75" customHeight="1">
      <c r="B107" s="58">
        <v>2</v>
      </c>
      <c r="C107" s="59">
        <f>+C106+1</f>
        <v>99</v>
      </c>
      <c r="D107" s="60">
        <v>3065</v>
      </c>
      <c r="E107" s="61" t="s">
        <v>23</v>
      </c>
      <c r="F107" s="61"/>
      <c r="G107" s="62" t="s">
        <v>24</v>
      </c>
      <c r="H107" s="62" t="s">
        <v>25</v>
      </c>
      <c r="I107" s="90" t="s">
        <v>72</v>
      </c>
      <c r="J107" s="63">
        <v>16</v>
      </c>
      <c r="K107" s="64">
        <v>1</v>
      </c>
      <c r="L107" s="65">
        <v>0</v>
      </c>
      <c r="M107" s="71"/>
      <c r="N107" s="67"/>
      <c r="O107" s="68"/>
      <c r="P107" s="68"/>
      <c r="Q107" s="69"/>
      <c r="R107" s="70"/>
      <c r="S107" s="70"/>
      <c r="T107" s="70"/>
      <c r="U107" s="7"/>
      <c r="V107" s="7"/>
      <c r="W107" s="7"/>
      <c r="X107" s="7"/>
      <c r="Y107" s="7"/>
      <c r="Z107" s="7"/>
      <c r="AA107" s="8"/>
      <c r="AB107" s="8"/>
      <c r="AC107" s="8"/>
      <c r="AD107" s="8"/>
      <c r="AE107" s="8"/>
      <c r="AF107" s="8"/>
      <c r="AG107" s="6"/>
      <c r="AH107" s="6"/>
      <c r="AI107" s="9"/>
      <c r="AJ107" s="10"/>
    </row>
    <row r="108" spans="2:36" ht="12.75" customHeight="1">
      <c r="B108" s="58">
        <v>2</v>
      </c>
      <c r="C108" s="59">
        <f>+C107+1</f>
        <v>100</v>
      </c>
      <c r="D108" s="60">
        <v>3066</v>
      </c>
      <c r="E108" s="61" t="s">
        <v>23</v>
      </c>
      <c r="F108" s="61"/>
      <c r="G108" s="62" t="s">
        <v>24</v>
      </c>
      <c r="H108" s="62" t="s">
        <v>25</v>
      </c>
      <c r="I108" s="90" t="s">
        <v>72</v>
      </c>
      <c r="J108" s="63">
        <v>28</v>
      </c>
      <c r="K108" s="64">
        <v>1</v>
      </c>
      <c r="L108" s="65">
        <v>0</v>
      </c>
      <c r="M108" s="66"/>
      <c r="N108" s="67"/>
      <c r="O108" s="68"/>
      <c r="P108" s="68"/>
      <c r="Q108" s="69"/>
      <c r="R108" s="70"/>
      <c r="S108" s="70"/>
      <c r="T108" s="70"/>
      <c r="U108" s="7"/>
      <c r="V108" s="7"/>
      <c r="W108" s="7"/>
      <c r="X108" s="7"/>
      <c r="Y108" s="7"/>
      <c r="Z108" s="7"/>
      <c r="AA108" s="8"/>
      <c r="AB108" s="8"/>
      <c r="AC108" s="8"/>
      <c r="AD108" s="8"/>
      <c r="AE108" s="8"/>
      <c r="AF108" s="8"/>
      <c r="AG108" s="6"/>
      <c r="AH108" s="6"/>
      <c r="AI108" s="9"/>
      <c r="AJ108" s="10"/>
    </row>
    <row r="109" spans="2:36" ht="12.75" customHeight="1">
      <c r="B109" s="58">
        <v>2</v>
      </c>
      <c r="C109" s="59">
        <f>+C108+1</f>
        <v>101</v>
      </c>
      <c r="D109" s="60">
        <v>3067</v>
      </c>
      <c r="E109" s="61" t="s">
        <v>23</v>
      </c>
      <c r="F109" s="61"/>
      <c r="G109" s="62" t="s">
        <v>24</v>
      </c>
      <c r="H109" s="62" t="s">
        <v>25</v>
      </c>
      <c r="I109" s="90" t="s">
        <v>72</v>
      </c>
      <c r="J109" s="63">
        <v>30</v>
      </c>
      <c r="K109" s="64">
        <v>1</v>
      </c>
      <c r="L109" s="65">
        <v>0</v>
      </c>
      <c r="M109" s="71"/>
      <c r="N109" s="67"/>
      <c r="O109" s="68"/>
      <c r="P109" s="68"/>
      <c r="Q109" s="69"/>
      <c r="R109" s="70"/>
      <c r="S109" s="70"/>
      <c r="T109" s="70"/>
      <c r="U109" s="7"/>
      <c r="V109" s="7"/>
      <c r="W109" s="7"/>
      <c r="X109" s="7"/>
      <c r="Y109" s="7"/>
      <c r="Z109" s="7"/>
      <c r="AA109" s="8"/>
      <c r="AB109" s="8"/>
      <c r="AC109" s="8"/>
      <c r="AD109" s="8"/>
      <c r="AE109" s="8"/>
      <c r="AF109" s="8"/>
      <c r="AG109" s="6"/>
      <c r="AH109" s="6"/>
      <c r="AI109" s="9"/>
      <c r="AJ109" s="10"/>
    </row>
    <row r="110" spans="2:36" ht="12.75" customHeight="1">
      <c r="B110" s="58">
        <v>2</v>
      </c>
      <c r="C110" s="59">
        <f>+C109+1</f>
        <v>102</v>
      </c>
      <c r="D110" s="60">
        <v>3068</v>
      </c>
      <c r="E110" s="61" t="s">
        <v>23</v>
      </c>
      <c r="F110" s="61"/>
      <c r="G110" s="62" t="s">
        <v>24</v>
      </c>
      <c r="H110" s="62" t="s">
        <v>25</v>
      </c>
      <c r="I110" s="90" t="s">
        <v>72</v>
      </c>
      <c r="J110" s="63">
        <v>32</v>
      </c>
      <c r="K110" s="64">
        <v>1</v>
      </c>
      <c r="L110" s="65">
        <v>0</v>
      </c>
      <c r="M110" s="66"/>
      <c r="N110" s="67"/>
      <c r="O110" s="68"/>
      <c r="P110" s="68"/>
      <c r="Q110" s="69"/>
      <c r="R110" s="70"/>
      <c r="S110" s="70"/>
      <c r="T110" s="70"/>
      <c r="U110" s="7"/>
      <c r="V110" s="7"/>
      <c r="W110" s="7"/>
      <c r="X110" s="7"/>
      <c r="Y110" s="7"/>
      <c r="Z110" s="7"/>
      <c r="AA110" s="8"/>
      <c r="AB110" s="8"/>
      <c r="AC110" s="8"/>
      <c r="AD110" s="8"/>
      <c r="AE110" s="8"/>
      <c r="AF110" s="8"/>
      <c r="AG110" s="6"/>
      <c r="AH110" s="6"/>
      <c r="AI110" s="9"/>
      <c r="AJ110" s="10"/>
    </row>
    <row r="111" spans="2:36" ht="12.75" customHeight="1">
      <c r="B111" s="58">
        <v>2</v>
      </c>
      <c r="C111" s="72">
        <f>+C110+1</f>
        <v>103</v>
      </c>
      <c r="D111" s="73">
        <v>3069</v>
      </c>
      <c r="E111" s="74" t="s">
        <v>27</v>
      </c>
      <c r="F111" s="74">
        <v>195</v>
      </c>
      <c r="G111" s="75" t="s">
        <v>24</v>
      </c>
      <c r="H111" s="75" t="s">
        <v>25</v>
      </c>
      <c r="I111" s="75" t="s">
        <v>72</v>
      </c>
      <c r="J111" s="76">
        <v>40</v>
      </c>
      <c r="K111" s="77">
        <v>1</v>
      </c>
      <c r="L111" s="78">
        <v>0</v>
      </c>
      <c r="M111" s="71"/>
      <c r="N111" s="67"/>
      <c r="O111" s="68"/>
      <c r="P111" s="68"/>
      <c r="Q111" s="69"/>
      <c r="R111" s="70"/>
      <c r="S111" s="70"/>
      <c r="T111" s="70"/>
      <c r="U111" s="7"/>
      <c r="V111" s="7"/>
      <c r="W111" s="7"/>
      <c r="X111" s="7"/>
      <c r="Y111" s="7"/>
      <c r="Z111" s="7"/>
      <c r="AA111" s="8"/>
      <c r="AB111" s="8"/>
      <c r="AC111" s="8"/>
      <c r="AD111" s="8"/>
      <c r="AE111" s="8"/>
      <c r="AF111" s="8"/>
      <c r="AG111" s="6"/>
      <c r="AH111" s="6"/>
      <c r="AI111" s="9"/>
      <c r="AJ111" s="10"/>
    </row>
    <row r="112" spans="2:36" ht="12.75" customHeight="1">
      <c r="B112" s="58">
        <v>2</v>
      </c>
      <c r="C112" s="59">
        <f>+C111+1</f>
        <v>104</v>
      </c>
      <c r="D112" s="60">
        <v>3070</v>
      </c>
      <c r="E112" s="61" t="s">
        <v>23</v>
      </c>
      <c r="F112" s="61"/>
      <c r="G112" s="62" t="s">
        <v>24</v>
      </c>
      <c r="H112" s="62" t="s">
        <v>25</v>
      </c>
      <c r="I112" s="90" t="s">
        <v>72</v>
      </c>
      <c r="J112" s="63">
        <v>41</v>
      </c>
      <c r="K112" s="64">
        <v>1</v>
      </c>
      <c r="L112" s="65">
        <v>0</v>
      </c>
      <c r="M112" s="66"/>
      <c r="N112" s="67"/>
      <c r="O112" s="68"/>
      <c r="P112" s="68"/>
      <c r="Q112" s="69"/>
      <c r="R112" s="70"/>
      <c r="S112" s="70"/>
      <c r="T112" s="70"/>
      <c r="U112" s="7"/>
      <c r="V112" s="7"/>
      <c r="W112" s="7"/>
      <c r="X112" s="7"/>
      <c r="Y112" s="7"/>
      <c r="Z112" s="7"/>
      <c r="AA112" s="8"/>
      <c r="AB112" s="8"/>
      <c r="AC112" s="8"/>
      <c r="AD112" s="8"/>
      <c r="AE112" s="8"/>
      <c r="AF112" s="8"/>
      <c r="AG112" s="6"/>
      <c r="AH112" s="6"/>
      <c r="AI112" s="9"/>
      <c r="AJ112" s="10"/>
    </row>
    <row r="113" spans="2:36" ht="12.75" customHeight="1">
      <c r="B113" s="58">
        <v>2</v>
      </c>
      <c r="C113" s="59">
        <f>+C112+1</f>
        <v>105</v>
      </c>
      <c r="D113" s="60">
        <v>3071</v>
      </c>
      <c r="E113" s="61" t="s">
        <v>23</v>
      </c>
      <c r="F113" s="61"/>
      <c r="G113" s="62" t="s">
        <v>24</v>
      </c>
      <c r="H113" s="62" t="s">
        <v>25</v>
      </c>
      <c r="I113" s="90" t="s">
        <v>72</v>
      </c>
      <c r="J113" s="63">
        <v>47</v>
      </c>
      <c r="K113" s="64">
        <v>1</v>
      </c>
      <c r="L113" s="65">
        <v>0</v>
      </c>
      <c r="M113" s="71"/>
      <c r="N113" s="67"/>
      <c r="O113" s="68"/>
      <c r="P113" s="68"/>
      <c r="Q113" s="69"/>
      <c r="R113" s="70"/>
      <c r="S113" s="70"/>
      <c r="T113" s="70"/>
      <c r="U113" s="7"/>
      <c r="V113" s="7"/>
      <c r="W113" s="7"/>
      <c r="X113" s="7"/>
      <c r="Y113" s="7"/>
      <c r="Z113" s="7"/>
      <c r="AA113" s="8"/>
      <c r="AB113" s="8"/>
      <c r="AC113" s="8"/>
      <c r="AD113" s="8"/>
      <c r="AE113" s="8"/>
      <c r="AF113" s="8"/>
      <c r="AG113" s="6"/>
      <c r="AH113" s="6"/>
      <c r="AI113" s="9"/>
      <c r="AJ113" s="10"/>
    </row>
    <row r="114" spans="2:36" ht="12.75" customHeight="1">
      <c r="B114" s="58">
        <v>2</v>
      </c>
      <c r="C114" s="72">
        <f>+C113+1</f>
        <v>106</v>
      </c>
      <c r="D114" s="73">
        <v>3165</v>
      </c>
      <c r="E114" s="74" t="s">
        <v>27</v>
      </c>
      <c r="F114" s="74">
        <v>180</v>
      </c>
      <c r="G114" s="75" t="s">
        <v>24</v>
      </c>
      <c r="H114" s="75" t="s">
        <v>25</v>
      </c>
      <c r="I114" s="75" t="s">
        <v>72</v>
      </c>
      <c r="J114" s="76">
        <v>53</v>
      </c>
      <c r="K114" s="77">
        <v>1</v>
      </c>
      <c r="L114" s="78">
        <v>0</v>
      </c>
      <c r="M114" s="66"/>
      <c r="N114" s="67"/>
      <c r="O114" s="68"/>
      <c r="P114" s="68"/>
      <c r="Q114" s="69"/>
      <c r="R114" s="70"/>
      <c r="S114" s="70"/>
      <c r="T114" s="70"/>
      <c r="U114" s="7"/>
      <c r="V114" s="7"/>
      <c r="W114" s="7"/>
      <c r="X114" s="7"/>
      <c r="Y114" s="7"/>
      <c r="Z114" s="7"/>
      <c r="AA114" s="8"/>
      <c r="AB114" s="8"/>
      <c r="AC114" s="8"/>
      <c r="AD114" s="8"/>
      <c r="AE114" s="8"/>
      <c r="AF114" s="8"/>
      <c r="AG114" s="6"/>
      <c r="AH114" s="6"/>
      <c r="AI114" s="9"/>
      <c r="AJ114" s="10"/>
    </row>
    <row r="115" spans="2:36" ht="12.75" customHeight="1">
      <c r="B115" s="58">
        <v>5</v>
      </c>
      <c r="C115" s="72">
        <f>+C114+1</f>
        <v>107</v>
      </c>
      <c r="D115" s="73">
        <v>1042</v>
      </c>
      <c r="E115" s="74" t="s">
        <v>27</v>
      </c>
      <c r="F115" s="74">
        <v>112</v>
      </c>
      <c r="G115" s="75" t="s">
        <v>24</v>
      </c>
      <c r="H115" s="75" t="s">
        <v>25</v>
      </c>
      <c r="I115" s="75" t="s">
        <v>74</v>
      </c>
      <c r="J115" s="76">
        <v>1</v>
      </c>
      <c r="K115" s="77">
        <v>1</v>
      </c>
      <c r="L115" s="78">
        <v>0</v>
      </c>
      <c r="M115" s="71"/>
      <c r="N115" s="67"/>
      <c r="O115" s="68"/>
      <c r="P115" s="68"/>
      <c r="Q115" s="69"/>
      <c r="R115" s="70"/>
      <c r="S115" s="70"/>
      <c r="T115" s="70"/>
      <c r="U115" s="7"/>
      <c r="V115" s="7"/>
      <c r="W115" s="7"/>
      <c r="X115" s="7"/>
      <c r="Y115" s="7"/>
      <c r="Z115" s="7"/>
      <c r="AA115" s="8"/>
      <c r="AB115" s="8"/>
      <c r="AC115" s="8"/>
      <c r="AD115" s="8"/>
      <c r="AE115" s="8"/>
      <c r="AF115" s="8"/>
      <c r="AG115" s="6"/>
      <c r="AH115" s="6"/>
      <c r="AI115" s="9"/>
      <c r="AJ115" s="10"/>
    </row>
    <row r="116" spans="2:36" ht="12.75" customHeight="1">
      <c r="B116" s="58">
        <v>5</v>
      </c>
      <c r="C116" s="72">
        <f>+C115+1</f>
        <v>108</v>
      </c>
      <c r="D116" s="73">
        <v>3078</v>
      </c>
      <c r="E116" s="74" t="s">
        <v>27</v>
      </c>
      <c r="F116" s="74">
        <v>104</v>
      </c>
      <c r="G116" s="75" t="s">
        <v>24</v>
      </c>
      <c r="H116" s="75" t="s">
        <v>25</v>
      </c>
      <c r="I116" s="75" t="s">
        <v>74</v>
      </c>
      <c r="J116" s="76">
        <v>3</v>
      </c>
      <c r="K116" s="77">
        <v>1</v>
      </c>
      <c r="L116" s="78">
        <v>0</v>
      </c>
      <c r="M116" s="66"/>
      <c r="N116" s="67"/>
      <c r="O116" s="68"/>
      <c r="P116" s="68"/>
      <c r="Q116" s="69"/>
      <c r="R116" s="70"/>
      <c r="S116" s="70"/>
      <c r="T116" s="70"/>
      <c r="U116" s="7"/>
      <c r="V116" s="7"/>
      <c r="W116" s="7"/>
      <c r="X116" s="7"/>
      <c r="Y116" s="7"/>
      <c r="Z116" s="7"/>
      <c r="AA116" s="8"/>
      <c r="AB116" s="8"/>
      <c r="AC116" s="8"/>
      <c r="AD116" s="8"/>
      <c r="AE116" s="8"/>
      <c r="AF116" s="8"/>
      <c r="AG116" s="6"/>
      <c r="AH116" s="6"/>
      <c r="AI116" s="9"/>
      <c r="AJ116" s="10"/>
    </row>
    <row r="117" spans="2:36" ht="12.75" customHeight="1">
      <c r="B117" s="58">
        <v>5</v>
      </c>
      <c r="C117" s="59">
        <f>C116+1</f>
        <v>109</v>
      </c>
      <c r="D117" s="60">
        <v>3079</v>
      </c>
      <c r="E117" s="61" t="s">
        <v>23</v>
      </c>
      <c r="F117" s="61"/>
      <c r="G117" s="62" t="s">
        <v>24</v>
      </c>
      <c r="H117" s="62" t="s">
        <v>25</v>
      </c>
      <c r="I117" s="62" t="s">
        <v>74</v>
      </c>
      <c r="J117" s="63">
        <v>19</v>
      </c>
      <c r="K117" s="64">
        <v>1</v>
      </c>
      <c r="L117" s="65">
        <v>0</v>
      </c>
      <c r="M117" s="71"/>
      <c r="N117" s="67"/>
      <c r="O117" s="68"/>
      <c r="P117" s="68"/>
      <c r="Q117" s="69"/>
      <c r="R117" s="70"/>
      <c r="S117" s="70"/>
      <c r="T117" s="70"/>
      <c r="U117" s="7"/>
      <c r="V117" s="7"/>
      <c r="W117" s="7"/>
      <c r="X117" s="7"/>
      <c r="Y117" s="7"/>
      <c r="Z117" s="7"/>
      <c r="AA117" s="8"/>
      <c r="AB117" s="8"/>
      <c r="AC117" s="8"/>
      <c r="AD117" s="8"/>
      <c r="AE117" s="8"/>
      <c r="AF117" s="8"/>
      <c r="AG117" s="6"/>
      <c r="AH117" s="6"/>
      <c r="AI117" s="9"/>
      <c r="AJ117" s="10"/>
    </row>
    <row r="118" spans="2:36" ht="12.75" customHeight="1">
      <c r="B118" s="58">
        <v>5</v>
      </c>
      <c r="C118" s="72">
        <f>+C117+1</f>
        <v>110</v>
      </c>
      <c r="D118" s="73">
        <v>3080</v>
      </c>
      <c r="E118" s="74" t="s">
        <v>27</v>
      </c>
      <c r="F118" s="74">
        <v>167</v>
      </c>
      <c r="G118" s="75" t="s">
        <v>24</v>
      </c>
      <c r="H118" s="75" t="s">
        <v>25</v>
      </c>
      <c r="I118" s="75" t="s">
        <v>74</v>
      </c>
      <c r="J118" s="76">
        <v>21</v>
      </c>
      <c r="K118" s="77">
        <v>1</v>
      </c>
      <c r="L118" s="78">
        <v>0</v>
      </c>
      <c r="M118" s="66"/>
      <c r="N118" s="67"/>
      <c r="O118" s="68"/>
      <c r="P118" s="68"/>
      <c r="Q118" s="69"/>
      <c r="R118" s="70"/>
      <c r="S118" s="70"/>
      <c r="T118" s="70"/>
      <c r="U118" s="7"/>
      <c r="V118" s="7"/>
      <c r="W118" s="7"/>
      <c r="X118" s="7"/>
      <c r="Y118" s="7"/>
      <c r="Z118" s="7"/>
      <c r="AA118" s="8"/>
      <c r="AB118" s="8"/>
      <c r="AC118" s="8"/>
      <c r="AD118" s="8"/>
      <c r="AE118" s="8"/>
      <c r="AF118" s="8"/>
      <c r="AG118" s="6"/>
      <c r="AH118" s="6"/>
      <c r="AI118" s="9"/>
      <c r="AJ118" s="10"/>
    </row>
    <row r="119" spans="2:36" ht="12.75" customHeight="1">
      <c r="B119" s="58">
        <v>2</v>
      </c>
      <c r="C119" s="72">
        <f>+C118+1</f>
        <v>111</v>
      </c>
      <c r="D119" s="73">
        <v>1043</v>
      </c>
      <c r="E119" s="74" t="s">
        <v>27</v>
      </c>
      <c r="F119" s="74">
        <v>89</v>
      </c>
      <c r="G119" s="75" t="s">
        <v>24</v>
      </c>
      <c r="H119" s="75" t="s">
        <v>25</v>
      </c>
      <c r="I119" s="75" t="s">
        <v>75</v>
      </c>
      <c r="J119" s="76">
        <v>4</v>
      </c>
      <c r="K119" s="77">
        <v>1</v>
      </c>
      <c r="L119" s="78">
        <v>0</v>
      </c>
      <c r="M119" s="71"/>
      <c r="N119" s="67"/>
      <c r="O119" s="68"/>
      <c r="P119" s="68"/>
      <c r="Q119" s="69"/>
      <c r="R119" s="70"/>
      <c r="S119" s="70"/>
      <c r="T119" s="70"/>
      <c r="U119" s="7"/>
      <c r="V119" s="7"/>
      <c r="W119" s="7"/>
      <c r="X119" s="7"/>
      <c r="Y119" s="7"/>
      <c r="Z119" s="7"/>
      <c r="AA119" s="8"/>
      <c r="AB119" s="8"/>
      <c r="AC119" s="8"/>
      <c r="AD119" s="8"/>
      <c r="AE119" s="8"/>
      <c r="AF119" s="8"/>
      <c r="AG119" s="6"/>
      <c r="AH119" s="6"/>
      <c r="AI119" s="9"/>
      <c r="AJ119" s="10"/>
    </row>
    <row r="120" spans="2:36" ht="12.75" customHeight="1">
      <c r="B120" s="58">
        <v>2</v>
      </c>
      <c r="C120" s="72">
        <f>+C119+1</f>
        <v>112</v>
      </c>
      <c r="D120" s="73">
        <v>1044</v>
      </c>
      <c r="E120" s="74" t="s">
        <v>27</v>
      </c>
      <c r="F120" s="74">
        <v>101</v>
      </c>
      <c r="G120" s="75" t="s">
        <v>24</v>
      </c>
      <c r="H120" s="75" t="s">
        <v>25</v>
      </c>
      <c r="I120" s="75" t="s">
        <v>75</v>
      </c>
      <c r="J120" s="76">
        <v>6</v>
      </c>
      <c r="K120" s="77">
        <v>1</v>
      </c>
      <c r="L120" s="78">
        <v>0</v>
      </c>
      <c r="M120" s="66"/>
      <c r="N120" s="67"/>
      <c r="O120" s="68"/>
      <c r="P120" s="68"/>
      <c r="Q120" s="69"/>
      <c r="R120" s="70"/>
      <c r="S120" s="70"/>
      <c r="T120" s="70"/>
      <c r="U120" s="7"/>
      <c r="V120" s="7"/>
      <c r="W120" s="7"/>
      <c r="X120" s="7"/>
      <c r="Y120" s="7"/>
      <c r="Z120" s="7"/>
      <c r="AA120" s="8"/>
      <c r="AB120" s="8"/>
      <c r="AC120" s="8"/>
      <c r="AD120" s="8"/>
      <c r="AE120" s="8"/>
      <c r="AF120" s="8"/>
      <c r="AG120" s="6"/>
      <c r="AH120" s="6"/>
      <c r="AI120" s="9"/>
      <c r="AJ120" s="10"/>
    </row>
    <row r="121" spans="2:36" ht="12.75" customHeight="1">
      <c r="B121" s="58">
        <v>2</v>
      </c>
      <c r="C121" s="72">
        <f>+C120+1</f>
        <v>113</v>
      </c>
      <c r="D121" s="73">
        <v>1045</v>
      </c>
      <c r="E121" s="74" t="s">
        <v>27</v>
      </c>
      <c r="F121" s="74">
        <v>72</v>
      </c>
      <c r="G121" s="75" t="s">
        <v>24</v>
      </c>
      <c r="H121" s="75" t="s">
        <v>25</v>
      </c>
      <c r="I121" s="75" t="s">
        <v>75</v>
      </c>
      <c r="J121" s="76">
        <v>8</v>
      </c>
      <c r="K121" s="77">
        <v>1</v>
      </c>
      <c r="L121" s="78">
        <v>0</v>
      </c>
      <c r="M121" s="71"/>
      <c r="N121" s="67"/>
      <c r="O121" s="68"/>
      <c r="P121" s="68"/>
      <c r="Q121" s="69"/>
      <c r="R121" s="70"/>
      <c r="S121" s="70"/>
      <c r="T121" s="70"/>
      <c r="U121" s="7"/>
      <c r="V121" s="7"/>
      <c r="W121" s="7"/>
      <c r="X121" s="7"/>
      <c r="Y121" s="7"/>
      <c r="Z121" s="7"/>
      <c r="AA121" s="8"/>
      <c r="AB121" s="8"/>
      <c r="AC121" s="8"/>
      <c r="AD121" s="8"/>
      <c r="AE121" s="8"/>
      <c r="AF121" s="8"/>
      <c r="AG121" s="6"/>
      <c r="AH121" s="6"/>
      <c r="AI121" s="9"/>
      <c r="AJ121" s="10"/>
    </row>
    <row r="122" spans="2:36" ht="12.75" customHeight="1">
      <c r="B122" s="58">
        <v>2</v>
      </c>
      <c r="C122" s="72">
        <f>+C121+1</f>
        <v>114</v>
      </c>
      <c r="D122" s="73">
        <v>1046</v>
      </c>
      <c r="E122" s="74" t="s">
        <v>27</v>
      </c>
      <c r="F122" s="74">
        <v>85</v>
      </c>
      <c r="G122" s="75" t="s">
        <v>24</v>
      </c>
      <c r="H122" s="75" t="s">
        <v>25</v>
      </c>
      <c r="I122" s="75" t="s">
        <v>75</v>
      </c>
      <c r="J122" s="76">
        <v>20</v>
      </c>
      <c r="K122" s="77">
        <v>1</v>
      </c>
      <c r="L122" s="78">
        <v>0</v>
      </c>
      <c r="M122" s="66"/>
      <c r="N122" s="67"/>
      <c r="O122" s="68"/>
      <c r="P122" s="68"/>
      <c r="Q122" s="69"/>
      <c r="R122" s="70"/>
      <c r="S122" s="70"/>
      <c r="T122" s="70"/>
      <c r="U122" s="7"/>
      <c r="V122" s="7"/>
      <c r="W122" s="7"/>
      <c r="X122" s="7"/>
      <c r="Y122" s="7"/>
      <c r="Z122" s="7"/>
      <c r="AA122" s="8"/>
      <c r="AB122" s="8"/>
      <c r="AC122" s="8"/>
      <c r="AD122" s="8"/>
      <c r="AE122" s="8"/>
      <c r="AF122" s="8"/>
      <c r="AG122" s="6"/>
      <c r="AH122" s="6"/>
      <c r="AI122" s="9"/>
      <c r="AJ122" s="10"/>
    </row>
    <row r="123" spans="2:36" ht="12.75" customHeight="1">
      <c r="B123" s="58">
        <v>2</v>
      </c>
      <c r="C123" s="59">
        <f>+C122+1</f>
        <v>115</v>
      </c>
      <c r="D123" s="60">
        <v>3081</v>
      </c>
      <c r="E123" s="61" t="s">
        <v>23</v>
      </c>
      <c r="F123" s="61"/>
      <c r="G123" s="62" t="s">
        <v>24</v>
      </c>
      <c r="H123" s="62" t="s">
        <v>25</v>
      </c>
      <c r="I123" s="62" t="s">
        <v>76</v>
      </c>
      <c r="J123" s="63">
        <v>1</v>
      </c>
      <c r="K123" s="64">
        <v>1</v>
      </c>
      <c r="L123" s="65">
        <v>0</v>
      </c>
      <c r="M123" s="71"/>
      <c r="N123" s="67"/>
      <c r="O123" s="68"/>
      <c r="P123" s="68"/>
      <c r="Q123" s="69"/>
      <c r="R123" s="70"/>
      <c r="S123" s="70"/>
      <c r="T123" s="70"/>
      <c r="U123" s="7"/>
      <c r="V123" s="7"/>
      <c r="W123" s="7"/>
      <c r="X123" s="7"/>
      <c r="Y123" s="7"/>
      <c r="Z123" s="7"/>
      <c r="AA123" s="8"/>
      <c r="AB123" s="8"/>
      <c r="AC123" s="8"/>
      <c r="AD123" s="8"/>
      <c r="AE123" s="8"/>
      <c r="AF123" s="8"/>
      <c r="AG123" s="6"/>
      <c r="AH123" s="6"/>
      <c r="AI123" s="9"/>
      <c r="AJ123" s="10"/>
    </row>
    <row r="124" spans="2:36" ht="12.75" customHeight="1">
      <c r="B124" s="58">
        <v>1</v>
      </c>
      <c r="C124" s="72">
        <f>+C123+1</f>
        <v>116</v>
      </c>
      <c r="D124" s="73">
        <v>3197</v>
      </c>
      <c r="E124" s="74" t="s">
        <v>27</v>
      </c>
      <c r="F124" s="74">
        <v>193</v>
      </c>
      <c r="G124" s="75" t="s">
        <v>24</v>
      </c>
      <c r="H124" s="75" t="s">
        <v>25</v>
      </c>
      <c r="I124" s="75" t="s">
        <v>77</v>
      </c>
      <c r="J124" s="76">
        <v>1</v>
      </c>
      <c r="K124" s="77">
        <v>1</v>
      </c>
      <c r="L124" s="78">
        <v>0</v>
      </c>
      <c r="M124" s="96"/>
      <c r="N124" s="67"/>
      <c r="O124" s="68"/>
      <c r="P124" s="68"/>
      <c r="Q124" s="69"/>
      <c r="R124" s="70"/>
      <c r="S124" s="70"/>
      <c r="T124" s="70"/>
      <c r="U124" s="7"/>
      <c r="V124" s="7"/>
      <c r="W124" s="7"/>
      <c r="X124" s="7"/>
      <c r="Y124" s="7"/>
      <c r="Z124" s="7"/>
      <c r="AA124" s="8"/>
      <c r="AB124" s="8"/>
      <c r="AC124" s="8"/>
      <c r="AD124" s="8"/>
      <c r="AE124" s="8"/>
      <c r="AF124" s="8"/>
      <c r="AG124" s="6"/>
      <c r="AH124" s="6"/>
      <c r="AI124" s="9"/>
      <c r="AJ124" s="10"/>
    </row>
    <row r="125" spans="2:36" ht="12.75" customHeight="1">
      <c r="B125" s="58">
        <v>1</v>
      </c>
      <c r="C125" s="72">
        <f>+C124+1</f>
        <v>117</v>
      </c>
      <c r="D125" s="73">
        <v>3086</v>
      </c>
      <c r="E125" s="74" t="s">
        <v>27</v>
      </c>
      <c r="F125" s="74">
        <v>210</v>
      </c>
      <c r="G125" s="75" t="s">
        <v>24</v>
      </c>
      <c r="H125" s="75" t="s">
        <v>25</v>
      </c>
      <c r="I125" s="75" t="s">
        <v>77</v>
      </c>
      <c r="J125" s="76">
        <v>6</v>
      </c>
      <c r="K125" s="77">
        <v>1</v>
      </c>
      <c r="L125" s="78">
        <v>0</v>
      </c>
      <c r="M125" s="71"/>
      <c r="N125" s="67"/>
      <c r="O125" s="68"/>
      <c r="P125" s="68"/>
      <c r="Q125" s="69"/>
      <c r="R125" s="70"/>
      <c r="S125" s="70"/>
      <c r="T125" s="70"/>
      <c r="U125" s="7"/>
      <c r="V125" s="7"/>
      <c r="W125" s="7"/>
      <c r="X125" s="7"/>
      <c r="Y125" s="7"/>
      <c r="Z125" s="7"/>
      <c r="AA125" s="8"/>
      <c r="AB125" s="8"/>
      <c r="AC125" s="8"/>
      <c r="AD125" s="8"/>
      <c r="AE125" s="8"/>
      <c r="AF125" s="8"/>
      <c r="AG125" s="6"/>
      <c r="AH125" s="6"/>
      <c r="AI125" s="9"/>
      <c r="AJ125" s="10"/>
    </row>
    <row r="126" spans="2:36" ht="12.75" customHeight="1">
      <c r="B126" s="58">
        <v>1</v>
      </c>
      <c r="C126" s="72">
        <f>+C125+1</f>
        <v>118</v>
      </c>
      <c r="D126" s="73">
        <v>3083</v>
      </c>
      <c r="E126" s="74" t="s">
        <v>27</v>
      </c>
      <c r="F126" s="74">
        <v>166</v>
      </c>
      <c r="G126" s="75" t="s">
        <v>24</v>
      </c>
      <c r="H126" s="75" t="s">
        <v>25</v>
      </c>
      <c r="I126" s="75" t="s">
        <v>77</v>
      </c>
      <c r="J126" s="76">
        <v>14</v>
      </c>
      <c r="K126" s="77">
        <v>1</v>
      </c>
      <c r="L126" s="78">
        <v>0</v>
      </c>
      <c r="M126" s="66"/>
      <c r="N126" s="67"/>
      <c r="O126" s="68"/>
      <c r="P126" s="68"/>
      <c r="Q126" s="69"/>
      <c r="R126" s="70"/>
      <c r="S126" s="70"/>
      <c r="T126" s="70"/>
      <c r="U126" s="7"/>
      <c r="V126" s="7"/>
      <c r="W126" s="7"/>
      <c r="X126" s="7"/>
      <c r="Y126" s="7"/>
      <c r="Z126" s="7"/>
      <c r="AA126" s="8"/>
      <c r="AB126" s="8"/>
      <c r="AC126" s="8"/>
      <c r="AD126" s="8"/>
      <c r="AE126" s="8"/>
      <c r="AF126" s="8"/>
      <c r="AG126" s="6"/>
      <c r="AH126" s="6"/>
      <c r="AI126" s="9"/>
      <c r="AJ126" s="10"/>
    </row>
    <row r="127" spans="2:36" ht="12.75" customHeight="1">
      <c r="B127" s="58">
        <v>1</v>
      </c>
      <c r="C127" s="72">
        <f>+C126+1</f>
        <v>119</v>
      </c>
      <c r="D127" s="73">
        <v>3084</v>
      </c>
      <c r="E127" s="74" t="s">
        <v>27</v>
      </c>
      <c r="F127" s="74">
        <v>136</v>
      </c>
      <c r="G127" s="75" t="s">
        <v>24</v>
      </c>
      <c r="H127" s="75" t="s">
        <v>25</v>
      </c>
      <c r="I127" s="75" t="s">
        <v>77</v>
      </c>
      <c r="J127" s="76">
        <v>22</v>
      </c>
      <c r="K127" s="77">
        <v>1</v>
      </c>
      <c r="L127" s="78">
        <v>0</v>
      </c>
      <c r="M127" s="71"/>
      <c r="N127" s="67"/>
      <c r="O127" s="68"/>
      <c r="P127" s="68"/>
      <c r="Q127" s="69"/>
      <c r="R127" s="70"/>
      <c r="S127" s="70"/>
      <c r="T127" s="70"/>
      <c r="U127" s="7"/>
      <c r="V127" s="7"/>
      <c r="W127" s="7"/>
      <c r="X127" s="7"/>
      <c r="Y127" s="7"/>
      <c r="Z127" s="7"/>
      <c r="AA127" s="8"/>
      <c r="AB127" s="8"/>
      <c r="AC127" s="8"/>
      <c r="AD127" s="8"/>
      <c r="AE127" s="8"/>
      <c r="AF127" s="8"/>
      <c r="AG127" s="6"/>
      <c r="AH127" s="6"/>
      <c r="AI127" s="9"/>
      <c r="AJ127" s="10"/>
    </row>
    <row r="128" spans="2:36" ht="12.75" customHeight="1">
      <c r="B128" s="58">
        <v>1</v>
      </c>
      <c r="C128" s="87">
        <f>+C127+1</f>
        <v>120</v>
      </c>
      <c r="D128" s="60">
        <v>3087</v>
      </c>
      <c r="E128" s="61" t="s">
        <v>23</v>
      </c>
      <c r="F128" s="61"/>
      <c r="G128" s="62" t="s">
        <v>34</v>
      </c>
      <c r="H128" s="62" t="s">
        <v>25</v>
      </c>
      <c r="I128" s="62" t="s">
        <v>77</v>
      </c>
      <c r="J128" s="63">
        <v>43</v>
      </c>
      <c r="K128" s="64">
        <v>1</v>
      </c>
      <c r="L128" s="65">
        <v>0</v>
      </c>
      <c r="M128" s="86" t="s">
        <v>32</v>
      </c>
      <c r="N128" s="67"/>
      <c r="O128" s="68"/>
      <c r="P128" s="68"/>
      <c r="Q128" s="69"/>
      <c r="R128" s="70"/>
      <c r="S128" s="70"/>
      <c r="T128" s="70"/>
      <c r="U128" s="7"/>
      <c r="V128" s="7"/>
      <c r="W128" s="7"/>
      <c r="X128" s="7"/>
      <c r="Y128" s="7"/>
      <c r="Z128" s="7"/>
      <c r="AA128" s="8"/>
      <c r="AB128" s="8"/>
      <c r="AC128" s="8"/>
      <c r="AD128" s="8"/>
      <c r="AE128" s="8"/>
      <c r="AF128" s="8"/>
      <c r="AG128" s="6"/>
      <c r="AH128" s="6"/>
      <c r="AI128" s="9"/>
      <c r="AJ128" s="10"/>
    </row>
    <row r="129" spans="2:36" ht="12.75" customHeight="1">
      <c r="B129" s="58">
        <v>1</v>
      </c>
      <c r="C129" s="59">
        <f>+C128+1</f>
        <v>121</v>
      </c>
      <c r="D129" s="60">
        <v>3088</v>
      </c>
      <c r="E129" s="61" t="s">
        <v>23</v>
      </c>
      <c r="F129" s="61"/>
      <c r="G129" s="62" t="s">
        <v>34</v>
      </c>
      <c r="H129" s="62" t="s">
        <v>25</v>
      </c>
      <c r="I129" s="62" t="s">
        <v>77</v>
      </c>
      <c r="J129" s="63" t="s">
        <v>78</v>
      </c>
      <c r="K129" s="64">
        <v>1</v>
      </c>
      <c r="L129" s="65">
        <v>0</v>
      </c>
      <c r="M129" s="71"/>
      <c r="N129" s="67"/>
      <c r="O129" s="68"/>
      <c r="P129" s="68"/>
      <c r="Q129" s="69"/>
      <c r="R129" s="70"/>
      <c r="S129" s="70"/>
      <c r="T129" s="70"/>
      <c r="U129" s="7"/>
      <c r="V129" s="7"/>
      <c r="W129" s="7"/>
      <c r="X129" s="7"/>
      <c r="Y129" s="7"/>
      <c r="Z129" s="7"/>
      <c r="AA129" s="8"/>
      <c r="AB129" s="8"/>
      <c r="AC129" s="8"/>
      <c r="AD129" s="8"/>
      <c r="AE129" s="8"/>
      <c r="AF129" s="8"/>
      <c r="AG129" s="6"/>
      <c r="AH129" s="6"/>
      <c r="AI129" s="9"/>
      <c r="AJ129" s="10"/>
    </row>
    <row r="130" spans="2:36" ht="12.75" customHeight="1">
      <c r="B130" s="58">
        <v>2</v>
      </c>
      <c r="C130" s="72">
        <f>+C129+1</f>
        <v>122</v>
      </c>
      <c r="D130" s="73">
        <v>3089</v>
      </c>
      <c r="E130" s="74" t="s">
        <v>27</v>
      </c>
      <c r="F130" s="74">
        <v>108</v>
      </c>
      <c r="G130" s="75" t="s">
        <v>24</v>
      </c>
      <c r="H130" s="75" t="s">
        <v>25</v>
      </c>
      <c r="I130" s="75" t="s">
        <v>79</v>
      </c>
      <c r="J130" s="76" t="s">
        <v>80</v>
      </c>
      <c r="K130" s="77">
        <v>1</v>
      </c>
      <c r="L130" s="78">
        <v>0</v>
      </c>
      <c r="M130" s="66"/>
      <c r="N130" s="67"/>
      <c r="O130" s="68"/>
      <c r="P130" s="68"/>
      <c r="Q130" s="69"/>
      <c r="R130" s="70"/>
      <c r="S130" s="70"/>
      <c r="T130" s="70"/>
      <c r="U130" s="7"/>
      <c r="V130" s="7"/>
      <c r="W130" s="7"/>
      <c r="X130" s="7"/>
      <c r="Y130" s="7"/>
      <c r="Z130" s="7"/>
      <c r="AA130" s="8"/>
      <c r="AB130" s="8"/>
      <c r="AC130" s="8"/>
      <c r="AD130" s="8"/>
      <c r="AE130" s="8"/>
      <c r="AF130" s="8"/>
      <c r="AG130" s="6"/>
      <c r="AH130" s="6"/>
      <c r="AI130" s="9"/>
      <c r="AJ130" s="10"/>
    </row>
    <row r="131" spans="2:36" ht="12.75" customHeight="1">
      <c r="B131" s="58">
        <v>2</v>
      </c>
      <c r="C131" s="72">
        <f>+C130+1</f>
        <v>123</v>
      </c>
      <c r="D131" s="73">
        <v>1064</v>
      </c>
      <c r="E131" s="74" t="s">
        <v>27</v>
      </c>
      <c r="F131" s="74">
        <v>201</v>
      </c>
      <c r="G131" s="75" t="s">
        <v>34</v>
      </c>
      <c r="H131" s="75" t="s">
        <v>25</v>
      </c>
      <c r="I131" s="75" t="s">
        <v>79</v>
      </c>
      <c r="J131" s="76">
        <v>12</v>
      </c>
      <c r="K131" s="77">
        <v>1</v>
      </c>
      <c r="L131" s="78">
        <v>0</v>
      </c>
      <c r="M131" s="71"/>
      <c r="N131"/>
      <c r="O131" s="68"/>
      <c r="P131" s="68"/>
      <c r="Q131" s="69"/>
      <c r="R131" s="70"/>
      <c r="S131" s="70"/>
      <c r="T131" s="70"/>
      <c r="U131" s="7"/>
      <c r="V131" s="7"/>
      <c r="W131" s="7"/>
      <c r="X131" s="7"/>
      <c r="Y131" s="7"/>
      <c r="Z131" s="7"/>
      <c r="AA131" s="8"/>
      <c r="AB131" s="8"/>
      <c r="AC131" s="8"/>
      <c r="AD131" s="8"/>
      <c r="AE131" s="8"/>
      <c r="AF131" s="8"/>
      <c r="AG131" s="6"/>
      <c r="AH131" s="6"/>
      <c r="AI131" s="9"/>
      <c r="AJ131" s="10"/>
    </row>
    <row r="132" spans="2:36" ht="12.75" customHeight="1">
      <c r="B132" s="58">
        <v>2</v>
      </c>
      <c r="C132" s="72">
        <f>+C131+1</f>
        <v>124</v>
      </c>
      <c r="D132" s="73">
        <v>1062</v>
      </c>
      <c r="E132" s="74" t="s">
        <v>27</v>
      </c>
      <c r="F132" s="74">
        <v>215</v>
      </c>
      <c r="G132" s="75" t="s">
        <v>34</v>
      </c>
      <c r="H132" s="75" t="s">
        <v>25</v>
      </c>
      <c r="I132" s="75" t="s">
        <v>79</v>
      </c>
      <c r="J132" s="76" t="s">
        <v>81</v>
      </c>
      <c r="K132" s="77">
        <v>1</v>
      </c>
      <c r="L132" s="78">
        <v>0</v>
      </c>
      <c r="M132" s="86" t="s">
        <v>32</v>
      </c>
      <c r="N132"/>
      <c r="O132" s="68"/>
      <c r="P132" s="68"/>
      <c r="Q132" s="69"/>
      <c r="R132" s="70"/>
      <c r="S132" s="70"/>
      <c r="T132" s="70"/>
      <c r="U132" s="7"/>
      <c r="V132" s="7"/>
      <c r="W132" s="7"/>
      <c r="X132" s="7"/>
      <c r="Y132" s="7"/>
      <c r="Z132" s="7"/>
      <c r="AA132" s="8"/>
      <c r="AB132" s="8"/>
      <c r="AC132" s="8"/>
      <c r="AD132" s="8"/>
      <c r="AE132" s="8"/>
      <c r="AF132" s="8"/>
      <c r="AG132" s="6"/>
      <c r="AH132" s="6"/>
      <c r="AI132" s="9"/>
      <c r="AJ132" s="10"/>
    </row>
    <row r="133" spans="2:36" ht="12.75" customHeight="1">
      <c r="B133" s="58">
        <v>2</v>
      </c>
      <c r="C133" s="59">
        <f>+C132+1</f>
        <v>125</v>
      </c>
      <c r="D133" s="60">
        <v>1063</v>
      </c>
      <c r="E133" s="61" t="s">
        <v>23</v>
      </c>
      <c r="F133" s="61"/>
      <c r="G133" s="62" t="s">
        <v>34</v>
      </c>
      <c r="H133" s="62" t="s">
        <v>25</v>
      </c>
      <c r="I133" s="90" t="s">
        <v>79</v>
      </c>
      <c r="J133" s="63" t="s">
        <v>82</v>
      </c>
      <c r="K133" s="64">
        <v>1</v>
      </c>
      <c r="L133" s="65">
        <v>0</v>
      </c>
      <c r="M133" s="71"/>
      <c r="N133"/>
      <c r="O133" s="68"/>
      <c r="P133" s="68"/>
      <c r="Q133" s="69"/>
      <c r="R133" s="70"/>
      <c r="S133" s="70"/>
      <c r="T133" s="70"/>
      <c r="U133" s="7"/>
      <c r="V133" s="7"/>
      <c r="W133" s="7"/>
      <c r="X133" s="7"/>
      <c r="Y133" s="7"/>
      <c r="Z133" s="7"/>
      <c r="AA133" s="8"/>
      <c r="AB133" s="8"/>
      <c r="AC133" s="8"/>
      <c r="AD133" s="8"/>
      <c r="AE133" s="8"/>
      <c r="AF133" s="8"/>
      <c r="AG133" s="6"/>
      <c r="AH133" s="6"/>
      <c r="AI133" s="9"/>
      <c r="AJ133" s="10"/>
    </row>
    <row r="134" spans="2:36" ht="12.75" customHeight="1">
      <c r="B134" s="58">
        <v>2</v>
      </c>
      <c r="C134" s="59">
        <f>+C133+1</f>
        <v>126</v>
      </c>
      <c r="D134" s="60">
        <v>1121</v>
      </c>
      <c r="E134" s="61" t="s">
        <v>23</v>
      </c>
      <c r="F134" s="61"/>
      <c r="G134" s="62" t="s">
        <v>34</v>
      </c>
      <c r="H134" s="62" t="s">
        <v>25</v>
      </c>
      <c r="I134" s="90" t="s">
        <v>79</v>
      </c>
      <c r="J134" s="63" t="s">
        <v>83</v>
      </c>
      <c r="K134" s="64">
        <v>1</v>
      </c>
      <c r="L134" s="65">
        <v>0</v>
      </c>
      <c r="M134" s="66"/>
      <c r="N134"/>
      <c r="O134" s="68"/>
      <c r="P134" s="68"/>
      <c r="Q134" s="69"/>
      <c r="R134" s="70"/>
      <c r="S134" s="70"/>
      <c r="T134" s="70"/>
      <c r="U134" s="7"/>
      <c r="V134" s="7"/>
      <c r="W134" s="7"/>
      <c r="X134" s="7"/>
      <c r="Y134" s="7"/>
      <c r="Z134" s="7"/>
      <c r="AA134" s="8"/>
      <c r="AB134" s="8"/>
      <c r="AC134" s="8"/>
      <c r="AD134" s="8"/>
      <c r="AE134" s="8"/>
      <c r="AF134" s="8"/>
      <c r="AG134" s="6"/>
      <c r="AH134" s="6"/>
      <c r="AI134" s="9"/>
      <c r="AJ134" s="10"/>
    </row>
    <row r="135" spans="2:36" ht="12.75" customHeight="1">
      <c r="B135" s="58">
        <v>2</v>
      </c>
      <c r="C135" s="59">
        <f>+C134+1</f>
        <v>127</v>
      </c>
      <c r="D135" s="60">
        <v>3210</v>
      </c>
      <c r="E135" s="61" t="s">
        <v>23</v>
      </c>
      <c r="F135" s="61"/>
      <c r="G135" s="62" t="s">
        <v>54</v>
      </c>
      <c r="H135" s="62" t="s">
        <v>25</v>
      </c>
      <c r="I135" s="90" t="s">
        <v>79</v>
      </c>
      <c r="J135" s="63" t="s">
        <v>84</v>
      </c>
      <c r="K135" s="64">
        <v>1</v>
      </c>
      <c r="L135" s="65">
        <v>0</v>
      </c>
      <c r="M135" s="71"/>
      <c r="N135" s="97"/>
      <c r="O135" s="68"/>
      <c r="P135" s="68"/>
      <c r="Q135" s="69"/>
      <c r="R135" s="70"/>
      <c r="S135" s="70"/>
      <c r="T135" s="70"/>
      <c r="U135" s="7"/>
      <c r="V135" s="7"/>
      <c r="W135" s="7"/>
      <c r="X135" s="7"/>
      <c r="Y135" s="7"/>
      <c r="Z135" s="7"/>
      <c r="AA135" s="8"/>
      <c r="AB135" s="8"/>
      <c r="AC135" s="8"/>
      <c r="AD135" s="8"/>
      <c r="AE135" s="8"/>
      <c r="AF135" s="8"/>
      <c r="AG135" s="6"/>
      <c r="AH135" s="6"/>
      <c r="AI135" s="9"/>
      <c r="AJ135" s="10"/>
    </row>
    <row r="136" spans="2:36" ht="12.75" customHeight="1">
      <c r="B136" s="58">
        <v>2</v>
      </c>
      <c r="C136" s="72">
        <f>+C135+1</f>
        <v>128</v>
      </c>
      <c r="D136" s="73">
        <v>1047</v>
      </c>
      <c r="E136" s="74" t="s">
        <v>27</v>
      </c>
      <c r="F136" s="74">
        <v>172</v>
      </c>
      <c r="G136" s="75" t="s">
        <v>24</v>
      </c>
      <c r="H136" s="75" t="s">
        <v>25</v>
      </c>
      <c r="I136" s="75" t="s">
        <v>85</v>
      </c>
      <c r="J136" s="76">
        <v>1</v>
      </c>
      <c r="K136" s="77">
        <v>1</v>
      </c>
      <c r="L136" s="78">
        <v>0</v>
      </c>
      <c r="M136" s="66"/>
      <c r="N136" s="67"/>
      <c r="O136" s="68"/>
      <c r="P136" s="68"/>
      <c r="Q136" s="69"/>
      <c r="R136" s="70"/>
      <c r="S136" s="70"/>
      <c r="T136" s="70"/>
      <c r="U136" s="7"/>
      <c r="V136" s="7"/>
      <c r="W136" s="7"/>
      <c r="X136" s="7"/>
      <c r="Y136" s="7"/>
      <c r="Z136" s="7"/>
      <c r="AA136" s="8"/>
      <c r="AB136" s="8"/>
      <c r="AC136" s="8"/>
      <c r="AD136" s="8"/>
      <c r="AE136" s="8"/>
      <c r="AF136" s="8"/>
      <c r="AG136" s="6"/>
      <c r="AH136" s="6"/>
      <c r="AI136" s="9"/>
      <c r="AJ136" s="10"/>
    </row>
    <row r="137" spans="2:36" ht="12.75" customHeight="1">
      <c r="B137" s="58">
        <v>2</v>
      </c>
      <c r="C137" s="72">
        <f>+C136+1</f>
        <v>129</v>
      </c>
      <c r="D137" s="73">
        <v>1048</v>
      </c>
      <c r="E137" s="74" t="s">
        <v>27</v>
      </c>
      <c r="F137" s="74">
        <v>109</v>
      </c>
      <c r="G137" s="75" t="s">
        <v>24</v>
      </c>
      <c r="H137" s="75" t="s">
        <v>25</v>
      </c>
      <c r="I137" s="75" t="s">
        <v>85</v>
      </c>
      <c r="J137" s="76">
        <v>3</v>
      </c>
      <c r="K137" s="77">
        <v>1</v>
      </c>
      <c r="L137" s="78">
        <v>0</v>
      </c>
      <c r="M137" s="71"/>
      <c r="N137" s="67"/>
      <c r="O137" s="68"/>
      <c r="P137" s="68"/>
      <c r="Q137" s="69"/>
      <c r="R137" s="70"/>
      <c r="S137" s="70"/>
      <c r="T137" s="70"/>
      <c r="U137" s="7"/>
      <c r="V137" s="7"/>
      <c r="W137" s="7"/>
      <c r="X137" s="7"/>
      <c r="Y137" s="7"/>
      <c r="Z137" s="7"/>
      <c r="AA137" s="8"/>
      <c r="AB137" s="8"/>
      <c r="AC137" s="8"/>
      <c r="AD137" s="8"/>
      <c r="AE137" s="8"/>
      <c r="AF137" s="8"/>
      <c r="AG137" s="6"/>
      <c r="AH137" s="6"/>
      <c r="AI137" s="9"/>
      <c r="AJ137" s="10"/>
    </row>
    <row r="138" spans="2:36" ht="12.75" customHeight="1">
      <c r="B138" s="58">
        <v>2</v>
      </c>
      <c r="C138" s="72">
        <f>+C137+1</f>
        <v>130</v>
      </c>
      <c r="D138" s="73">
        <v>1049</v>
      </c>
      <c r="E138" s="74" t="s">
        <v>27</v>
      </c>
      <c r="F138" s="74">
        <v>121</v>
      </c>
      <c r="G138" s="75" t="s">
        <v>24</v>
      </c>
      <c r="H138" s="75" t="s">
        <v>25</v>
      </c>
      <c r="I138" s="75" t="s">
        <v>85</v>
      </c>
      <c r="J138" s="76">
        <v>5</v>
      </c>
      <c r="K138" s="77">
        <v>1</v>
      </c>
      <c r="L138" s="78">
        <v>0</v>
      </c>
      <c r="M138" s="66"/>
      <c r="N138" s="67"/>
      <c r="O138" s="68"/>
      <c r="P138" s="68"/>
      <c r="Q138" s="69"/>
      <c r="R138" s="70"/>
      <c r="S138" s="70"/>
      <c r="T138" s="70"/>
      <c r="U138" s="7"/>
      <c r="V138" s="7"/>
      <c r="W138" s="7"/>
      <c r="X138" s="7"/>
      <c r="Y138" s="7"/>
      <c r="Z138" s="7"/>
      <c r="AA138" s="8"/>
      <c r="AB138" s="8"/>
      <c r="AC138" s="8"/>
      <c r="AD138" s="8"/>
      <c r="AE138" s="8"/>
      <c r="AF138" s="8"/>
      <c r="AG138" s="6"/>
      <c r="AH138" s="6"/>
      <c r="AI138" s="9"/>
      <c r="AJ138" s="10"/>
    </row>
    <row r="139" spans="2:36" ht="12.75" customHeight="1">
      <c r="B139" s="58">
        <v>2</v>
      </c>
      <c r="C139" s="72">
        <f>+C138+1</f>
        <v>131</v>
      </c>
      <c r="D139" s="73">
        <v>1050</v>
      </c>
      <c r="E139" s="74" t="s">
        <v>27</v>
      </c>
      <c r="F139" s="74">
        <v>77</v>
      </c>
      <c r="G139" s="75" t="s">
        <v>24</v>
      </c>
      <c r="H139" s="75" t="s">
        <v>25</v>
      </c>
      <c r="I139" s="75" t="s">
        <v>85</v>
      </c>
      <c r="J139" s="76">
        <v>8</v>
      </c>
      <c r="K139" s="77">
        <v>1</v>
      </c>
      <c r="L139" s="78">
        <v>0</v>
      </c>
      <c r="M139" s="71"/>
      <c r="N139" s="67"/>
      <c r="O139" s="68"/>
      <c r="P139" s="68"/>
      <c r="Q139" s="69"/>
      <c r="R139" s="70"/>
      <c r="S139" s="70"/>
      <c r="T139" s="70"/>
      <c r="U139" s="7"/>
      <c r="V139" s="7"/>
      <c r="W139" s="7"/>
      <c r="X139" s="7"/>
      <c r="Y139" s="7"/>
      <c r="Z139" s="7"/>
      <c r="AA139" s="8"/>
      <c r="AB139" s="8"/>
      <c r="AC139" s="8"/>
      <c r="AD139" s="8"/>
      <c r="AE139" s="8"/>
      <c r="AF139" s="8"/>
      <c r="AG139" s="6"/>
      <c r="AH139" s="6"/>
      <c r="AI139" s="9"/>
      <c r="AJ139" s="10"/>
    </row>
    <row r="140" spans="2:36" ht="12.75" customHeight="1">
      <c r="B140" s="58">
        <v>2</v>
      </c>
      <c r="C140" s="72">
        <f>+C139+1</f>
        <v>132</v>
      </c>
      <c r="D140" s="73">
        <v>1052</v>
      </c>
      <c r="E140" s="74" t="s">
        <v>27</v>
      </c>
      <c r="F140" s="74">
        <v>33</v>
      </c>
      <c r="G140" s="75" t="s">
        <v>24</v>
      </c>
      <c r="H140" s="75" t="s">
        <v>25</v>
      </c>
      <c r="I140" s="75" t="s">
        <v>85</v>
      </c>
      <c r="J140" s="76" t="s">
        <v>86</v>
      </c>
      <c r="K140" s="77">
        <v>1</v>
      </c>
      <c r="L140" s="78">
        <v>0</v>
      </c>
      <c r="M140" s="66"/>
      <c r="N140" s="67"/>
      <c r="O140" s="68"/>
      <c r="P140" s="68"/>
      <c r="Q140" s="69"/>
      <c r="R140" s="70"/>
      <c r="S140" s="70"/>
      <c r="T140" s="70"/>
      <c r="U140" s="7"/>
      <c r="V140" s="7"/>
      <c r="W140" s="7"/>
      <c r="X140" s="7"/>
      <c r="Y140" s="7"/>
      <c r="Z140" s="7"/>
      <c r="AA140" s="8"/>
      <c r="AB140" s="8"/>
      <c r="AC140" s="8"/>
      <c r="AD140" s="8"/>
      <c r="AE140" s="8"/>
      <c r="AF140" s="8"/>
      <c r="AG140" s="6"/>
      <c r="AH140" s="6"/>
      <c r="AI140" s="9"/>
      <c r="AJ140" s="10"/>
    </row>
    <row r="141" spans="2:36" ht="12.75" customHeight="1">
      <c r="B141" s="58">
        <v>2</v>
      </c>
      <c r="C141" s="72">
        <f>+C140+1</f>
        <v>133</v>
      </c>
      <c r="D141" s="73">
        <v>1053</v>
      </c>
      <c r="E141" s="74" t="s">
        <v>27</v>
      </c>
      <c r="F141" s="74">
        <v>34</v>
      </c>
      <c r="G141" s="75" t="s">
        <v>24</v>
      </c>
      <c r="H141" s="75" t="s">
        <v>25</v>
      </c>
      <c r="I141" s="75" t="s">
        <v>85</v>
      </c>
      <c r="J141" s="76" t="s">
        <v>87</v>
      </c>
      <c r="K141" s="77">
        <v>1</v>
      </c>
      <c r="L141" s="78">
        <v>0</v>
      </c>
      <c r="M141" s="71"/>
      <c r="N141" s="67"/>
      <c r="O141" s="68"/>
      <c r="P141" s="68"/>
      <c r="Q141" s="69"/>
      <c r="R141" s="70"/>
      <c r="S141" s="70"/>
      <c r="T141" s="70"/>
      <c r="U141" s="7"/>
      <c r="V141" s="7"/>
      <c r="W141" s="7"/>
      <c r="X141" s="7"/>
      <c r="Y141" s="7"/>
      <c r="Z141" s="7"/>
      <c r="AA141" s="8"/>
      <c r="AB141" s="8"/>
      <c r="AC141" s="8"/>
      <c r="AD141" s="8"/>
      <c r="AE141" s="8"/>
      <c r="AF141" s="8"/>
      <c r="AG141" s="6"/>
      <c r="AH141" s="6"/>
      <c r="AI141" s="9"/>
      <c r="AJ141" s="10"/>
    </row>
    <row r="142" spans="2:36" ht="12.75" customHeight="1">
      <c r="B142" s="58">
        <v>2</v>
      </c>
      <c r="C142" s="72">
        <f>+C141+1</f>
        <v>134</v>
      </c>
      <c r="D142" s="73">
        <v>1056</v>
      </c>
      <c r="E142" s="74" t="s">
        <v>27</v>
      </c>
      <c r="F142" s="74">
        <v>73</v>
      </c>
      <c r="G142" s="75" t="s">
        <v>24</v>
      </c>
      <c r="H142" s="75" t="s">
        <v>25</v>
      </c>
      <c r="I142" s="75" t="s">
        <v>88</v>
      </c>
      <c r="J142" s="76" t="s">
        <v>89</v>
      </c>
      <c r="K142" s="77">
        <v>1</v>
      </c>
      <c r="L142" s="78">
        <v>0</v>
      </c>
      <c r="M142" s="86" t="s">
        <v>32</v>
      </c>
      <c r="N142" s="67"/>
      <c r="O142" s="68"/>
      <c r="P142" s="68"/>
      <c r="Q142" s="69"/>
      <c r="R142" s="70"/>
      <c r="S142" s="70"/>
      <c r="T142" s="70"/>
      <c r="U142" s="7"/>
      <c r="V142" s="7"/>
      <c r="W142" s="7"/>
      <c r="X142" s="7"/>
      <c r="Y142" s="7"/>
      <c r="Z142" s="7"/>
      <c r="AA142" s="8"/>
      <c r="AB142" s="8"/>
      <c r="AC142" s="8"/>
      <c r="AD142" s="8"/>
      <c r="AE142" s="8"/>
      <c r="AF142" s="8"/>
      <c r="AG142" s="6"/>
      <c r="AH142" s="6"/>
      <c r="AI142" s="9"/>
      <c r="AJ142" s="10"/>
    </row>
    <row r="143" spans="2:36" ht="12.75" customHeight="1">
      <c r="B143" s="58">
        <v>2</v>
      </c>
      <c r="C143" s="72">
        <f>+C142+1</f>
        <v>135</v>
      </c>
      <c r="D143" s="73">
        <v>1054</v>
      </c>
      <c r="E143" s="74" t="s">
        <v>27</v>
      </c>
      <c r="F143" s="74">
        <v>5</v>
      </c>
      <c r="G143" s="75" t="s">
        <v>24</v>
      </c>
      <c r="H143" s="75" t="s">
        <v>25</v>
      </c>
      <c r="I143" s="75" t="s">
        <v>85</v>
      </c>
      <c r="J143" s="76">
        <v>27</v>
      </c>
      <c r="K143" s="77">
        <v>1</v>
      </c>
      <c r="L143" s="78">
        <v>0</v>
      </c>
      <c r="M143" s="71"/>
      <c r="N143" s="67"/>
      <c r="O143" s="68"/>
      <c r="P143" s="68"/>
      <c r="Q143" s="69"/>
      <c r="R143" s="70"/>
      <c r="S143" s="70"/>
      <c r="T143" s="70"/>
      <c r="U143" s="7"/>
      <c r="V143" s="7"/>
      <c r="W143" s="7"/>
      <c r="X143" s="7"/>
      <c r="Y143" s="7"/>
      <c r="Z143" s="7"/>
      <c r="AA143" s="8"/>
      <c r="AB143" s="8"/>
      <c r="AC143" s="8"/>
      <c r="AD143" s="8"/>
      <c r="AE143" s="8"/>
      <c r="AF143" s="8"/>
      <c r="AG143" s="6"/>
      <c r="AH143" s="6"/>
      <c r="AI143" s="9"/>
      <c r="AJ143" s="10"/>
    </row>
    <row r="144" spans="2:36" ht="12.75" customHeight="1">
      <c r="B144" s="58">
        <v>2</v>
      </c>
      <c r="C144" s="72">
        <f>+C143+1</f>
        <v>136</v>
      </c>
      <c r="D144" s="73">
        <v>1055</v>
      </c>
      <c r="E144" s="74" t="s">
        <v>27</v>
      </c>
      <c r="F144" s="74">
        <v>63</v>
      </c>
      <c r="G144" s="75" t="s">
        <v>24</v>
      </c>
      <c r="H144" s="75" t="s">
        <v>25</v>
      </c>
      <c r="I144" s="75" t="s">
        <v>85</v>
      </c>
      <c r="J144" s="76">
        <v>29</v>
      </c>
      <c r="K144" s="77">
        <v>1</v>
      </c>
      <c r="L144" s="78">
        <v>0</v>
      </c>
      <c r="M144" s="66"/>
      <c r="N144" s="67"/>
      <c r="O144" s="68"/>
      <c r="P144" s="68"/>
      <c r="Q144" s="69"/>
      <c r="R144" s="70"/>
      <c r="S144" s="70"/>
      <c r="T144" s="70"/>
      <c r="U144" s="7"/>
      <c r="V144" s="7"/>
      <c r="W144" s="7"/>
      <c r="X144" s="7"/>
      <c r="Y144" s="7"/>
      <c r="Z144" s="7"/>
      <c r="AA144" s="8"/>
      <c r="AB144" s="8"/>
      <c r="AC144" s="8"/>
      <c r="AD144" s="8"/>
      <c r="AE144" s="8"/>
      <c r="AF144" s="8"/>
      <c r="AG144" s="6"/>
      <c r="AH144" s="6"/>
      <c r="AI144" s="9"/>
      <c r="AJ144" s="10"/>
    </row>
    <row r="145" spans="2:36" ht="12.75" customHeight="1">
      <c r="B145" s="58">
        <v>2</v>
      </c>
      <c r="C145" s="72">
        <f>+C144+1</f>
        <v>137</v>
      </c>
      <c r="D145" s="73">
        <v>1057</v>
      </c>
      <c r="E145" s="74" t="s">
        <v>27</v>
      </c>
      <c r="F145" s="74">
        <v>122</v>
      </c>
      <c r="G145" s="75" t="s">
        <v>24</v>
      </c>
      <c r="H145" s="75" t="s">
        <v>25</v>
      </c>
      <c r="I145" s="75" t="s">
        <v>85</v>
      </c>
      <c r="J145" s="76">
        <v>36</v>
      </c>
      <c r="K145" s="77">
        <v>1</v>
      </c>
      <c r="L145" s="78">
        <v>0</v>
      </c>
      <c r="M145" s="71"/>
      <c r="N145" s="67"/>
      <c r="O145" s="68"/>
      <c r="P145" s="68"/>
      <c r="Q145" s="69"/>
      <c r="R145" s="70"/>
      <c r="S145" s="70"/>
      <c r="T145" s="70"/>
      <c r="U145" s="7"/>
      <c r="V145" s="7"/>
      <c r="W145" s="7"/>
      <c r="X145" s="7"/>
      <c r="Y145" s="7"/>
      <c r="Z145" s="7"/>
      <c r="AA145" s="8"/>
      <c r="AB145" s="8"/>
      <c r="AC145" s="8"/>
      <c r="AD145" s="8"/>
      <c r="AE145" s="8"/>
      <c r="AF145" s="8"/>
      <c r="AG145" s="6"/>
      <c r="AH145" s="6"/>
      <c r="AI145" s="9"/>
      <c r="AJ145" s="10"/>
    </row>
    <row r="146" spans="2:36" ht="12.75" customHeight="1">
      <c r="B146" s="58">
        <v>2</v>
      </c>
      <c r="C146" s="72">
        <f>+C145+1</f>
        <v>138</v>
      </c>
      <c r="D146" s="73">
        <v>1058</v>
      </c>
      <c r="E146" s="74" t="s">
        <v>27</v>
      </c>
      <c r="F146" s="74">
        <v>118</v>
      </c>
      <c r="G146" s="75" t="s">
        <v>24</v>
      </c>
      <c r="H146" s="75" t="s">
        <v>25</v>
      </c>
      <c r="I146" s="75" t="s">
        <v>85</v>
      </c>
      <c r="J146" s="76">
        <v>38</v>
      </c>
      <c r="K146" s="77">
        <v>1</v>
      </c>
      <c r="L146" s="78">
        <v>0</v>
      </c>
      <c r="M146" s="66"/>
      <c r="N146" s="67"/>
      <c r="O146" s="68"/>
      <c r="P146" s="68"/>
      <c r="Q146" s="69"/>
      <c r="R146" s="70"/>
      <c r="S146" s="70"/>
      <c r="T146" s="70"/>
      <c r="U146" s="7"/>
      <c r="V146" s="7"/>
      <c r="W146" s="7"/>
      <c r="X146" s="7"/>
      <c r="Y146" s="7"/>
      <c r="Z146" s="7"/>
      <c r="AA146" s="8"/>
      <c r="AB146" s="8"/>
      <c r="AC146" s="8"/>
      <c r="AD146" s="8"/>
      <c r="AE146" s="8"/>
      <c r="AF146" s="8"/>
      <c r="AG146" s="6"/>
      <c r="AH146" s="6"/>
      <c r="AI146" s="9"/>
      <c r="AJ146" s="10"/>
    </row>
    <row r="147" spans="2:36" ht="12.75" customHeight="1">
      <c r="B147" s="58">
        <v>2</v>
      </c>
      <c r="C147" s="72">
        <f>+C146+1</f>
        <v>139</v>
      </c>
      <c r="D147" s="73">
        <v>1059</v>
      </c>
      <c r="E147" s="74" t="s">
        <v>27</v>
      </c>
      <c r="F147" s="74">
        <v>93</v>
      </c>
      <c r="G147" s="75" t="s">
        <v>24</v>
      </c>
      <c r="H147" s="75" t="s">
        <v>25</v>
      </c>
      <c r="I147" s="75" t="s">
        <v>85</v>
      </c>
      <c r="J147" s="76">
        <v>40</v>
      </c>
      <c r="K147" s="77">
        <v>1</v>
      </c>
      <c r="L147" s="78">
        <v>0</v>
      </c>
      <c r="M147" s="71"/>
      <c r="N147" s="67"/>
      <c r="O147" s="68"/>
      <c r="P147" s="68"/>
      <c r="Q147" s="69"/>
      <c r="R147" s="70"/>
      <c r="S147" s="70"/>
      <c r="T147" s="70"/>
      <c r="U147" s="7"/>
      <c r="V147" s="7"/>
      <c r="W147" s="7"/>
      <c r="X147" s="7"/>
      <c r="Y147" s="7"/>
      <c r="Z147" s="7"/>
      <c r="AA147" s="8"/>
      <c r="AB147" s="8"/>
      <c r="AC147" s="8"/>
      <c r="AD147" s="8"/>
      <c r="AE147" s="8"/>
      <c r="AF147" s="8"/>
      <c r="AG147" s="6"/>
      <c r="AH147" s="6"/>
      <c r="AI147" s="9"/>
      <c r="AJ147" s="10"/>
    </row>
    <row r="148" spans="2:36" ht="12.75" customHeight="1">
      <c r="B148" s="58">
        <v>4</v>
      </c>
      <c r="C148" s="72">
        <f>+C147+1</f>
        <v>140</v>
      </c>
      <c r="D148" s="73">
        <v>1068</v>
      </c>
      <c r="E148" s="74" t="s">
        <v>27</v>
      </c>
      <c r="F148" s="74">
        <v>18</v>
      </c>
      <c r="G148" s="75" t="s">
        <v>29</v>
      </c>
      <c r="H148" s="75" t="s">
        <v>25</v>
      </c>
      <c r="I148" s="75" t="s">
        <v>90</v>
      </c>
      <c r="J148" s="76" t="s">
        <v>80</v>
      </c>
      <c r="K148" s="77">
        <v>1</v>
      </c>
      <c r="L148" s="78">
        <v>0</v>
      </c>
      <c r="M148" s="66"/>
      <c r="N148" s="67"/>
      <c r="O148" s="68"/>
      <c r="P148" s="68"/>
      <c r="Q148" s="69"/>
      <c r="R148" s="70"/>
      <c r="S148" s="70"/>
      <c r="T148" s="70"/>
      <c r="U148" s="7"/>
      <c r="V148" s="7"/>
      <c r="W148" s="7"/>
      <c r="X148" s="7"/>
      <c r="Y148" s="7"/>
      <c r="Z148" s="7"/>
      <c r="AA148" s="8"/>
      <c r="AB148" s="8"/>
      <c r="AC148" s="8"/>
      <c r="AD148" s="8"/>
      <c r="AE148" s="8"/>
      <c r="AF148" s="8"/>
      <c r="AG148" s="6"/>
      <c r="AH148" s="6"/>
      <c r="AI148" s="9"/>
      <c r="AJ148" s="10"/>
    </row>
    <row r="149" spans="2:36" ht="12.75" customHeight="1">
      <c r="B149" s="58">
        <v>4</v>
      </c>
      <c r="C149" s="72">
        <f>+C148+1</f>
        <v>141</v>
      </c>
      <c r="D149" s="73">
        <v>1084</v>
      </c>
      <c r="E149" s="74" t="s">
        <v>27</v>
      </c>
      <c r="F149" s="74">
        <v>25</v>
      </c>
      <c r="G149" s="75" t="s">
        <v>29</v>
      </c>
      <c r="H149" s="75" t="s">
        <v>25</v>
      </c>
      <c r="I149" s="75" t="s">
        <v>90</v>
      </c>
      <c r="J149" s="76" t="s">
        <v>91</v>
      </c>
      <c r="K149" s="77">
        <v>1</v>
      </c>
      <c r="L149" s="78">
        <v>0</v>
      </c>
      <c r="M149" s="71"/>
      <c r="N149" s="67"/>
      <c r="O149" s="68"/>
      <c r="P149" s="68"/>
      <c r="Q149" s="69"/>
      <c r="R149" s="70"/>
      <c r="S149" s="70"/>
      <c r="T149" s="70"/>
      <c r="U149" s="7"/>
      <c r="V149" s="7"/>
      <c r="W149" s="7"/>
      <c r="X149" s="7"/>
      <c r="Y149" s="7"/>
      <c r="Z149" s="7"/>
      <c r="AA149" s="8"/>
      <c r="AB149" s="8"/>
      <c r="AC149" s="8"/>
      <c r="AD149" s="8"/>
      <c r="AE149" s="8"/>
      <c r="AF149" s="8"/>
      <c r="AG149" s="6"/>
      <c r="AH149" s="6"/>
      <c r="AI149" s="9"/>
      <c r="AJ149" s="10"/>
    </row>
    <row r="150" spans="2:36" ht="12.75" customHeight="1">
      <c r="B150" s="58">
        <v>4</v>
      </c>
      <c r="C150" s="72">
        <f>+C149+1</f>
        <v>142</v>
      </c>
      <c r="D150" s="73">
        <v>1069</v>
      </c>
      <c r="E150" s="74" t="s">
        <v>27</v>
      </c>
      <c r="F150" s="74">
        <v>43</v>
      </c>
      <c r="G150" s="75" t="s">
        <v>29</v>
      </c>
      <c r="H150" s="75" t="s">
        <v>25</v>
      </c>
      <c r="I150" s="75" t="s">
        <v>90</v>
      </c>
      <c r="J150" s="76">
        <v>7</v>
      </c>
      <c r="K150" s="77">
        <v>1</v>
      </c>
      <c r="L150" s="78">
        <v>0</v>
      </c>
      <c r="M150" s="66"/>
      <c r="N150" s="67"/>
      <c r="O150" s="68"/>
      <c r="P150" s="68"/>
      <c r="Q150" s="69"/>
      <c r="R150" s="70"/>
      <c r="S150" s="70"/>
      <c r="T150" s="70"/>
      <c r="U150" s="7"/>
      <c r="V150" s="7"/>
      <c r="W150" s="7"/>
      <c r="X150" s="7"/>
      <c r="Y150" s="7"/>
      <c r="Z150" s="7"/>
      <c r="AA150" s="8"/>
      <c r="AB150" s="8"/>
      <c r="AC150" s="8"/>
      <c r="AD150" s="8"/>
      <c r="AE150" s="8"/>
      <c r="AF150" s="8"/>
      <c r="AG150" s="6"/>
      <c r="AH150" s="6"/>
      <c r="AI150" s="9"/>
      <c r="AJ150" s="10"/>
    </row>
    <row r="151" spans="2:36" ht="12.75" customHeight="1">
      <c r="B151" s="58">
        <v>4</v>
      </c>
      <c r="C151" s="72">
        <f>+C150+1</f>
        <v>143</v>
      </c>
      <c r="D151" s="73">
        <v>1083</v>
      </c>
      <c r="E151" s="74" t="s">
        <v>27</v>
      </c>
      <c r="F151" s="74">
        <v>26</v>
      </c>
      <c r="G151" s="75" t="s">
        <v>29</v>
      </c>
      <c r="H151" s="75" t="s">
        <v>25</v>
      </c>
      <c r="I151" s="75" t="s">
        <v>90</v>
      </c>
      <c r="J151" s="76">
        <v>8</v>
      </c>
      <c r="K151" s="77">
        <v>1</v>
      </c>
      <c r="L151" s="78">
        <v>0</v>
      </c>
      <c r="M151" s="71"/>
      <c r="N151" s="67"/>
      <c r="O151" s="68"/>
      <c r="P151" s="68"/>
      <c r="Q151" s="69"/>
      <c r="R151" s="70"/>
      <c r="S151" s="70"/>
      <c r="T151" s="70"/>
      <c r="U151" s="7"/>
      <c r="V151" s="7"/>
      <c r="W151" s="7"/>
      <c r="X151" s="7"/>
      <c r="Y151" s="7"/>
      <c r="Z151" s="7"/>
      <c r="AA151" s="8"/>
      <c r="AB151" s="8"/>
      <c r="AC151" s="8"/>
      <c r="AD151" s="8"/>
      <c r="AE151" s="8"/>
      <c r="AF151" s="8"/>
      <c r="AG151" s="6"/>
      <c r="AH151" s="6"/>
      <c r="AI151" s="9"/>
      <c r="AJ151" s="10"/>
    </row>
    <row r="152" spans="2:36" ht="12.75" customHeight="1">
      <c r="B152" s="58">
        <v>4</v>
      </c>
      <c r="C152" s="72">
        <f>+C151+1</f>
        <v>144</v>
      </c>
      <c r="D152" s="73">
        <v>1070</v>
      </c>
      <c r="E152" s="74" t="s">
        <v>27</v>
      </c>
      <c r="F152" s="74">
        <v>145</v>
      </c>
      <c r="G152" s="75" t="s">
        <v>29</v>
      </c>
      <c r="H152" s="75" t="s">
        <v>25</v>
      </c>
      <c r="I152" s="75" t="s">
        <v>90</v>
      </c>
      <c r="J152" s="76">
        <v>9</v>
      </c>
      <c r="K152" s="77">
        <v>1</v>
      </c>
      <c r="L152" s="78">
        <v>0</v>
      </c>
      <c r="M152" s="66"/>
      <c r="N152" s="67"/>
      <c r="O152" s="68"/>
      <c r="P152" s="68"/>
      <c r="Q152" s="69"/>
      <c r="R152" s="70"/>
      <c r="S152" s="70"/>
      <c r="T152" s="70"/>
      <c r="U152" s="7"/>
      <c r="V152" s="7"/>
      <c r="W152" s="7"/>
      <c r="X152" s="7"/>
      <c r="Y152" s="7"/>
      <c r="Z152" s="7"/>
      <c r="AA152" s="8"/>
      <c r="AB152" s="8"/>
      <c r="AC152" s="8"/>
      <c r="AD152" s="8"/>
      <c r="AE152" s="8"/>
      <c r="AF152" s="8"/>
      <c r="AG152" s="6"/>
      <c r="AH152" s="6"/>
      <c r="AI152" s="9"/>
      <c r="AJ152" s="10"/>
    </row>
    <row r="153" spans="2:36" ht="12.75" customHeight="1">
      <c r="B153" s="58">
        <v>4</v>
      </c>
      <c r="C153" s="59">
        <f>+C152+1</f>
        <v>145</v>
      </c>
      <c r="D153" s="60">
        <v>1082</v>
      </c>
      <c r="E153" s="61" t="s">
        <v>23</v>
      </c>
      <c r="F153" s="61"/>
      <c r="G153" s="62" t="s">
        <v>29</v>
      </c>
      <c r="H153" s="62" t="s">
        <v>25</v>
      </c>
      <c r="I153" s="62" t="s">
        <v>90</v>
      </c>
      <c r="J153" s="63">
        <v>10</v>
      </c>
      <c r="K153" s="64">
        <v>1</v>
      </c>
      <c r="L153" s="65">
        <v>0</v>
      </c>
      <c r="M153" s="71"/>
      <c r="N153" s="67"/>
      <c r="O153" s="68"/>
      <c r="P153" s="68"/>
      <c r="Q153" s="69"/>
      <c r="R153" s="70"/>
      <c r="S153" s="70"/>
      <c r="T153" s="70"/>
      <c r="U153" s="7"/>
      <c r="V153" s="7"/>
      <c r="W153" s="7"/>
      <c r="X153" s="7"/>
      <c r="Y153" s="7"/>
      <c r="Z153" s="7"/>
      <c r="AA153" s="8"/>
      <c r="AB153" s="8"/>
      <c r="AC153" s="8"/>
      <c r="AD153" s="8"/>
      <c r="AE153" s="8"/>
      <c r="AF153" s="8"/>
      <c r="AG153" s="6"/>
      <c r="AH153" s="6"/>
      <c r="AI153" s="9"/>
      <c r="AJ153" s="10"/>
    </row>
    <row r="154" spans="2:36" ht="12.75" customHeight="1">
      <c r="B154" s="58">
        <v>4</v>
      </c>
      <c r="C154" s="72">
        <v>145</v>
      </c>
      <c r="D154" s="73">
        <v>1081</v>
      </c>
      <c r="E154" s="74" t="s">
        <v>27</v>
      </c>
      <c r="F154" s="74">
        <v>44</v>
      </c>
      <c r="G154" s="75" t="s">
        <v>29</v>
      </c>
      <c r="H154" s="75" t="s">
        <v>25</v>
      </c>
      <c r="I154" s="75" t="s">
        <v>90</v>
      </c>
      <c r="J154" s="76">
        <v>12</v>
      </c>
      <c r="K154" s="77">
        <v>1</v>
      </c>
      <c r="L154" s="78">
        <v>0</v>
      </c>
      <c r="M154" s="71"/>
      <c r="N154" s="67"/>
      <c r="O154" s="68"/>
      <c r="P154" s="68"/>
      <c r="Q154" s="69"/>
      <c r="R154" s="70"/>
      <c r="S154" s="70"/>
      <c r="T154" s="70"/>
      <c r="U154" s="7"/>
      <c r="V154" s="7"/>
      <c r="W154" s="7"/>
      <c r="X154" s="7"/>
      <c r="Y154" s="7"/>
      <c r="Z154" s="7"/>
      <c r="AA154" s="8"/>
      <c r="AB154" s="8"/>
      <c r="AC154" s="8"/>
      <c r="AD154" s="8"/>
      <c r="AE154" s="8"/>
      <c r="AF154" s="8"/>
      <c r="AG154" s="6"/>
      <c r="AH154" s="6"/>
      <c r="AI154" s="9"/>
      <c r="AJ154" s="10"/>
    </row>
    <row r="155" spans="2:36" ht="12.75" customHeight="1">
      <c r="B155" s="58">
        <v>4</v>
      </c>
      <c r="C155" s="72">
        <f>+C154+1</f>
        <v>146</v>
      </c>
      <c r="D155" s="73">
        <v>1072</v>
      </c>
      <c r="E155" s="74" t="s">
        <v>27</v>
      </c>
      <c r="F155" s="74">
        <v>21</v>
      </c>
      <c r="G155" s="75" t="s">
        <v>29</v>
      </c>
      <c r="H155" s="75" t="s">
        <v>25</v>
      </c>
      <c r="I155" s="75" t="s">
        <v>90</v>
      </c>
      <c r="J155" s="76">
        <v>13</v>
      </c>
      <c r="K155" s="77">
        <v>1</v>
      </c>
      <c r="L155" s="78">
        <v>0</v>
      </c>
      <c r="M155" s="66"/>
      <c r="N155" s="67"/>
      <c r="O155" s="68"/>
      <c r="P155" s="68"/>
      <c r="Q155" s="69"/>
      <c r="R155" s="70"/>
      <c r="S155" s="70"/>
      <c r="T155" s="70"/>
      <c r="U155" s="7"/>
      <c r="V155" s="7"/>
      <c r="W155" s="7"/>
      <c r="X155" s="7"/>
      <c r="Y155" s="7"/>
      <c r="Z155" s="7"/>
      <c r="AA155" s="8"/>
      <c r="AB155" s="8"/>
      <c r="AC155" s="8"/>
      <c r="AD155" s="8"/>
      <c r="AE155" s="8"/>
      <c r="AF155" s="8"/>
      <c r="AG155" s="6"/>
      <c r="AH155" s="6"/>
      <c r="AI155" s="9"/>
      <c r="AJ155" s="10"/>
    </row>
    <row r="156" spans="2:36" ht="12.75" customHeight="1">
      <c r="B156" s="58">
        <v>4</v>
      </c>
      <c r="C156" s="72">
        <f>+C155+1</f>
        <v>147</v>
      </c>
      <c r="D156" s="73">
        <v>1080</v>
      </c>
      <c r="E156" s="74" t="s">
        <v>27</v>
      </c>
      <c r="F156" s="74">
        <v>84</v>
      </c>
      <c r="G156" s="75" t="s">
        <v>29</v>
      </c>
      <c r="H156" s="75" t="s">
        <v>25</v>
      </c>
      <c r="I156" s="75" t="s">
        <v>90</v>
      </c>
      <c r="J156" s="76">
        <v>14</v>
      </c>
      <c r="K156" s="77">
        <v>1</v>
      </c>
      <c r="L156" s="78">
        <v>0</v>
      </c>
      <c r="M156" s="71"/>
      <c r="N156" s="67"/>
      <c r="O156" s="68"/>
      <c r="P156" s="68"/>
      <c r="Q156" s="69"/>
      <c r="R156" s="70"/>
      <c r="S156" s="70"/>
      <c r="T156" s="70"/>
      <c r="U156" s="7"/>
      <c r="V156" s="7"/>
      <c r="W156" s="7"/>
      <c r="X156" s="7"/>
      <c r="Y156" s="7"/>
      <c r="Z156" s="7"/>
      <c r="AA156" s="8"/>
      <c r="AB156" s="8"/>
      <c r="AC156" s="8"/>
      <c r="AD156" s="8"/>
      <c r="AE156" s="8"/>
      <c r="AF156" s="8"/>
      <c r="AG156" s="6"/>
      <c r="AH156" s="6"/>
      <c r="AI156" s="9"/>
      <c r="AJ156" s="10"/>
    </row>
    <row r="157" spans="2:36" ht="12.75" customHeight="1">
      <c r="B157" s="58">
        <v>4</v>
      </c>
      <c r="C157" s="72">
        <f>+C156+1</f>
        <v>148</v>
      </c>
      <c r="D157" s="73">
        <v>1073</v>
      </c>
      <c r="E157" s="74" t="s">
        <v>27</v>
      </c>
      <c r="F157" s="74">
        <v>20</v>
      </c>
      <c r="G157" s="75" t="s">
        <v>29</v>
      </c>
      <c r="H157" s="75" t="s">
        <v>25</v>
      </c>
      <c r="I157" s="75" t="s">
        <v>90</v>
      </c>
      <c r="J157" s="76">
        <v>15</v>
      </c>
      <c r="K157" s="77">
        <v>1</v>
      </c>
      <c r="L157" s="78">
        <v>0</v>
      </c>
      <c r="M157" s="66"/>
      <c r="N157" s="67"/>
      <c r="O157" s="68"/>
      <c r="P157" s="68"/>
      <c r="Q157" s="69"/>
      <c r="R157" s="70"/>
      <c r="S157" s="70"/>
      <c r="T157" s="70"/>
      <c r="U157" s="7"/>
      <c r="V157" s="7"/>
      <c r="W157" s="7"/>
      <c r="X157" s="7"/>
      <c r="Y157" s="7"/>
      <c r="Z157" s="7"/>
      <c r="AA157" s="8"/>
      <c r="AB157" s="8"/>
      <c r="AC157" s="8"/>
      <c r="AD157" s="8"/>
      <c r="AE157" s="8"/>
      <c r="AF157" s="8"/>
      <c r="AG157" s="6"/>
      <c r="AH157" s="6"/>
      <c r="AI157" s="9"/>
      <c r="AJ157" s="10"/>
    </row>
    <row r="158" spans="2:36" ht="12.75" customHeight="1">
      <c r="B158" s="58">
        <v>4</v>
      </c>
      <c r="C158" s="72">
        <f>+C157+1</f>
        <v>149</v>
      </c>
      <c r="D158" s="73">
        <v>1079</v>
      </c>
      <c r="E158" s="74" t="s">
        <v>27</v>
      </c>
      <c r="F158" s="74">
        <v>154</v>
      </c>
      <c r="G158" s="75" t="s">
        <v>29</v>
      </c>
      <c r="H158" s="75" t="s">
        <v>25</v>
      </c>
      <c r="I158" s="75" t="s">
        <v>90</v>
      </c>
      <c r="J158" s="76">
        <v>16</v>
      </c>
      <c r="K158" s="77">
        <v>1</v>
      </c>
      <c r="L158" s="78">
        <v>0</v>
      </c>
      <c r="M158" s="71"/>
      <c r="N158" s="67"/>
      <c r="O158" s="68"/>
      <c r="P158" s="68"/>
      <c r="Q158" s="69"/>
      <c r="R158" s="70"/>
      <c r="S158" s="70"/>
      <c r="T158" s="70"/>
      <c r="U158" s="7"/>
      <c r="V158" s="7"/>
      <c r="W158" s="7"/>
      <c r="X158" s="7"/>
      <c r="Y158" s="7"/>
      <c r="Z158" s="7"/>
      <c r="AA158" s="8"/>
      <c r="AB158" s="8"/>
      <c r="AC158" s="8"/>
      <c r="AD158" s="8"/>
      <c r="AE158" s="8"/>
      <c r="AF158" s="8"/>
      <c r="AG158" s="6"/>
      <c r="AH158" s="6"/>
      <c r="AI158" s="9"/>
      <c r="AJ158" s="10"/>
    </row>
    <row r="159" spans="2:36" ht="12.75" customHeight="1">
      <c r="B159" s="58">
        <v>4</v>
      </c>
      <c r="C159" s="72">
        <f>+C158+1</f>
        <v>150</v>
      </c>
      <c r="D159" s="73">
        <v>1074</v>
      </c>
      <c r="E159" s="74" t="s">
        <v>27</v>
      </c>
      <c r="F159" s="74">
        <v>45</v>
      </c>
      <c r="G159" s="75" t="s">
        <v>29</v>
      </c>
      <c r="H159" s="75" t="s">
        <v>25</v>
      </c>
      <c r="I159" s="75" t="s">
        <v>90</v>
      </c>
      <c r="J159" s="76">
        <v>17</v>
      </c>
      <c r="K159" s="77">
        <v>1</v>
      </c>
      <c r="L159" s="78">
        <v>0</v>
      </c>
      <c r="M159" s="66"/>
      <c r="N159" s="67"/>
      <c r="O159" s="68"/>
      <c r="P159" s="68"/>
      <c r="Q159" s="69"/>
      <c r="R159" s="70"/>
      <c r="S159" s="70"/>
      <c r="T159" s="70"/>
      <c r="U159" s="7"/>
      <c r="V159" s="7"/>
      <c r="W159" s="7"/>
      <c r="X159" s="7"/>
      <c r="Y159" s="7"/>
      <c r="Z159" s="7"/>
      <c r="AA159" s="8"/>
      <c r="AB159" s="8"/>
      <c r="AC159" s="8"/>
      <c r="AD159" s="8"/>
      <c r="AE159" s="8"/>
      <c r="AF159" s="8"/>
      <c r="AG159" s="6"/>
      <c r="AH159" s="6"/>
      <c r="AI159" s="9"/>
      <c r="AJ159" s="10"/>
    </row>
    <row r="160" spans="2:36" ht="12.75" customHeight="1">
      <c r="B160" s="58">
        <v>4</v>
      </c>
      <c r="C160" s="59">
        <f>+C159+1</f>
        <v>151</v>
      </c>
      <c r="D160" s="60">
        <v>1078</v>
      </c>
      <c r="E160" s="61" t="s">
        <v>23</v>
      </c>
      <c r="F160" s="61"/>
      <c r="G160" s="62" t="s">
        <v>29</v>
      </c>
      <c r="H160" s="62" t="s">
        <v>25</v>
      </c>
      <c r="I160" s="62" t="s">
        <v>92</v>
      </c>
      <c r="J160" s="63">
        <v>18</v>
      </c>
      <c r="K160" s="64">
        <v>1</v>
      </c>
      <c r="L160" s="65">
        <v>0</v>
      </c>
      <c r="M160" s="71"/>
      <c r="N160" s="67"/>
      <c r="O160" s="68"/>
      <c r="P160" s="68"/>
      <c r="Q160" s="69"/>
      <c r="R160" s="70"/>
      <c r="S160" s="70"/>
      <c r="T160" s="70"/>
      <c r="U160" s="7"/>
      <c r="V160" s="7"/>
      <c r="W160" s="7"/>
      <c r="X160" s="7"/>
      <c r="Y160" s="7"/>
      <c r="Z160" s="7"/>
      <c r="AA160" s="8"/>
      <c r="AB160" s="8"/>
      <c r="AC160" s="8"/>
      <c r="AD160" s="8"/>
      <c r="AE160" s="8"/>
      <c r="AF160" s="8"/>
      <c r="AG160" s="6"/>
      <c r="AH160" s="6"/>
      <c r="AI160" s="9"/>
      <c r="AJ160" s="10"/>
    </row>
    <row r="161" spans="2:36" ht="12.75" customHeight="1">
      <c r="B161" s="58">
        <v>4</v>
      </c>
      <c r="C161" s="72">
        <f>+C160+1</f>
        <v>152</v>
      </c>
      <c r="D161" s="73">
        <v>1075</v>
      </c>
      <c r="E161" s="74" t="s">
        <v>27</v>
      </c>
      <c r="F161" s="74">
        <v>144</v>
      </c>
      <c r="G161" s="75" t="s">
        <v>29</v>
      </c>
      <c r="H161" s="75" t="s">
        <v>25</v>
      </c>
      <c r="I161" s="75" t="s">
        <v>90</v>
      </c>
      <c r="J161" s="76" t="s">
        <v>93</v>
      </c>
      <c r="K161" s="77">
        <v>1</v>
      </c>
      <c r="L161" s="78">
        <v>0</v>
      </c>
      <c r="M161" s="66"/>
      <c r="N161" s="67"/>
      <c r="O161" s="68"/>
      <c r="P161" s="68"/>
      <c r="Q161" s="69"/>
      <c r="R161" s="70"/>
      <c r="S161" s="70"/>
      <c r="T161" s="70"/>
      <c r="U161" s="7"/>
      <c r="V161" s="7"/>
      <c r="W161" s="7"/>
      <c r="X161" s="7"/>
      <c r="Y161" s="7"/>
      <c r="Z161" s="7"/>
      <c r="AA161" s="8"/>
      <c r="AB161" s="8"/>
      <c r="AC161" s="8"/>
      <c r="AD161" s="8"/>
      <c r="AE161" s="8"/>
      <c r="AF161" s="8"/>
      <c r="AG161" s="6"/>
      <c r="AH161" s="6"/>
      <c r="AI161" s="9"/>
      <c r="AJ161" s="10"/>
    </row>
    <row r="162" spans="2:36" ht="12.75" customHeight="1">
      <c r="B162" s="58">
        <v>4</v>
      </c>
      <c r="C162" s="72">
        <f>+C161+1</f>
        <v>153</v>
      </c>
      <c r="D162" s="73">
        <v>1077</v>
      </c>
      <c r="E162" s="74" t="s">
        <v>27</v>
      </c>
      <c r="F162" s="74">
        <v>27</v>
      </c>
      <c r="G162" s="75" t="s">
        <v>29</v>
      </c>
      <c r="H162" s="75" t="s">
        <v>25</v>
      </c>
      <c r="I162" s="75" t="s">
        <v>90</v>
      </c>
      <c r="J162" s="76" t="s">
        <v>94</v>
      </c>
      <c r="K162" s="77">
        <v>1</v>
      </c>
      <c r="L162" s="78">
        <v>0</v>
      </c>
      <c r="M162" s="71"/>
      <c r="N162" s="67"/>
      <c r="O162" s="68"/>
      <c r="P162" s="68"/>
      <c r="Q162" s="69"/>
      <c r="R162" s="70"/>
      <c r="S162" s="70"/>
      <c r="T162" s="70"/>
      <c r="U162" s="7"/>
      <c r="V162" s="7"/>
      <c r="W162" s="7"/>
      <c r="X162" s="7"/>
      <c r="Y162" s="7"/>
      <c r="Z162" s="7"/>
      <c r="AA162" s="8"/>
      <c r="AB162" s="8"/>
      <c r="AC162" s="8"/>
      <c r="AD162" s="8"/>
      <c r="AE162" s="8"/>
      <c r="AF162" s="8"/>
      <c r="AG162" s="6"/>
      <c r="AH162" s="6"/>
      <c r="AI162" s="9"/>
      <c r="AJ162" s="10"/>
    </row>
    <row r="163" spans="2:36" ht="12.75" customHeight="1">
      <c r="B163" s="58">
        <v>4</v>
      </c>
      <c r="C163" s="72">
        <f>+C162+1</f>
        <v>154</v>
      </c>
      <c r="D163" s="73">
        <v>1085</v>
      </c>
      <c r="E163" s="74" t="s">
        <v>27</v>
      </c>
      <c r="F163" s="74">
        <v>19</v>
      </c>
      <c r="G163" s="75" t="s">
        <v>29</v>
      </c>
      <c r="H163" s="75" t="s">
        <v>25</v>
      </c>
      <c r="I163" s="75" t="s">
        <v>90</v>
      </c>
      <c r="J163" s="76">
        <v>25</v>
      </c>
      <c r="K163" s="77">
        <v>1</v>
      </c>
      <c r="L163" s="78">
        <v>0</v>
      </c>
      <c r="M163" s="66"/>
      <c r="N163" s="67"/>
      <c r="O163" s="68"/>
      <c r="P163" s="68"/>
      <c r="Q163" s="69"/>
      <c r="R163" s="70"/>
      <c r="S163" s="70"/>
      <c r="T163" s="70"/>
      <c r="U163" s="7"/>
      <c r="V163" s="7"/>
      <c r="W163" s="7"/>
      <c r="X163" s="7"/>
      <c r="Y163" s="7"/>
      <c r="Z163" s="7"/>
      <c r="AA163" s="8"/>
      <c r="AB163" s="8"/>
      <c r="AC163" s="8"/>
      <c r="AD163" s="8"/>
      <c r="AE163" s="8"/>
      <c r="AF163" s="8"/>
      <c r="AG163" s="6"/>
      <c r="AH163" s="6"/>
      <c r="AI163" s="9"/>
      <c r="AJ163" s="10"/>
    </row>
    <row r="164" spans="2:36" ht="12.75" customHeight="1">
      <c r="B164" s="58">
        <v>4</v>
      </c>
      <c r="C164" s="72">
        <f>+C163+1</f>
        <v>155</v>
      </c>
      <c r="D164" s="73">
        <v>1076</v>
      </c>
      <c r="E164" s="74" t="s">
        <v>27</v>
      </c>
      <c r="F164" s="74">
        <v>69</v>
      </c>
      <c r="G164" s="75" t="s">
        <v>29</v>
      </c>
      <c r="H164" s="75" t="s">
        <v>25</v>
      </c>
      <c r="I164" s="75" t="s">
        <v>90</v>
      </c>
      <c r="J164" s="76">
        <v>26</v>
      </c>
      <c r="K164" s="77">
        <v>1</v>
      </c>
      <c r="L164" s="78">
        <v>0</v>
      </c>
      <c r="M164" s="71"/>
      <c r="N164" s="67"/>
      <c r="O164" s="68"/>
      <c r="P164" s="68"/>
      <c r="Q164" s="69"/>
      <c r="R164" s="70"/>
      <c r="S164" s="70"/>
      <c r="T164" s="70"/>
      <c r="U164" s="7"/>
      <c r="V164" s="7"/>
      <c r="W164" s="7"/>
      <c r="X164" s="7"/>
      <c r="Y164" s="7"/>
      <c r="Z164" s="7"/>
      <c r="AA164" s="8"/>
      <c r="AB164" s="8"/>
      <c r="AC164" s="8"/>
      <c r="AD164" s="8"/>
      <c r="AE164" s="8"/>
      <c r="AF164" s="8"/>
      <c r="AG164" s="6"/>
      <c r="AH164" s="6"/>
      <c r="AI164" s="9"/>
      <c r="AJ164" s="10"/>
    </row>
    <row r="165" spans="2:36" ht="12.75" customHeight="1">
      <c r="B165" s="58">
        <v>1</v>
      </c>
      <c r="C165" s="87">
        <f>+C164+1</f>
        <v>156</v>
      </c>
      <c r="D165" s="88">
        <v>3090</v>
      </c>
      <c r="E165" s="89" t="s">
        <v>23</v>
      </c>
      <c r="F165" s="89"/>
      <c r="G165" s="90" t="s">
        <v>24</v>
      </c>
      <c r="H165" s="90" t="s">
        <v>25</v>
      </c>
      <c r="I165" s="90" t="s">
        <v>95</v>
      </c>
      <c r="J165" s="91">
        <v>2</v>
      </c>
      <c r="K165" s="92">
        <v>1</v>
      </c>
      <c r="L165" s="93">
        <v>0</v>
      </c>
      <c r="M165" s="66"/>
      <c r="N165" s="67"/>
      <c r="O165" s="68"/>
      <c r="P165" s="68"/>
      <c r="Q165" s="69"/>
      <c r="R165" s="70"/>
      <c r="S165" s="70"/>
      <c r="T165" s="70"/>
      <c r="U165" s="7"/>
      <c r="V165" s="7"/>
      <c r="W165" s="7"/>
      <c r="X165" s="7"/>
      <c r="Y165" s="7"/>
      <c r="Z165" s="7"/>
      <c r="AA165" s="8"/>
      <c r="AB165" s="8"/>
      <c r="AC165" s="8"/>
      <c r="AD165" s="8"/>
      <c r="AE165" s="8"/>
      <c r="AF165" s="8"/>
      <c r="AG165" s="6"/>
      <c r="AH165" s="6"/>
      <c r="AI165" s="9"/>
      <c r="AJ165" s="10"/>
    </row>
    <row r="166" spans="2:36" ht="12.75" customHeight="1">
      <c r="B166" s="58">
        <v>1</v>
      </c>
      <c r="C166" s="87">
        <f>+C165+1</f>
        <v>157</v>
      </c>
      <c r="D166" s="88">
        <v>3101</v>
      </c>
      <c r="E166" s="89" t="s">
        <v>23</v>
      </c>
      <c r="F166" s="89"/>
      <c r="G166" s="90" t="s">
        <v>24</v>
      </c>
      <c r="H166" s="90" t="s">
        <v>25</v>
      </c>
      <c r="I166" s="90" t="s">
        <v>95</v>
      </c>
      <c r="J166" s="91">
        <v>4</v>
      </c>
      <c r="K166" s="92">
        <v>1</v>
      </c>
      <c r="L166" s="93">
        <v>0</v>
      </c>
      <c r="M166" s="71"/>
      <c r="N166" s="67"/>
      <c r="O166" s="68"/>
      <c r="P166" s="68"/>
      <c r="Q166" s="69"/>
      <c r="R166" s="70"/>
      <c r="S166" s="70"/>
      <c r="T166" s="70"/>
      <c r="U166" s="7"/>
      <c r="V166" s="7"/>
      <c r="W166" s="7"/>
      <c r="X166" s="7"/>
      <c r="Y166" s="7"/>
      <c r="Z166" s="7"/>
      <c r="AA166" s="8"/>
      <c r="AB166" s="8"/>
      <c r="AC166" s="8"/>
      <c r="AD166" s="8"/>
      <c r="AE166" s="8"/>
      <c r="AF166" s="8"/>
      <c r="AG166" s="6"/>
      <c r="AH166" s="6"/>
      <c r="AI166" s="9"/>
      <c r="AJ166" s="10"/>
    </row>
    <row r="167" spans="2:36" ht="12.75" customHeight="1">
      <c r="B167" s="58">
        <v>1</v>
      </c>
      <c r="C167" s="87">
        <f>+C166+1</f>
        <v>158</v>
      </c>
      <c r="D167" s="88">
        <v>3091</v>
      </c>
      <c r="E167" s="89" t="s">
        <v>23</v>
      </c>
      <c r="F167" s="89"/>
      <c r="G167" s="90" t="s">
        <v>24</v>
      </c>
      <c r="H167" s="90" t="s">
        <v>25</v>
      </c>
      <c r="I167" s="90" t="s">
        <v>95</v>
      </c>
      <c r="J167" s="91">
        <v>5</v>
      </c>
      <c r="K167" s="92">
        <v>1</v>
      </c>
      <c r="L167" s="93">
        <v>0</v>
      </c>
      <c r="M167" s="66"/>
      <c r="N167" s="67"/>
      <c r="O167" s="68"/>
      <c r="P167" s="68"/>
      <c r="Q167" s="69"/>
      <c r="R167" s="70"/>
      <c r="S167" s="70"/>
      <c r="T167" s="70"/>
      <c r="U167" s="7"/>
      <c r="V167" s="7"/>
      <c r="W167" s="7"/>
      <c r="X167" s="7"/>
      <c r="Y167" s="7"/>
      <c r="Z167" s="7"/>
      <c r="AA167" s="8"/>
      <c r="AB167" s="8"/>
      <c r="AC167" s="8"/>
      <c r="AD167" s="8"/>
      <c r="AE167" s="8"/>
      <c r="AF167" s="8"/>
      <c r="AG167" s="6"/>
      <c r="AH167" s="6"/>
      <c r="AI167" s="9"/>
      <c r="AJ167" s="10"/>
    </row>
    <row r="168" spans="2:36" ht="12.75" customHeight="1">
      <c r="B168" s="58">
        <v>1</v>
      </c>
      <c r="C168" s="72">
        <f>+C167+1</f>
        <v>159</v>
      </c>
      <c r="D168" s="73">
        <v>3100</v>
      </c>
      <c r="E168" s="74" t="s">
        <v>27</v>
      </c>
      <c r="F168" s="74">
        <v>178</v>
      </c>
      <c r="G168" s="75" t="s">
        <v>24</v>
      </c>
      <c r="H168" s="75" t="s">
        <v>25</v>
      </c>
      <c r="I168" s="75" t="s">
        <v>95</v>
      </c>
      <c r="J168" s="76">
        <v>6</v>
      </c>
      <c r="K168" s="77">
        <v>1</v>
      </c>
      <c r="L168" s="78">
        <v>0</v>
      </c>
      <c r="M168" s="71"/>
      <c r="N168" s="67"/>
      <c r="O168" s="68"/>
      <c r="P168" s="68"/>
      <c r="Q168" s="69"/>
      <c r="R168" s="70"/>
      <c r="S168" s="70"/>
      <c r="T168" s="70"/>
      <c r="U168" s="7"/>
      <c r="V168" s="7"/>
      <c r="W168" s="7"/>
      <c r="X168" s="7"/>
      <c r="Y168" s="7"/>
      <c r="Z168" s="7"/>
      <c r="AA168" s="8"/>
      <c r="AB168" s="8"/>
      <c r="AC168" s="8"/>
      <c r="AD168" s="8"/>
      <c r="AE168" s="8"/>
      <c r="AF168" s="8"/>
      <c r="AG168" s="6"/>
      <c r="AH168" s="6"/>
      <c r="AI168" s="9"/>
      <c r="AJ168" s="10"/>
    </row>
    <row r="169" spans="2:36" ht="12.75" customHeight="1">
      <c r="B169" s="58">
        <v>1</v>
      </c>
      <c r="C169" s="72">
        <f>+C168+1</f>
        <v>160</v>
      </c>
      <c r="D169" s="73">
        <v>3092</v>
      </c>
      <c r="E169" s="74" t="s">
        <v>27</v>
      </c>
      <c r="F169" s="74">
        <v>128</v>
      </c>
      <c r="G169" s="75" t="s">
        <v>24</v>
      </c>
      <c r="H169" s="75" t="s">
        <v>25</v>
      </c>
      <c r="I169" s="75" t="s">
        <v>95</v>
      </c>
      <c r="J169" s="76">
        <v>7</v>
      </c>
      <c r="K169" s="77">
        <v>1</v>
      </c>
      <c r="L169" s="78">
        <v>0</v>
      </c>
      <c r="M169" s="66"/>
      <c r="N169" s="67"/>
      <c r="O169" s="68"/>
      <c r="P169" s="68"/>
      <c r="Q169" s="69"/>
      <c r="R169" s="70"/>
      <c r="S169" s="70"/>
      <c r="T169" s="70"/>
      <c r="U169" s="7"/>
      <c r="V169" s="7"/>
      <c r="W169" s="7"/>
      <c r="X169" s="7"/>
      <c r="Y169" s="7"/>
      <c r="Z169" s="7"/>
      <c r="AA169" s="8"/>
      <c r="AB169" s="8"/>
      <c r="AC169" s="8"/>
      <c r="AD169" s="8"/>
      <c r="AE169" s="8"/>
      <c r="AF169" s="8"/>
      <c r="AG169" s="6"/>
      <c r="AH169" s="6"/>
      <c r="AI169" s="9"/>
      <c r="AJ169" s="10"/>
    </row>
    <row r="170" spans="2:36" ht="12.75" customHeight="1">
      <c r="B170" s="58">
        <v>1</v>
      </c>
      <c r="C170" s="72">
        <f>+C169+1</f>
        <v>161</v>
      </c>
      <c r="D170" s="73">
        <v>3099</v>
      </c>
      <c r="E170" s="74" t="s">
        <v>27</v>
      </c>
      <c r="F170" s="74">
        <v>127</v>
      </c>
      <c r="G170" s="75" t="s">
        <v>29</v>
      </c>
      <c r="H170" s="75" t="s">
        <v>25</v>
      </c>
      <c r="I170" s="75" t="s">
        <v>95</v>
      </c>
      <c r="J170" s="76">
        <v>8</v>
      </c>
      <c r="K170" s="77">
        <v>1</v>
      </c>
      <c r="L170" s="78">
        <v>0</v>
      </c>
      <c r="M170" s="71"/>
      <c r="N170" s="67"/>
      <c r="O170" s="68"/>
      <c r="P170" s="68"/>
      <c r="Q170" s="69"/>
      <c r="R170" s="70"/>
      <c r="S170" s="70"/>
      <c r="T170" s="70"/>
      <c r="U170" s="7"/>
      <c r="V170" s="7"/>
      <c r="W170" s="7"/>
      <c r="X170" s="7"/>
      <c r="Y170" s="7"/>
      <c r="Z170" s="7"/>
      <c r="AA170" s="8"/>
      <c r="AB170" s="8"/>
      <c r="AC170" s="8"/>
      <c r="AD170" s="8"/>
      <c r="AE170" s="8"/>
      <c r="AF170" s="8"/>
      <c r="AG170" s="6"/>
      <c r="AH170" s="6"/>
      <c r="AI170" s="9"/>
      <c r="AJ170" s="10"/>
    </row>
    <row r="171" spans="2:36" ht="12.75" customHeight="1">
      <c r="B171" s="58">
        <v>1</v>
      </c>
      <c r="C171" s="72">
        <f>+C170+1</f>
        <v>162</v>
      </c>
      <c r="D171" s="73">
        <v>3093</v>
      </c>
      <c r="E171" s="74" t="s">
        <v>27</v>
      </c>
      <c r="F171" s="74">
        <v>87</v>
      </c>
      <c r="G171" s="75" t="s">
        <v>24</v>
      </c>
      <c r="H171" s="75" t="s">
        <v>25</v>
      </c>
      <c r="I171" s="75" t="s">
        <v>95</v>
      </c>
      <c r="J171" s="76">
        <v>9</v>
      </c>
      <c r="K171" s="77">
        <v>1</v>
      </c>
      <c r="L171" s="78">
        <v>0</v>
      </c>
      <c r="M171" s="66"/>
      <c r="N171" s="67"/>
      <c r="O171" s="68"/>
      <c r="P171" s="68"/>
      <c r="Q171" s="69"/>
      <c r="R171" s="70"/>
      <c r="S171" s="70"/>
      <c r="T171" s="70"/>
      <c r="U171" s="7"/>
      <c r="V171" s="7"/>
      <c r="W171" s="7"/>
      <c r="X171" s="7"/>
      <c r="Y171" s="7"/>
      <c r="Z171" s="7"/>
      <c r="AA171" s="8"/>
      <c r="AB171" s="8"/>
      <c r="AC171" s="8"/>
      <c r="AD171" s="8"/>
      <c r="AE171" s="8"/>
      <c r="AF171" s="8"/>
      <c r="AG171" s="6"/>
      <c r="AH171" s="6"/>
      <c r="AI171" s="9"/>
      <c r="AJ171" s="10"/>
    </row>
    <row r="172" spans="2:36" ht="12.75" customHeight="1">
      <c r="B172" s="58">
        <v>1</v>
      </c>
      <c r="C172" s="72">
        <f>+C171+1</f>
        <v>163</v>
      </c>
      <c r="D172" s="73">
        <v>3102</v>
      </c>
      <c r="E172" s="74" t="s">
        <v>27</v>
      </c>
      <c r="F172" s="74">
        <v>78</v>
      </c>
      <c r="G172" s="75" t="s">
        <v>24</v>
      </c>
      <c r="H172" s="75" t="s">
        <v>25</v>
      </c>
      <c r="I172" s="75" t="s">
        <v>95</v>
      </c>
      <c r="J172" s="76">
        <v>10</v>
      </c>
      <c r="K172" s="77">
        <v>1</v>
      </c>
      <c r="L172" s="78">
        <v>0</v>
      </c>
      <c r="M172" s="71"/>
      <c r="N172" s="67"/>
      <c r="O172" s="68"/>
      <c r="P172" s="68"/>
      <c r="Q172" s="69"/>
      <c r="R172" s="70"/>
      <c r="S172" s="70"/>
      <c r="T172" s="70"/>
      <c r="U172" s="7"/>
      <c r="V172" s="7"/>
      <c r="W172" s="7"/>
      <c r="X172" s="7"/>
      <c r="Y172" s="7"/>
      <c r="Z172" s="7"/>
      <c r="AA172" s="8"/>
      <c r="AB172" s="8"/>
      <c r="AC172" s="8"/>
      <c r="AD172" s="8"/>
      <c r="AE172" s="8"/>
      <c r="AF172" s="8"/>
      <c r="AG172" s="6"/>
      <c r="AH172" s="6"/>
      <c r="AI172" s="9"/>
      <c r="AJ172" s="10"/>
    </row>
    <row r="173" spans="2:36" ht="12.75" customHeight="1">
      <c r="B173" s="58">
        <v>1</v>
      </c>
      <c r="C173" s="72">
        <f>+C172+1</f>
        <v>164</v>
      </c>
      <c r="D173" s="73">
        <v>3094</v>
      </c>
      <c r="E173" s="74" t="s">
        <v>27</v>
      </c>
      <c r="F173" s="74">
        <v>119</v>
      </c>
      <c r="G173" s="75" t="s">
        <v>24</v>
      </c>
      <c r="H173" s="75" t="s">
        <v>25</v>
      </c>
      <c r="I173" s="75" t="s">
        <v>95</v>
      </c>
      <c r="J173" s="76">
        <v>11</v>
      </c>
      <c r="K173" s="77">
        <v>1</v>
      </c>
      <c r="L173" s="78">
        <v>0</v>
      </c>
      <c r="M173" s="66"/>
      <c r="N173" s="67"/>
      <c r="O173" s="68"/>
      <c r="P173" s="68"/>
      <c r="Q173" s="69"/>
      <c r="R173" s="70"/>
      <c r="S173" s="70"/>
      <c r="T173" s="70"/>
      <c r="U173" s="7"/>
      <c r="V173" s="7"/>
      <c r="W173" s="7"/>
      <c r="X173" s="7"/>
      <c r="Y173" s="7"/>
      <c r="Z173" s="7"/>
      <c r="AA173" s="8"/>
      <c r="AB173" s="8"/>
      <c r="AC173" s="8"/>
      <c r="AD173" s="8"/>
      <c r="AE173" s="8"/>
      <c r="AF173" s="8"/>
      <c r="AG173" s="6"/>
      <c r="AH173" s="6"/>
      <c r="AI173" s="9"/>
      <c r="AJ173" s="10"/>
    </row>
    <row r="174" spans="2:36" ht="12.75" customHeight="1">
      <c r="B174" s="58">
        <v>1</v>
      </c>
      <c r="C174" s="72">
        <f>+C173+1</f>
        <v>165</v>
      </c>
      <c r="D174" s="73">
        <v>2002</v>
      </c>
      <c r="E174" s="74" t="s">
        <v>27</v>
      </c>
      <c r="F174" s="74">
        <v>139</v>
      </c>
      <c r="G174" s="75" t="s">
        <v>24</v>
      </c>
      <c r="H174" s="75" t="s">
        <v>25</v>
      </c>
      <c r="I174" s="75" t="s">
        <v>95</v>
      </c>
      <c r="J174" s="76">
        <v>12</v>
      </c>
      <c r="K174" s="77">
        <v>1</v>
      </c>
      <c r="L174" s="78">
        <v>0</v>
      </c>
      <c r="M174" s="71"/>
      <c r="N174" s="67"/>
      <c r="O174" s="68"/>
      <c r="P174" s="68"/>
      <c r="Q174" s="69"/>
      <c r="R174" s="70"/>
      <c r="S174" s="70"/>
      <c r="T174" s="70"/>
      <c r="U174" s="7"/>
      <c r="V174" s="7"/>
      <c r="W174" s="7"/>
      <c r="X174" s="7"/>
      <c r="Y174" s="7"/>
      <c r="Z174" s="7"/>
      <c r="AA174" s="8"/>
      <c r="AB174" s="8"/>
      <c r="AC174" s="8"/>
      <c r="AD174" s="8"/>
      <c r="AE174" s="8"/>
      <c r="AF174" s="8"/>
      <c r="AG174" s="6"/>
      <c r="AH174" s="6"/>
      <c r="AI174" s="9"/>
      <c r="AJ174" s="10"/>
    </row>
    <row r="175" spans="2:36" ht="12.75" customHeight="1">
      <c r="B175" s="58">
        <v>1</v>
      </c>
      <c r="C175" s="72">
        <f>+C174+1</f>
        <v>166</v>
      </c>
      <c r="D175" s="73">
        <v>3095</v>
      </c>
      <c r="E175" s="74" t="s">
        <v>27</v>
      </c>
      <c r="F175" s="74">
        <v>83</v>
      </c>
      <c r="G175" s="75" t="s">
        <v>24</v>
      </c>
      <c r="H175" s="75" t="s">
        <v>25</v>
      </c>
      <c r="I175" s="75" t="s">
        <v>95</v>
      </c>
      <c r="J175" s="76">
        <v>13</v>
      </c>
      <c r="K175" s="77">
        <v>1</v>
      </c>
      <c r="L175" s="78">
        <v>0</v>
      </c>
      <c r="M175" s="66"/>
      <c r="N175" s="67"/>
      <c r="O175" s="68"/>
      <c r="P175" s="68"/>
      <c r="Q175" s="69"/>
      <c r="R175" s="70"/>
      <c r="S175" s="70"/>
      <c r="T175" s="70"/>
      <c r="U175" s="7"/>
      <c r="V175" s="7"/>
      <c r="W175" s="7"/>
      <c r="X175" s="7"/>
      <c r="Y175" s="7"/>
      <c r="Z175" s="7"/>
      <c r="AA175" s="8"/>
      <c r="AB175" s="8"/>
      <c r="AC175" s="8"/>
      <c r="AD175" s="8"/>
      <c r="AE175" s="8"/>
      <c r="AF175" s="8"/>
      <c r="AG175" s="6"/>
      <c r="AH175" s="6"/>
      <c r="AI175" s="9"/>
      <c r="AJ175" s="10"/>
    </row>
    <row r="176" spans="2:36" ht="12.75" customHeight="1">
      <c r="B176" s="58">
        <v>1</v>
      </c>
      <c r="C176" s="72">
        <f>+C175+1</f>
        <v>167</v>
      </c>
      <c r="D176" s="73">
        <v>3096</v>
      </c>
      <c r="E176" s="74" t="s">
        <v>27</v>
      </c>
      <c r="F176" s="74">
        <v>7</v>
      </c>
      <c r="G176" s="75" t="s">
        <v>24</v>
      </c>
      <c r="H176" s="75" t="s">
        <v>25</v>
      </c>
      <c r="I176" s="75" t="s">
        <v>95</v>
      </c>
      <c r="J176" s="76">
        <v>15</v>
      </c>
      <c r="K176" s="77">
        <v>1</v>
      </c>
      <c r="L176" s="78">
        <v>0</v>
      </c>
      <c r="M176" s="71"/>
      <c r="N176" s="67"/>
      <c r="O176" s="68"/>
      <c r="P176" s="68"/>
      <c r="Q176" s="69"/>
      <c r="R176" s="70"/>
      <c r="S176" s="70"/>
      <c r="T176" s="70"/>
      <c r="U176" s="7"/>
      <c r="V176" s="7"/>
      <c r="W176" s="7"/>
      <c r="X176" s="7"/>
      <c r="Y176" s="7"/>
      <c r="Z176" s="7"/>
      <c r="AA176" s="8"/>
      <c r="AB176" s="8"/>
      <c r="AC176" s="8"/>
      <c r="AD176" s="8"/>
      <c r="AE176" s="8"/>
      <c r="AF176" s="8"/>
      <c r="AG176" s="6"/>
      <c r="AH176" s="6"/>
      <c r="AI176" s="9"/>
      <c r="AJ176" s="10"/>
    </row>
    <row r="177" spans="2:36" ht="12.75" customHeight="1">
      <c r="B177" s="58">
        <v>1</v>
      </c>
      <c r="C177" s="72">
        <f>+C176+1</f>
        <v>168</v>
      </c>
      <c r="D177" s="73">
        <v>3097</v>
      </c>
      <c r="E177" s="74" t="s">
        <v>27</v>
      </c>
      <c r="F177" s="74">
        <v>80</v>
      </c>
      <c r="G177" s="75" t="s">
        <v>34</v>
      </c>
      <c r="H177" s="75" t="s">
        <v>25</v>
      </c>
      <c r="I177" s="75" t="s">
        <v>95</v>
      </c>
      <c r="J177" s="76">
        <v>17</v>
      </c>
      <c r="K177" s="77">
        <v>1</v>
      </c>
      <c r="L177" s="78">
        <v>0</v>
      </c>
      <c r="M177" s="66"/>
      <c r="N177"/>
      <c r="O177" s="68"/>
      <c r="P177" s="68"/>
      <c r="Q177" s="69"/>
      <c r="R177" s="70"/>
      <c r="S177" s="70"/>
      <c r="T177" s="70"/>
      <c r="U177" s="7"/>
      <c r="V177" s="7"/>
      <c r="W177" s="7"/>
      <c r="X177" s="7"/>
      <c r="Y177" s="7"/>
      <c r="Z177" s="7"/>
      <c r="AA177" s="8"/>
      <c r="AB177" s="8"/>
      <c r="AC177" s="8"/>
      <c r="AD177" s="8"/>
      <c r="AE177" s="8"/>
      <c r="AF177" s="8"/>
      <c r="AG177" s="6"/>
      <c r="AH177" s="6"/>
      <c r="AI177" s="9"/>
      <c r="AJ177" s="10"/>
    </row>
    <row r="178" spans="2:36" ht="12.75" customHeight="1">
      <c r="B178" s="58">
        <v>1</v>
      </c>
      <c r="C178" s="72">
        <f>+C177+1</f>
        <v>169</v>
      </c>
      <c r="D178" s="73">
        <v>3098</v>
      </c>
      <c r="E178" s="74" t="s">
        <v>27</v>
      </c>
      <c r="F178" s="74">
        <v>117</v>
      </c>
      <c r="G178" s="75" t="s">
        <v>29</v>
      </c>
      <c r="H178" s="75" t="s">
        <v>25</v>
      </c>
      <c r="I178" s="75" t="s">
        <v>95</v>
      </c>
      <c r="J178" s="76" t="s">
        <v>96</v>
      </c>
      <c r="K178" s="77">
        <v>1</v>
      </c>
      <c r="L178" s="78">
        <v>0</v>
      </c>
      <c r="M178" s="71"/>
      <c r="N178" s="67"/>
      <c r="O178" s="68"/>
      <c r="P178" s="68"/>
      <c r="Q178" s="69"/>
      <c r="R178" s="70"/>
      <c r="S178" s="70"/>
      <c r="T178" s="70"/>
      <c r="U178" s="7"/>
      <c r="V178" s="7"/>
      <c r="W178" s="7"/>
      <c r="X178" s="7"/>
      <c r="Y178" s="7"/>
      <c r="Z178" s="7"/>
      <c r="AA178" s="8"/>
      <c r="AB178" s="8"/>
      <c r="AC178" s="8"/>
      <c r="AD178" s="8"/>
      <c r="AE178" s="8"/>
      <c r="AF178" s="8"/>
      <c r="AG178" s="6"/>
      <c r="AH178" s="6"/>
      <c r="AI178" s="9"/>
      <c r="AJ178" s="10"/>
    </row>
    <row r="179" spans="2:36" ht="12.75" customHeight="1">
      <c r="B179" s="58">
        <v>4</v>
      </c>
      <c r="C179" s="72">
        <f>+C178+1</f>
        <v>170</v>
      </c>
      <c r="D179" s="73">
        <v>1086</v>
      </c>
      <c r="E179" s="74" t="s">
        <v>27</v>
      </c>
      <c r="F179" s="74">
        <v>98</v>
      </c>
      <c r="G179" s="75" t="s">
        <v>29</v>
      </c>
      <c r="H179" s="75" t="s">
        <v>25</v>
      </c>
      <c r="I179" s="75" t="s">
        <v>97</v>
      </c>
      <c r="J179" s="76">
        <v>1</v>
      </c>
      <c r="K179" s="77">
        <v>1</v>
      </c>
      <c r="L179" s="78">
        <v>0</v>
      </c>
      <c r="M179" s="66"/>
      <c r="N179" s="67"/>
      <c r="O179" s="68"/>
      <c r="P179" s="68"/>
      <c r="Q179" s="69"/>
      <c r="R179" s="70"/>
      <c r="S179" s="70"/>
      <c r="T179" s="70"/>
      <c r="U179" s="7"/>
      <c r="V179" s="7"/>
      <c r="W179" s="7"/>
      <c r="X179" s="7"/>
      <c r="Y179" s="7"/>
      <c r="Z179" s="7"/>
      <c r="AA179" s="8"/>
      <c r="AB179" s="8"/>
      <c r="AC179" s="8"/>
      <c r="AD179" s="8"/>
      <c r="AE179" s="8"/>
      <c r="AF179" s="8"/>
      <c r="AG179" s="6"/>
      <c r="AH179" s="6"/>
      <c r="AI179" s="9"/>
      <c r="AJ179" s="10"/>
    </row>
    <row r="180" spans="2:36" ht="12.75" customHeight="1">
      <c r="B180" s="58">
        <v>4</v>
      </c>
      <c r="C180" s="72">
        <f>+C179+1</f>
        <v>171</v>
      </c>
      <c r="D180" s="73">
        <v>1092</v>
      </c>
      <c r="E180" s="74" t="s">
        <v>27</v>
      </c>
      <c r="F180" s="74">
        <v>170</v>
      </c>
      <c r="G180" s="75" t="s">
        <v>24</v>
      </c>
      <c r="H180" s="75" t="s">
        <v>25</v>
      </c>
      <c r="I180" s="75" t="s">
        <v>98</v>
      </c>
      <c r="J180" s="76" t="s">
        <v>39</v>
      </c>
      <c r="K180" s="77">
        <v>1</v>
      </c>
      <c r="L180" s="78">
        <v>0</v>
      </c>
      <c r="M180" s="94" t="s">
        <v>32</v>
      </c>
      <c r="N180" s="67"/>
      <c r="O180" s="68"/>
      <c r="P180" s="68"/>
      <c r="Q180" s="69"/>
      <c r="R180" s="70"/>
      <c r="S180" s="70"/>
      <c r="T180" s="70"/>
      <c r="U180" s="7"/>
      <c r="V180" s="7"/>
      <c r="W180" s="7"/>
      <c r="X180" s="7"/>
      <c r="Y180" s="7"/>
      <c r="Z180" s="7"/>
      <c r="AA180" s="8"/>
      <c r="AB180" s="8"/>
      <c r="AC180" s="8"/>
      <c r="AD180" s="8"/>
      <c r="AE180" s="8"/>
      <c r="AF180" s="8"/>
      <c r="AG180" s="6"/>
      <c r="AH180" s="6"/>
      <c r="AI180" s="9"/>
      <c r="AJ180" s="10"/>
    </row>
    <row r="181" spans="2:36" ht="12.75" customHeight="1">
      <c r="B181" s="58">
        <v>4</v>
      </c>
      <c r="C181" s="72">
        <f>+C180+1</f>
        <v>172</v>
      </c>
      <c r="D181" s="73">
        <v>1093</v>
      </c>
      <c r="E181" s="74" t="s">
        <v>27</v>
      </c>
      <c r="F181" s="74">
        <v>8</v>
      </c>
      <c r="G181" s="75" t="s">
        <v>24</v>
      </c>
      <c r="H181" s="75" t="s">
        <v>25</v>
      </c>
      <c r="I181" s="75" t="s">
        <v>98</v>
      </c>
      <c r="J181" s="76" t="s">
        <v>99</v>
      </c>
      <c r="K181" s="77">
        <v>1</v>
      </c>
      <c r="L181" s="78">
        <v>0</v>
      </c>
      <c r="M181" s="66"/>
      <c r="N181" s="67"/>
      <c r="O181" s="68"/>
      <c r="P181" s="68"/>
      <c r="Q181" s="69"/>
      <c r="R181" s="70"/>
      <c r="S181" s="70"/>
      <c r="T181" s="70"/>
      <c r="U181" s="7"/>
      <c r="V181" s="7"/>
      <c r="W181" s="7"/>
      <c r="X181" s="7"/>
      <c r="Y181" s="7"/>
      <c r="Z181" s="7"/>
      <c r="AA181" s="8"/>
      <c r="AB181" s="8"/>
      <c r="AC181" s="8"/>
      <c r="AD181" s="8"/>
      <c r="AE181" s="8"/>
      <c r="AF181" s="8"/>
      <c r="AG181" s="6"/>
      <c r="AH181" s="6"/>
      <c r="AI181" s="9"/>
      <c r="AJ181" s="10"/>
    </row>
    <row r="182" spans="2:36" ht="12.75" customHeight="1">
      <c r="B182" s="58">
        <v>4</v>
      </c>
      <c r="C182" s="72">
        <f>+C181+1</f>
        <v>173</v>
      </c>
      <c r="D182" s="73">
        <v>1094</v>
      </c>
      <c r="E182" s="74" t="s">
        <v>27</v>
      </c>
      <c r="F182" s="74">
        <v>132</v>
      </c>
      <c r="G182" s="75" t="s">
        <v>24</v>
      </c>
      <c r="H182" s="75" t="s">
        <v>25</v>
      </c>
      <c r="I182" s="75" t="s">
        <v>98</v>
      </c>
      <c r="J182" s="76" t="s">
        <v>100</v>
      </c>
      <c r="K182" s="77">
        <v>1</v>
      </c>
      <c r="L182" s="78">
        <v>0</v>
      </c>
      <c r="M182" s="94" t="s">
        <v>32</v>
      </c>
      <c r="N182" s="67"/>
      <c r="O182" s="68"/>
      <c r="P182" s="68"/>
      <c r="Q182" s="69"/>
      <c r="R182" s="70"/>
      <c r="S182" s="70"/>
      <c r="T182" s="70"/>
      <c r="U182" s="7"/>
      <c r="V182" s="7"/>
      <c r="W182" s="7"/>
      <c r="X182" s="7"/>
      <c r="Y182" s="7"/>
      <c r="Z182" s="7"/>
      <c r="AA182" s="8"/>
      <c r="AB182" s="8"/>
      <c r="AC182" s="8"/>
      <c r="AD182" s="8"/>
      <c r="AE182" s="8"/>
      <c r="AF182" s="8"/>
      <c r="AG182" s="6"/>
      <c r="AH182" s="6"/>
      <c r="AI182" s="9"/>
      <c r="AJ182" s="10"/>
    </row>
    <row r="183" spans="2:36" ht="12.75" customHeight="1">
      <c r="B183" s="58">
        <v>4</v>
      </c>
      <c r="C183" s="72">
        <f>+C182+1</f>
        <v>174</v>
      </c>
      <c r="D183" s="73">
        <v>1090</v>
      </c>
      <c r="E183" s="74" t="s">
        <v>27</v>
      </c>
      <c r="F183" s="74">
        <v>53</v>
      </c>
      <c r="G183" s="75" t="s">
        <v>34</v>
      </c>
      <c r="H183" s="75" t="s">
        <v>25</v>
      </c>
      <c r="I183" s="75" t="s">
        <v>101</v>
      </c>
      <c r="J183" s="76" t="s">
        <v>102</v>
      </c>
      <c r="K183" s="77">
        <v>1</v>
      </c>
      <c r="L183" s="78">
        <v>0</v>
      </c>
      <c r="M183" s="86" t="s">
        <v>32</v>
      </c>
      <c r="N183" s="67"/>
      <c r="O183" s="68"/>
      <c r="P183" s="68"/>
      <c r="Q183" s="69"/>
      <c r="R183" s="70"/>
      <c r="S183" s="70"/>
      <c r="T183" s="70"/>
      <c r="U183" s="7"/>
      <c r="V183" s="7"/>
      <c r="W183" s="7"/>
      <c r="X183" s="7"/>
      <c r="Y183" s="7"/>
      <c r="Z183" s="7"/>
      <c r="AA183" s="8"/>
      <c r="AB183" s="8"/>
      <c r="AC183" s="8"/>
      <c r="AD183" s="8"/>
      <c r="AE183" s="8"/>
      <c r="AF183" s="8"/>
      <c r="AG183" s="6"/>
      <c r="AH183" s="6"/>
      <c r="AI183" s="9"/>
      <c r="AJ183" s="10"/>
    </row>
    <row r="184" spans="2:36" ht="12.75" customHeight="1">
      <c r="B184" s="58">
        <v>4</v>
      </c>
      <c r="C184" s="72">
        <f>+C183+1</f>
        <v>175</v>
      </c>
      <c r="D184" s="73">
        <v>1091</v>
      </c>
      <c r="E184" s="74" t="s">
        <v>27</v>
      </c>
      <c r="F184" s="74">
        <v>54</v>
      </c>
      <c r="G184" s="75" t="s">
        <v>34</v>
      </c>
      <c r="H184" s="75" t="s">
        <v>25</v>
      </c>
      <c r="I184" s="75" t="s">
        <v>101</v>
      </c>
      <c r="J184" s="76" t="s">
        <v>103</v>
      </c>
      <c r="K184" s="77">
        <v>1</v>
      </c>
      <c r="L184" s="78">
        <v>0</v>
      </c>
      <c r="M184" s="94" t="s">
        <v>32</v>
      </c>
      <c r="N184" s="67"/>
      <c r="O184" s="68"/>
      <c r="P184" s="68"/>
      <c r="Q184" s="69"/>
      <c r="R184" s="70"/>
      <c r="S184" s="70"/>
      <c r="T184" s="70"/>
      <c r="U184" s="7"/>
      <c r="V184" s="7"/>
      <c r="W184" s="7"/>
      <c r="X184" s="7"/>
      <c r="Y184" s="7"/>
      <c r="Z184" s="7"/>
      <c r="AA184" s="8"/>
      <c r="AB184" s="8"/>
      <c r="AC184" s="8"/>
      <c r="AD184" s="8"/>
      <c r="AE184" s="8"/>
      <c r="AF184" s="8"/>
      <c r="AG184" s="6"/>
      <c r="AH184" s="6"/>
      <c r="AI184" s="9"/>
      <c r="AJ184" s="10"/>
    </row>
    <row r="185" spans="2:36" ht="12.75" customHeight="1">
      <c r="B185" s="58">
        <v>4</v>
      </c>
      <c r="C185" s="72">
        <f>+C184+1</f>
        <v>176</v>
      </c>
      <c r="D185" s="73">
        <v>1089</v>
      </c>
      <c r="E185" s="74" t="s">
        <v>27</v>
      </c>
      <c r="F185" s="74">
        <v>55</v>
      </c>
      <c r="G185" s="75" t="s">
        <v>34</v>
      </c>
      <c r="H185" s="75" t="s">
        <v>25</v>
      </c>
      <c r="I185" s="75" t="s">
        <v>101</v>
      </c>
      <c r="J185" s="76" t="s">
        <v>104</v>
      </c>
      <c r="K185" s="77">
        <v>1</v>
      </c>
      <c r="L185" s="78">
        <v>0</v>
      </c>
      <c r="M185" s="66"/>
      <c r="N185" s="67"/>
      <c r="O185" s="68"/>
      <c r="P185" s="68"/>
      <c r="Q185" s="69"/>
      <c r="R185" s="70"/>
      <c r="S185" s="70"/>
      <c r="T185" s="70"/>
      <c r="U185" s="7"/>
      <c r="V185" s="7"/>
      <c r="W185" s="7"/>
      <c r="X185" s="7"/>
      <c r="Y185" s="7"/>
      <c r="Z185" s="7"/>
      <c r="AA185" s="8"/>
      <c r="AB185" s="8"/>
      <c r="AC185" s="8"/>
      <c r="AD185" s="8"/>
      <c r="AE185" s="8"/>
      <c r="AF185" s="8"/>
      <c r="AG185" s="6"/>
      <c r="AH185" s="6"/>
      <c r="AI185" s="9"/>
      <c r="AJ185" s="10"/>
    </row>
    <row r="186" spans="2:36" ht="12.75" customHeight="1">
      <c r="B186" s="58">
        <v>4</v>
      </c>
      <c r="C186" s="72">
        <f>+C185+1</f>
        <v>177</v>
      </c>
      <c r="D186" s="73">
        <v>1087</v>
      </c>
      <c r="E186" s="74" t="s">
        <v>27</v>
      </c>
      <c r="F186" s="74">
        <v>124</v>
      </c>
      <c r="G186" s="75" t="s">
        <v>29</v>
      </c>
      <c r="H186" s="75" t="s">
        <v>25</v>
      </c>
      <c r="I186" s="75" t="s">
        <v>101</v>
      </c>
      <c r="J186" s="76" t="s">
        <v>70</v>
      </c>
      <c r="K186" s="77">
        <v>1</v>
      </c>
      <c r="L186" s="78">
        <v>0</v>
      </c>
      <c r="M186" s="71"/>
      <c r="N186" s="67"/>
      <c r="O186" s="68"/>
      <c r="P186" s="68"/>
      <c r="Q186" s="69"/>
      <c r="R186" s="70"/>
      <c r="S186" s="70"/>
      <c r="T186" s="70"/>
      <c r="U186" s="7"/>
      <c r="V186" s="7"/>
      <c r="W186" s="7"/>
      <c r="X186" s="7"/>
      <c r="Y186" s="7"/>
      <c r="Z186" s="7"/>
      <c r="AA186" s="8"/>
      <c r="AB186" s="8"/>
      <c r="AC186" s="8"/>
      <c r="AD186" s="8"/>
      <c r="AE186" s="8"/>
      <c r="AF186" s="8"/>
      <c r="AG186" s="6"/>
      <c r="AH186" s="6"/>
      <c r="AI186" s="9"/>
      <c r="AJ186" s="10"/>
    </row>
    <row r="187" spans="2:36" ht="12.75" customHeight="1">
      <c r="B187" s="58">
        <v>4</v>
      </c>
      <c r="C187" s="72">
        <f>+C186+1</f>
        <v>178</v>
      </c>
      <c r="D187" s="73">
        <v>1088</v>
      </c>
      <c r="E187" s="74" t="s">
        <v>27</v>
      </c>
      <c r="F187" s="74">
        <v>6</v>
      </c>
      <c r="G187" s="75" t="s">
        <v>29</v>
      </c>
      <c r="H187" s="75" t="s">
        <v>25</v>
      </c>
      <c r="I187" s="75" t="s">
        <v>101</v>
      </c>
      <c r="J187" s="76" t="s">
        <v>43</v>
      </c>
      <c r="K187" s="77">
        <v>1</v>
      </c>
      <c r="L187" s="78">
        <v>0</v>
      </c>
      <c r="M187" s="66"/>
      <c r="N187" s="67"/>
      <c r="O187" s="68"/>
      <c r="P187" s="68"/>
      <c r="Q187" s="69"/>
      <c r="R187" s="70"/>
      <c r="S187" s="70"/>
      <c r="T187" s="70"/>
      <c r="U187" s="7"/>
      <c r="V187" s="7"/>
      <c r="W187" s="7"/>
      <c r="X187" s="7"/>
      <c r="Y187" s="7"/>
      <c r="Z187" s="7"/>
      <c r="AA187" s="8"/>
      <c r="AB187" s="8"/>
      <c r="AC187" s="8"/>
      <c r="AD187" s="8"/>
      <c r="AE187" s="8"/>
      <c r="AF187" s="8"/>
      <c r="AG187" s="6"/>
      <c r="AH187" s="6"/>
      <c r="AI187" s="9"/>
      <c r="AJ187" s="10"/>
    </row>
    <row r="188" spans="2:36" ht="12.75" customHeight="1">
      <c r="B188" s="58">
        <v>2</v>
      </c>
      <c r="C188" s="87">
        <f>+C187+1</f>
        <v>179</v>
      </c>
      <c r="D188" s="60">
        <v>6012</v>
      </c>
      <c r="E188" s="61" t="s">
        <v>23</v>
      </c>
      <c r="F188" s="61"/>
      <c r="G188" s="62" t="s">
        <v>29</v>
      </c>
      <c r="H188" s="62" t="s">
        <v>25</v>
      </c>
      <c r="I188" s="62" t="s">
        <v>105</v>
      </c>
      <c r="J188" s="63"/>
      <c r="K188" s="64">
        <v>0</v>
      </c>
      <c r="L188" s="65">
        <v>1</v>
      </c>
      <c r="M188" s="71"/>
      <c r="N188" s="67"/>
      <c r="O188" s="68"/>
      <c r="P188" s="68"/>
      <c r="Q188" s="69"/>
      <c r="R188" s="70"/>
      <c r="S188" s="70"/>
      <c r="T188" s="70"/>
      <c r="U188" s="7"/>
      <c r="V188" s="7"/>
      <c r="W188" s="7"/>
      <c r="X188" s="7"/>
      <c r="Y188" s="7"/>
      <c r="Z188" s="7"/>
      <c r="AA188" s="8"/>
      <c r="AB188" s="8"/>
      <c r="AC188" s="8"/>
      <c r="AD188" s="8"/>
      <c r="AE188" s="8"/>
      <c r="AF188" s="8"/>
      <c r="AG188" s="6"/>
      <c r="AH188" s="6"/>
      <c r="AI188" s="9"/>
      <c r="AJ188" s="10"/>
    </row>
    <row r="189" spans="2:36" ht="12.75" customHeight="1">
      <c r="B189" s="58">
        <v>2</v>
      </c>
      <c r="C189" s="59">
        <f>+C188+1</f>
        <v>180</v>
      </c>
      <c r="D189" s="60">
        <v>6019</v>
      </c>
      <c r="E189" s="61" t="s">
        <v>23</v>
      </c>
      <c r="F189" s="61"/>
      <c r="G189" s="62" t="s">
        <v>29</v>
      </c>
      <c r="H189" s="62" t="s">
        <v>25</v>
      </c>
      <c r="I189" s="62" t="s">
        <v>106</v>
      </c>
      <c r="J189" s="63">
        <v>8</v>
      </c>
      <c r="K189" s="64">
        <v>0</v>
      </c>
      <c r="L189" s="65">
        <v>1</v>
      </c>
      <c r="M189" s="66"/>
      <c r="N189" s="67"/>
      <c r="O189" s="68"/>
      <c r="P189" s="68"/>
      <c r="Q189" s="69"/>
      <c r="R189" s="70"/>
      <c r="S189" s="70"/>
      <c r="T189" s="70"/>
      <c r="U189" s="7"/>
      <c r="V189" s="7"/>
      <c r="W189" s="7"/>
      <c r="X189" s="7"/>
      <c r="Y189" s="7"/>
      <c r="Z189" s="7"/>
      <c r="AA189" s="8"/>
      <c r="AB189" s="8"/>
      <c r="AC189" s="8"/>
      <c r="AD189" s="8"/>
      <c r="AE189" s="8"/>
      <c r="AF189" s="8"/>
      <c r="AG189" s="6"/>
      <c r="AH189" s="6"/>
      <c r="AI189" s="9"/>
      <c r="AJ189" s="10"/>
    </row>
    <row r="190" spans="2:36" ht="12.75" customHeight="1">
      <c r="B190" s="58">
        <v>2</v>
      </c>
      <c r="C190" s="59">
        <f>+C189+1</f>
        <v>181</v>
      </c>
      <c r="D190" s="60">
        <v>3126</v>
      </c>
      <c r="E190" s="61" t="s">
        <v>23</v>
      </c>
      <c r="F190" s="61"/>
      <c r="G190" s="62" t="s">
        <v>24</v>
      </c>
      <c r="H190" s="62" t="s">
        <v>25</v>
      </c>
      <c r="I190" s="62" t="s">
        <v>107</v>
      </c>
      <c r="J190" s="63">
        <v>1</v>
      </c>
      <c r="K190" s="64">
        <v>1</v>
      </c>
      <c r="L190" s="65">
        <v>0</v>
      </c>
      <c r="M190" s="71"/>
      <c r="N190" s="67"/>
      <c r="O190" s="68"/>
      <c r="P190" s="68"/>
      <c r="Q190" s="69"/>
      <c r="R190" s="70"/>
      <c r="S190" s="70"/>
      <c r="T190" s="70"/>
      <c r="U190" s="7"/>
      <c r="V190" s="7"/>
      <c r="W190" s="7"/>
      <c r="X190" s="7"/>
      <c r="Y190" s="7"/>
      <c r="Z190" s="7"/>
      <c r="AA190" s="8"/>
      <c r="AB190" s="8"/>
      <c r="AC190" s="8"/>
      <c r="AD190" s="8"/>
      <c r="AE190" s="8"/>
      <c r="AF190" s="8"/>
      <c r="AG190" s="6"/>
      <c r="AH190" s="6"/>
      <c r="AI190" s="9"/>
      <c r="AJ190" s="10"/>
    </row>
    <row r="191" spans="2:36" ht="12.75" customHeight="1">
      <c r="B191" s="58">
        <v>2</v>
      </c>
      <c r="C191" s="59">
        <f>+C190+1</f>
        <v>182</v>
      </c>
      <c r="D191" s="60">
        <v>3106</v>
      </c>
      <c r="E191" s="61" t="s">
        <v>23</v>
      </c>
      <c r="F191" s="61"/>
      <c r="G191" s="62" t="s">
        <v>24</v>
      </c>
      <c r="H191" s="62" t="s">
        <v>25</v>
      </c>
      <c r="I191" s="62" t="s">
        <v>108</v>
      </c>
      <c r="J191" s="63">
        <v>3</v>
      </c>
      <c r="K191" s="64">
        <v>1</v>
      </c>
      <c r="L191" s="65">
        <v>0</v>
      </c>
      <c r="M191" s="66"/>
      <c r="N191" s="67"/>
      <c r="O191" s="68"/>
      <c r="P191" s="68"/>
      <c r="Q191" s="69"/>
      <c r="R191" s="70"/>
      <c r="S191" s="70"/>
      <c r="T191" s="70"/>
      <c r="U191" s="7"/>
      <c r="V191" s="7"/>
      <c r="W191" s="7"/>
      <c r="X191" s="7"/>
      <c r="Y191" s="7"/>
      <c r="Z191" s="7"/>
      <c r="AA191" s="8"/>
      <c r="AB191" s="8"/>
      <c r="AC191" s="8"/>
      <c r="AD191" s="8"/>
      <c r="AE191" s="8"/>
      <c r="AF191" s="8"/>
      <c r="AG191" s="6"/>
      <c r="AH191" s="6"/>
      <c r="AI191" s="9"/>
      <c r="AJ191" s="10"/>
    </row>
    <row r="192" spans="2:36" ht="12.75" customHeight="1">
      <c r="B192" s="58">
        <v>2</v>
      </c>
      <c r="C192" s="59">
        <f>+C191+1</f>
        <v>183</v>
      </c>
      <c r="D192" s="60">
        <v>3103</v>
      </c>
      <c r="E192" s="61" t="s">
        <v>23</v>
      </c>
      <c r="F192" s="61"/>
      <c r="G192" s="62" t="s">
        <v>24</v>
      </c>
      <c r="H192" s="62" t="s">
        <v>25</v>
      </c>
      <c r="I192" s="62" t="s">
        <v>108</v>
      </c>
      <c r="J192" s="63">
        <v>5</v>
      </c>
      <c r="K192" s="64">
        <v>1</v>
      </c>
      <c r="L192" s="65">
        <v>0</v>
      </c>
      <c r="M192" s="71"/>
      <c r="N192" s="67"/>
      <c r="O192" s="68"/>
      <c r="P192" s="68"/>
      <c r="Q192" s="69"/>
      <c r="R192" s="70"/>
      <c r="S192" s="70"/>
      <c r="T192" s="70"/>
      <c r="U192" s="7"/>
      <c r="V192" s="7"/>
      <c r="W192" s="7"/>
      <c r="X192" s="7"/>
      <c r="Y192" s="7"/>
      <c r="Z192" s="7"/>
      <c r="AA192" s="8"/>
      <c r="AB192" s="8"/>
      <c r="AC192" s="8"/>
      <c r="AD192" s="8"/>
      <c r="AE192" s="8"/>
      <c r="AF192" s="8"/>
      <c r="AG192" s="6"/>
      <c r="AH192" s="6"/>
      <c r="AI192" s="9"/>
      <c r="AJ192" s="10"/>
    </row>
    <row r="193" spans="2:36" ht="12.75" customHeight="1">
      <c r="B193" s="58">
        <v>2</v>
      </c>
      <c r="C193" s="59">
        <f>+C192+1</f>
        <v>184</v>
      </c>
      <c r="D193" s="60">
        <v>3104</v>
      </c>
      <c r="E193" s="61" t="s">
        <v>23</v>
      </c>
      <c r="F193" s="61"/>
      <c r="G193" s="62" t="s">
        <v>24</v>
      </c>
      <c r="H193" s="62" t="s">
        <v>25</v>
      </c>
      <c r="I193" s="62" t="s">
        <v>108</v>
      </c>
      <c r="J193" s="63">
        <v>7</v>
      </c>
      <c r="K193" s="64">
        <v>1</v>
      </c>
      <c r="L193" s="65">
        <v>0</v>
      </c>
      <c r="M193" s="66"/>
      <c r="N193" s="67"/>
      <c r="O193" s="68"/>
      <c r="P193" s="68"/>
      <c r="Q193" s="69"/>
      <c r="R193" s="70"/>
      <c r="S193" s="70"/>
      <c r="T193" s="70"/>
      <c r="U193" s="7"/>
      <c r="V193" s="7"/>
      <c r="W193" s="7"/>
      <c r="X193" s="7"/>
      <c r="Y193" s="7"/>
      <c r="Z193" s="7"/>
      <c r="AA193" s="8"/>
      <c r="AB193" s="8"/>
      <c r="AC193" s="8"/>
      <c r="AD193" s="8"/>
      <c r="AE193" s="8"/>
      <c r="AF193" s="8"/>
      <c r="AG193" s="6"/>
      <c r="AH193" s="6"/>
      <c r="AI193" s="9"/>
      <c r="AJ193" s="10"/>
    </row>
    <row r="194" spans="2:36" ht="12.75" customHeight="1">
      <c r="B194" s="58">
        <v>1</v>
      </c>
      <c r="C194" s="59">
        <f>+C193+1</f>
        <v>185</v>
      </c>
      <c r="D194" s="60">
        <v>3217</v>
      </c>
      <c r="E194" s="61" t="s">
        <v>23</v>
      </c>
      <c r="F194" s="61"/>
      <c r="G194" s="62" t="s">
        <v>24</v>
      </c>
      <c r="H194" s="62" t="s">
        <v>25</v>
      </c>
      <c r="I194" s="62" t="s">
        <v>109</v>
      </c>
      <c r="J194" s="63">
        <v>11</v>
      </c>
      <c r="K194" s="64">
        <v>1</v>
      </c>
      <c r="L194" s="65">
        <v>0</v>
      </c>
      <c r="M194" s="71"/>
      <c r="N194" s="67"/>
      <c r="O194" s="68"/>
      <c r="P194" s="68"/>
      <c r="Q194" s="69"/>
      <c r="R194" s="70"/>
      <c r="S194" s="70"/>
      <c r="T194" s="70"/>
      <c r="U194" s="7"/>
      <c r="V194" s="7"/>
      <c r="W194" s="7"/>
      <c r="X194" s="7"/>
      <c r="Y194" s="7"/>
      <c r="Z194" s="7"/>
      <c r="AA194" s="8"/>
      <c r="AB194" s="8"/>
      <c r="AC194" s="8"/>
      <c r="AD194" s="8"/>
      <c r="AE194" s="8"/>
      <c r="AF194" s="8"/>
      <c r="AG194" s="6"/>
      <c r="AH194" s="6"/>
      <c r="AI194" s="9"/>
      <c r="AJ194" s="10"/>
    </row>
    <row r="195" spans="2:36" ht="12.75" customHeight="1">
      <c r="B195" s="58">
        <v>4</v>
      </c>
      <c r="C195" s="72">
        <f>+C194+1</f>
        <v>186</v>
      </c>
      <c r="D195" s="73">
        <v>1095</v>
      </c>
      <c r="E195" s="74" t="s">
        <v>27</v>
      </c>
      <c r="F195" s="74">
        <v>46</v>
      </c>
      <c r="G195" s="75" t="s">
        <v>24</v>
      </c>
      <c r="H195" s="75" t="s">
        <v>25</v>
      </c>
      <c r="I195" s="75" t="s">
        <v>110</v>
      </c>
      <c r="J195" s="76" t="s">
        <v>111</v>
      </c>
      <c r="K195" s="77">
        <v>1</v>
      </c>
      <c r="L195" s="78">
        <v>0</v>
      </c>
      <c r="M195" s="66"/>
      <c r="N195" s="67"/>
      <c r="O195" s="68"/>
      <c r="P195" s="68"/>
      <c r="Q195" s="69"/>
      <c r="R195" s="70"/>
      <c r="S195" s="70"/>
      <c r="T195" s="70"/>
      <c r="U195" s="7"/>
      <c r="V195" s="7"/>
      <c r="W195" s="7"/>
      <c r="X195" s="7"/>
      <c r="Y195" s="7"/>
      <c r="Z195" s="7"/>
      <c r="AA195" s="8"/>
      <c r="AB195" s="8"/>
      <c r="AC195" s="8"/>
      <c r="AD195" s="8"/>
      <c r="AE195" s="8"/>
      <c r="AF195" s="8"/>
      <c r="AG195" s="6"/>
      <c r="AH195" s="6"/>
      <c r="AI195" s="9"/>
      <c r="AJ195" s="10"/>
    </row>
    <row r="196" spans="2:36" ht="12.75" customHeight="1">
      <c r="B196" s="58">
        <v>4</v>
      </c>
      <c r="C196" s="72">
        <f>+C195+1</f>
        <v>187</v>
      </c>
      <c r="D196" s="73">
        <v>1098</v>
      </c>
      <c r="E196" s="74" t="s">
        <v>27</v>
      </c>
      <c r="F196" s="74">
        <v>10</v>
      </c>
      <c r="G196" s="75" t="s">
        <v>24</v>
      </c>
      <c r="H196" s="75" t="s">
        <v>25</v>
      </c>
      <c r="I196" s="75" t="s">
        <v>110</v>
      </c>
      <c r="J196" s="76" t="s">
        <v>112</v>
      </c>
      <c r="K196" s="77">
        <v>1</v>
      </c>
      <c r="L196" s="78">
        <v>0</v>
      </c>
      <c r="M196" s="71"/>
      <c r="N196" s="67"/>
      <c r="O196" s="68"/>
      <c r="P196" s="68"/>
      <c r="Q196" s="69"/>
      <c r="R196" s="70"/>
      <c r="S196" s="70"/>
      <c r="T196" s="70"/>
      <c r="U196" s="7"/>
      <c r="V196" s="7"/>
      <c r="W196" s="7"/>
      <c r="X196" s="7"/>
      <c r="Y196" s="7"/>
      <c r="Z196" s="7"/>
      <c r="AA196" s="8"/>
      <c r="AB196" s="8"/>
      <c r="AC196" s="8"/>
      <c r="AD196" s="8"/>
      <c r="AE196" s="8"/>
      <c r="AF196" s="8"/>
      <c r="AG196" s="6"/>
      <c r="AH196" s="6"/>
      <c r="AI196" s="9"/>
      <c r="AJ196" s="10"/>
    </row>
    <row r="197" spans="2:36" ht="12.75" customHeight="1">
      <c r="B197" s="58">
        <v>4</v>
      </c>
      <c r="C197" s="72">
        <f>+C196+1</f>
        <v>188</v>
      </c>
      <c r="D197" s="73">
        <v>1111</v>
      </c>
      <c r="E197" s="74" t="s">
        <v>27</v>
      </c>
      <c r="F197" s="74">
        <v>131</v>
      </c>
      <c r="G197" s="75" t="s">
        <v>34</v>
      </c>
      <c r="H197" s="75" t="s">
        <v>25</v>
      </c>
      <c r="I197" s="75" t="s">
        <v>110</v>
      </c>
      <c r="J197" s="76">
        <v>18</v>
      </c>
      <c r="K197" s="77">
        <v>1</v>
      </c>
      <c r="L197" s="78">
        <v>0</v>
      </c>
      <c r="M197" s="86" t="s">
        <v>32</v>
      </c>
      <c r="N197" s="67"/>
      <c r="O197" s="68"/>
      <c r="P197" s="68"/>
      <c r="Q197" s="69"/>
      <c r="R197" s="70"/>
      <c r="S197" s="70"/>
      <c r="T197" s="70"/>
      <c r="U197" s="7"/>
      <c r="V197" s="7"/>
      <c r="W197" s="7"/>
      <c r="X197" s="7"/>
      <c r="Y197" s="7"/>
      <c r="Z197" s="7"/>
      <c r="AA197" s="8"/>
      <c r="AB197" s="8"/>
      <c r="AC197" s="8"/>
      <c r="AD197" s="8"/>
      <c r="AE197" s="8"/>
      <c r="AF197" s="8"/>
      <c r="AG197" s="6"/>
      <c r="AH197" s="6"/>
      <c r="AI197" s="9"/>
      <c r="AJ197" s="10"/>
    </row>
    <row r="198" spans="2:36" ht="12.75" customHeight="1">
      <c r="B198" s="58">
        <v>4</v>
      </c>
      <c r="C198" s="72">
        <f>+C197+1</f>
        <v>189</v>
      </c>
      <c r="D198" s="73">
        <v>1097</v>
      </c>
      <c r="E198" s="74" t="s">
        <v>27</v>
      </c>
      <c r="F198" s="74">
        <v>23</v>
      </c>
      <c r="G198" s="75" t="s">
        <v>24</v>
      </c>
      <c r="H198" s="75" t="s">
        <v>25</v>
      </c>
      <c r="I198" s="75" t="s">
        <v>110</v>
      </c>
      <c r="J198" s="76" t="s">
        <v>113</v>
      </c>
      <c r="K198" s="77">
        <v>1</v>
      </c>
      <c r="L198" s="78">
        <v>0</v>
      </c>
      <c r="M198" s="71"/>
      <c r="N198" s="67"/>
      <c r="O198" s="68"/>
      <c r="P198" s="68"/>
      <c r="Q198" s="69"/>
      <c r="R198" s="70"/>
      <c r="S198" s="70"/>
      <c r="T198" s="70"/>
      <c r="U198" s="7"/>
      <c r="V198" s="7"/>
      <c r="W198" s="7"/>
      <c r="X198" s="7"/>
      <c r="Y198" s="7"/>
      <c r="Z198" s="7"/>
      <c r="AA198" s="8"/>
      <c r="AB198" s="8"/>
      <c r="AC198" s="8"/>
      <c r="AD198" s="8"/>
      <c r="AE198" s="8"/>
      <c r="AF198" s="8"/>
      <c r="AG198" s="6"/>
      <c r="AH198" s="6"/>
      <c r="AI198" s="9"/>
      <c r="AJ198" s="10"/>
    </row>
    <row r="199" spans="2:36" ht="12.75" customHeight="1">
      <c r="B199" s="58">
        <v>4</v>
      </c>
      <c r="C199" s="72">
        <f>+C198+1</f>
        <v>190</v>
      </c>
      <c r="D199" s="73">
        <v>1096</v>
      </c>
      <c r="E199" s="74" t="s">
        <v>27</v>
      </c>
      <c r="F199" s="74">
        <v>47</v>
      </c>
      <c r="G199" s="75" t="s">
        <v>24</v>
      </c>
      <c r="H199" s="75" t="s">
        <v>25</v>
      </c>
      <c r="I199" s="75" t="s">
        <v>114</v>
      </c>
      <c r="J199" s="98" t="s">
        <v>115</v>
      </c>
      <c r="K199" s="77">
        <v>1</v>
      </c>
      <c r="L199" s="78">
        <v>0</v>
      </c>
      <c r="M199" s="66"/>
      <c r="N199" s="67"/>
      <c r="O199" s="68"/>
      <c r="P199" s="68"/>
      <c r="Q199" s="69"/>
      <c r="R199" s="69"/>
      <c r="S199" s="70"/>
      <c r="T199" s="69"/>
      <c r="U199" s="7"/>
      <c r="V199" s="7"/>
      <c r="W199" s="7"/>
      <c r="X199" s="7"/>
      <c r="Y199" s="7"/>
      <c r="Z199" s="7"/>
      <c r="AA199" s="8"/>
      <c r="AB199" s="8"/>
      <c r="AC199" s="8"/>
      <c r="AD199" s="8"/>
      <c r="AE199" s="8"/>
      <c r="AF199" s="8"/>
      <c r="AG199" s="6"/>
      <c r="AH199" s="6"/>
      <c r="AI199" s="9"/>
      <c r="AJ199" s="10"/>
    </row>
    <row r="200" spans="2:36" ht="12.75" customHeight="1">
      <c r="B200" s="58">
        <v>2</v>
      </c>
      <c r="C200" s="72">
        <f>+C199+1</f>
        <v>191</v>
      </c>
      <c r="D200" s="73">
        <v>1060</v>
      </c>
      <c r="E200" s="74" t="s">
        <v>27</v>
      </c>
      <c r="F200" s="74">
        <v>86</v>
      </c>
      <c r="G200" s="75" t="s">
        <v>24</v>
      </c>
      <c r="H200" s="75" t="s">
        <v>25</v>
      </c>
      <c r="I200" s="75" t="s">
        <v>116</v>
      </c>
      <c r="J200" s="76" t="s">
        <v>117</v>
      </c>
      <c r="K200" s="77">
        <v>1</v>
      </c>
      <c r="L200" s="78">
        <v>0</v>
      </c>
      <c r="M200" s="71"/>
      <c r="N200" s="67"/>
      <c r="O200" s="68"/>
      <c r="P200" s="68"/>
      <c r="Q200" s="69"/>
      <c r="R200" s="70"/>
      <c r="S200" s="70"/>
      <c r="T200" s="70"/>
      <c r="U200" s="7"/>
      <c r="V200" s="7"/>
      <c r="W200" s="7"/>
      <c r="X200" s="7"/>
      <c r="Y200" s="7"/>
      <c r="Z200" s="7"/>
      <c r="AA200" s="8"/>
      <c r="AB200" s="8"/>
      <c r="AC200" s="8"/>
      <c r="AD200" s="8"/>
      <c r="AE200" s="8"/>
      <c r="AF200" s="8"/>
      <c r="AG200" s="6"/>
      <c r="AH200" s="6"/>
      <c r="AI200" s="9"/>
      <c r="AJ200" s="10"/>
    </row>
    <row r="201" spans="2:36" ht="12.75" customHeight="1">
      <c r="B201" s="58">
        <v>2</v>
      </c>
      <c r="C201" s="72">
        <f>+C200+1</f>
        <v>192</v>
      </c>
      <c r="D201" s="73">
        <v>1109</v>
      </c>
      <c r="E201" s="74" t="s">
        <v>27</v>
      </c>
      <c r="F201" s="74">
        <v>13</v>
      </c>
      <c r="G201" s="75" t="s">
        <v>34</v>
      </c>
      <c r="H201" s="75" t="s">
        <v>25</v>
      </c>
      <c r="I201" s="75" t="s">
        <v>116</v>
      </c>
      <c r="J201" s="76" t="s">
        <v>118</v>
      </c>
      <c r="K201" s="77">
        <v>1</v>
      </c>
      <c r="L201" s="78">
        <v>0</v>
      </c>
      <c r="M201" s="66"/>
      <c r="N201" s="67"/>
      <c r="O201" s="68"/>
      <c r="P201" s="68"/>
      <c r="Q201" s="69"/>
      <c r="R201" s="70"/>
      <c r="S201" s="70"/>
      <c r="T201" s="70"/>
      <c r="U201" s="7"/>
      <c r="V201" s="7"/>
      <c r="W201" s="7"/>
      <c r="X201" s="7"/>
      <c r="Y201" s="7"/>
      <c r="Z201" s="7"/>
      <c r="AA201" s="8"/>
      <c r="AB201" s="8"/>
      <c r="AC201" s="8"/>
      <c r="AD201" s="8"/>
      <c r="AE201" s="8"/>
      <c r="AF201" s="8"/>
      <c r="AG201" s="6"/>
      <c r="AH201" s="6"/>
      <c r="AI201" s="9"/>
      <c r="AJ201" s="10"/>
    </row>
    <row r="202" spans="2:36" ht="12.75" customHeight="1">
      <c r="B202" s="58">
        <v>2</v>
      </c>
      <c r="C202" s="72">
        <f>+C201+1</f>
        <v>193</v>
      </c>
      <c r="D202" s="73">
        <v>1066</v>
      </c>
      <c r="E202" s="74" t="s">
        <v>27</v>
      </c>
      <c r="F202" s="74">
        <v>148</v>
      </c>
      <c r="G202" s="75" t="s">
        <v>34</v>
      </c>
      <c r="H202" s="75" t="s">
        <v>25</v>
      </c>
      <c r="I202" s="75" t="s">
        <v>116</v>
      </c>
      <c r="J202" s="76">
        <v>6</v>
      </c>
      <c r="K202" s="77">
        <v>1</v>
      </c>
      <c r="L202" s="78">
        <v>0</v>
      </c>
      <c r="M202" s="71"/>
      <c r="N202" s="67"/>
      <c r="O202" s="68"/>
      <c r="P202" s="68"/>
      <c r="Q202" s="69"/>
      <c r="R202" s="70"/>
      <c r="S202" s="70"/>
      <c r="T202" s="70"/>
      <c r="U202" s="7"/>
      <c r="V202" s="7"/>
      <c r="W202" s="7"/>
      <c r="X202" s="7"/>
      <c r="Y202" s="7"/>
      <c r="Z202" s="7"/>
      <c r="AA202" s="8"/>
      <c r="AB202" s="8"/>
      <c r="AC202" s="8"/>
      <c r="AD202" s="8"/>
      <c r="AE202" s="8"/>
      <c r="AF202" s="8"/>
      <c r="AG202" s="6"/>
      <c r="AH202" s="6"/>
      <c r="AI202" s="9"/>
      <c r="AJ202" s="10"/>
    </row>
    <row r="203" spans="2:36" ht="12.75" customHeight="1">
      <c r="B203" s="58">
        <v>2</v>
      </c>
      <c r="C203" s="72">
        <f>+C202+1</f>
        <v>194</v>
      </c>
      <c r="D203" s="73">
        <v>1061</v>
      </c>
      <c r="E203" s="74" t="s">
        <v>27</v>
      </c>
      <c r="F203" s="74">
        <v>51</v>
      </c>
      <c r="G203" s="75" t="s">
        <v>34</v>
      </c>
      <c r="H203" s="75" t="s">
        <v>25</v>
      </c>
      <c r="I203" s="75" t="s">
        <v>116</v>
      </c>
      <c r="J203" s="76" t="s">
        <v>119</v>
      </c>
      <c r="K203" s="77">
        <v>1</v>
      </c>
      <c r="L203" s="78">
        <v>0</v>
      </c>
      <c r="M203" s="66"/>
      <c r="N203" s="67"/>
      <c r="O203" s="68"/>
      <c r="P203" s="68"/>
      <c r="Q203" s="69"/>
      <c r="R203" s="70"/>
      <c r="S203" s="70"/>
      <c r="T203" s="70"/>
      <c r="U203" s="7"/>
      <c r="V203" s="7"/>
      <c r="W203" s="7"/>
      <c r="X203" s="7"/>
      <c r="Y203" s="7"/>
      <c r="Z203" s="7"/>
      <c r="AA203" s="8"/>
      <c r="AB203" s="8"/>
      <c r="AC203" s="8"/>
      <c r="AD203" s="8"/>
      <c r="AE203" s="8"/>
      <c r="AF203" s="8"/>
      <c r="AG203" s="6"/>
      <c r="AH203" s="6"/>
      <c r="AI203" s="9"/>
      <c r="AJ203" s="10"/>
    </row>
    <row r="204" spans="2:36" ht="12.75" customHeight="1">
      <c r="B204" s="58">
        <v>2</v>
      </c>
      <c r="C204" s="72">
        <f>+C203+1</f>
        <v>195</v>
      </c>
      <c r="D204" s="73">
        <v>1067</v>
      </c>
      <c r="E204" s="74" t="s">
        <v>27</v>
      </c>
      <c r="F204" s="74">
        <v>9</v>
      </c>
      <c r="G204" s="75" t="s">
        <v>34</v>
      </c>
      <c r="H204" s="75" t="s">
        <v>25</v>
      </c>
      <c r="I204" s="75" t="s">
        <v>116</v>
      </c>
      <c r="J204" s="76" t="s">
        <v>120</v>
      </c>
      <c r="K204" s="77">
        <v>1</v>
      </c>
      <c r="L204" s="78">
        <v>0</v>
      </c>
      <c r="M204" s="71"/>
      <c r="N204" s="67"/>
      <c r="O204" s="68"/>
      <c r="P204" s="68"/>
      <c r="Q204" s="69"/>
      <c r="R204" s="70"/>
      <c r="S204" s="70"/>
      <c r="T204" s="70"/>
      <c r="U204" s="7"/>
      <c r="V204" s="7"/>
      <c r="W204" s="7"/>
      <c r="X204" s="7"/>
      <c r="Y204" s="7"/>
      <c r="Z204" s="7"/>
      <c r="AA204" s="8"/>
      <c r="AB204" s="8"/>
      <c r="AC204" s="8"/>
      <c r="AD204" s="8"/>
      <c r="AE204" s="8"/>
      <c r="AF204" s="8"/>
      <c r="AG204" s="6"/>
      <c r="AH204" s="6"/>
      <c r="AI204" s="9"/>
      <c r="AJ204" s="10"/>
    </row>
    <row r="205" spans="2:36" ht="12.75" customHeight="1">
      <c r="B205" s="58">
        <v>2</v>
      </c>
      <c r="C205" s="72">
        <f>+C204+1</f>
        <v>196</v>
      </c>
      <c r="D205" s="73">
        <v>3127</v>
      </c>
      <c r="E205" s="74" t="s">
        <v>27</v>
      </c>
      <c r="F205" s="74">
        <v>74</v>
      </c>
      <c r="G205" s="75" t="s">
        <v>29</v>
      </c>
      <c r="H205" s="75" t="s">
        <v>25</v>
      </c>
      <c r="I205" s="75" t="s">
        <v>121</v>
      </c>
      <c r="J205" s="76">
        <v>3</v>
      </c>
      <c r="K205" s="77">
        <v>1</v>
      </c>
      <c r="L205" s="78">
        <v>0</v>
      </c>
      <c r="M205" s="66"/>
      <c r="N205" s="67"/>
      <c r="O205" s="68"/>
      <c r="P205" s="68"/>
      <c r="Q205" s="69"/>
      <c r="R205" s="70"/>
      <c r="S205" s="70"/>
      <c r="T205" s="70"/>
      <c r="U205" s="7"/>
      <c r="V205" s="7"/>
      <c r="W205" s="7"/>
      <c r="X205" s="7"/>
      <c r="Y205" s="7"/>
      <c r="Z205" s="7"/>
      <c r="AA205" s="8"/>
      <c r="AB205" s="8"/>
      <c r="AC205" s="8"/>
      <c r="AD205" s="8"/>
      <c r="AE205" s="8"/>
      <c r="AF205" s="8"/>
      <c r="AG205" s="6"/>
      <c r="AH205" s="6"/>
      <c r="AI205" s="9"/>
      <c r="AJ205" s="10"/>
    </row>
    <row r="206" spans="2:36" ht="12.75" customHeight="1">
      <c r="B206" s="58">
        <v>2</v>
      </c>
      <c r="C206" s="72">
        <f>+C205+1</f>
        <v>197</v>
      </c>
      <c r="D206" s="73">
        <v>1099</v>
      </c>
      <c r="E206" s="74" t="s">
        <v>27</v>
      </c>
      <c r="F206" s="74">
        <v>11</v>
      </c>
      <c r="G206" s="75" t="s">
        <v>34</v>
      </c>
      <c r="H206" s="75" t="s">
        <v>25</v>
      </c>
      <c r="I206" s="75" t="s">
        <v>121</v>
      </c>
      <c r="J206" s="76" t="s">
        <v>122</v>
      </c>
      <c r="K206" s="77">
        <v>1</v>
      </c>
      <c r="L206" s="78">
        <v>0</v>
      </c>
      <c r="M206" s="71"/>
      <c r="N206" s="67"/>
      <c r="O206" s="68"/>
      <c r="P206" s="68"/>
      <c r="Q206" s="69"/>
      <c r="R206" s="70"/>
      <c r="S206" s="70"/>
      <c r="T206" s="70"/>
      <c r="U206" s="7"/>
      <c r="V206" s="7"/>
      <c r="W206" s="7"/>
      <c r="X206" s="7"/>
      <c r="Y206" s="7"/>
      <c r="Z206" s="7"/>
      <c r="AA206" s="8"/>
      <c r="AB206" s="8"/>
      <c r="AC206" s="8"/>
      <c r="AD206" s="8"/>
      <c r="AE206" s="8"/>
      <c r="AF206" s="8"/>
      <c r="AG206" s="6"/>
      <c r="AH206" s="6"/>
      <c r="AI206" s="9"/>
      <c r="AJ206" s="10"/>
    </row>
    <row r="207" spans="2:36" ht="12.75" customHeight="1">
      <c r="B207" s="58">
        <v>4</v>
      </c>
      <c r="C207" s="87">
        <f>+C206+1</f>
        <v>198</v>
      </c>
      <c r="D207" s="88">
        <v>6034</v>
      </c>
      <c r="E207" s="89" t="s">
        <v>23</v>
      </c>
      <c r="F207" s="89"/>
      <c r="G207" s="90" t="s">
        <v>34</v>
      </c>
      <c r="H207" s="90" t="s">
        <v>25</v>
      </c>
      <c r="I207" s="90" t="s">
        <v>123</v>
      </c>
      <c r="J207" s="91" t="s">
        <v>124</v>
      </c>
      <c r="K207" s="92">
        <v>0</v>
      </c>
      <c r="L207" s="93">
        <v>1</v>
      </c>
      <c r="M207" s="66"/>
      <c r="N207" s="67"/>
      <c r="O207" s="68"/>
      <c r="P207" s="68"/>
      <c r="Q207" s="69"/>
      <c r="R207" s="70"/>
      <c r="S207" s="70"/>
      <c r="T207" s="70"/>
      <c r="U207" s="7"/>
      <c r="V207" s="7"/>
      <c r="W207" s="7"/>
      <c r="X207" s="7"/>
      <c r="Y207" s="7"/>
      <c r="Z207" s="7"/>
      <c r="AA207" s="8"/>
      <c r="AB207" s="8"/>
      <c r="AC207" s="8"/>
      <c r="AD207" s="8"/>
      <c r="AE207" s="8"/>
      <c r="AF207" s="8"/>
      <c r="AG207" s="6"/>
      <c r="AH207" s="6"/>
      <c r="AI207" s="9"/>
      <c r="AJ207" s="10"/>
    </row>
    <row r="208" spans="2:36" ht="12.75" customHeight="1">
      <c r="B208" s="58">
        <v>2</v>
      </c>
      <c r="C208" s="72">
        <f>+C207+1</f>
        <v>199</v>
      </c>
      <c r="D208" s="99">
        <v>3136</v>
      </c>
      <c r="E208" s="74" t="s">
        <v>27</v>
      </c>
      <c r="F208" s="74">
        <v>184</v>
      </c>
      <c r="G208" s="75" t="s">
        <v>24</v>
      </c>
      <c r="H208" s="75" t="s">
        <v>25</v>
      </c>
      <c r="I208" s="75" t="s">
        <v>125</v>
      </c>
      <c r="J208" s="76">
        <v>2</v>
      </c>
      <c r="K208" s="77">
        <v>1</v>
      </c>
      <c r="L208" s="78">
        <v>0</v>
      </c>
      <c r="M208" s="71"/>
      <c r="N208" s="67"/>
      <c r="O208" s="68"/>
      <c r="P208" s="68"/>
      <c r="Q208" s="69"/>
      <c r="R208" s="70"/>
      <c r="S208" s="70"/>
      <c r="T208" s="70"/>
      <c r="U208" s="69"/>
      <c r="V208" s="69"/>
      <c r="W208" s="69"/>
      <c r="X208" s="69"/>
      <c r="Y208" s="69"/>
      <c r="Z208" s="69"/>
      <c r="AA208" s="69"/>
      <c r="AB208" s="100"/>
      <c r="AC208" s="100"/>
      <c r="AD208" s="100"/>
      <c r="AE208" s="100"/>
      <c r="AF208" s="100"/>
      <c r="AG208" s="69"/>
      <c r="AH208" s="69"/>
      <c r="AI208" s="101"/>
      <c r="AJ208" s="102"/>
    </row>
    <row r="209" spans="2:36" ht="12.75" customHeight="1">
      <c r="B209" s="58">
        <v>2</v>
      </c>
      <c r="C209" s="72">
        <f>+C208+1</f>
        <v>200</v>
      </c>
      <c r="D209" s="99">
        <v>3137</v>
      </c>
      <c r="E209" s="74" t="s">
        <v>27</v>
      </c>
      <c r="F209" s="74">
        <v>123</v>
      </c>
      <c r="G209" s="75" t="s">
        <v>24</v>
      </c>
      <c r="H209" s="75" t="s">
        <v>25</v>
      </c>
      <c r="I209" s="75" t="s">
        <v>126</v>
      </c>
      <c r="J209" s="76">
        <v>2</v>
      </c>
      <c r="K209" s="77">
        <v>1</v>
      </c>
      <c r="L209" s="78">
        <v>0</v>
      </c>
      <c r="M209" s="66"/>
      <c r="N209" s="67"/>
      <c r="O209" s="68"/>
      <c r="P209" s="68"/>
      <c r="Q209" s="69"/>
      <c r="R209" s="70"/>
      <c r="S209" s="70"/>
      <c r="T209" s="70"/>
      <c r="U209" s="70"/>
      <c r="V209" s="69"/>
      <c r="W209" s="69"/>
      <c r="X209" s="69"/>
      <c r="Y209" s="69"/>
      <c r="Z209" s="69"/>
      <c r="AA209" s="100"/>
      <c r="AB209" s="100"/>
      <c r="AC209" s="100"/>
      <c r="AD209" s="100"/>
      <c r="AE209" s="100"/>
      <c r="AF209" s="100"/>
      <c r="AG209" s="69"/>
      <c r="AH209" s="69"/>
      <c r="AI209" s="101"/>
      <c r="AJ209" s="102"/>
    </row>
    <row r="210" spans="2:36" ht="12.75" customHeight="1">
      <c r="B210" s="58">
        <v>2</v>
      </c>
      <c r="C210" s="64">
        <f>+C209+1</f>
        <v>201</v>
      </c>
      <c r="D210" s="103">
        <v>1102</v>
      </c>
      <c r="E210" s="61" t="s">
        <v>23</v>
      </c>
      <c r="F210" s="61"/>
      <c r="G210" s="62" t="s">
        <v>24</v>
      </c>
      <c r="H210" s="62" t="s">
        <v>25</v>
      </c>
      <c r="I210" s="90" t="s">
        <v>126</v>
      </c>
      <c r="J210" s="63">
        <v>3</v>
      </c>
      <c r="K210" s="64">
        <v>1</v>
      </c>
      <c r="L210" s="65">
        <v>0</v>
      </c>
      <c r="M210" s="71"/>
      <c r="N210" s="67"/>
      <c r="O210" s="68"/>
      <c r="P210" s="68"/>
      <c r="Q210" s="69"/>
      <c r="R210" s="70"/>
      <c r="S210" s="70"/>
      <c r="T210" s="70"/>
      <c r="U210" s="70"/>
      <c r="V210" s="69"/>
      <c r="W210" s="69"/>
      <c r="X210" s="69"/>
      <c r="Y210" s="69"/>
      <c r="Z210" s="69"/>
      <c r="AA210" s="100"/>
      <c r="AB210" s="100"/>
      <c r="AC210" s="100"/>
      <c r="AD210" s="100"/>
      <c r="AE210" s="100"/>
      <c r="AF210" s="100"/>
      <c r="AG210" s="69"/>
      <c r="AH210" s="69"/>
      <c r="AI210" s="101"/>
      <c r="AJ210" s="102"/>
    </row>
    <row r="211" spans="2:36" ht="12.75" customHeight="1">
      <c r="B211" s="58">
        <v>2</v>
      </c>
      <c r="C211" s="77">
        <f>+C210+1</f>
        <v>202</v>
      </c>
      <c r="D211" s="99">
        <v>3138</v>
      </c>
      <c r="E211" s="74" t="s">
        <v>27</v>
      </c>
      <c r="F211" s="74">
        <v>134</v>
      </c>
      <c r="G211" s="75" t="s">
        <v>24</v>
      </c>
      <c r="H211" s="75" t="s">
        <v>25</v>
      </c>
      <c r="I211" s="75" t="s">
        <v>126</v>
      </c>
      <c r="J211" s="76">
        <v>4</v>
      </c>
      <c r="K211" s="77">
        <v>1</v>
      </c>
      <c r="L211" s="78">
        <v>0</v>
      </c>
      <c r="M211" s="66"/>
      <c r="N211" s="67"/>
      <c r="O211" s="68"/>
      <c r="P211" s="68"/>
      <c r="Q211" s="69"/>
      <c r="R211" s="70"/>
      <c r="S211" s="70"/>
      <c r="T211" s="70"/>
      <c r="U211" s="70"/>
      <c r="V211" s="69"/>
      <c r="W211" s="69"/>
      <c r="X211" s="69"/>
      <c r="Y211" s="69"/>
      <c r="Z211" s="69"/>
      <c r="AA211" s="100"/>
      <c r="AB211" s="100"/>
      <c r="AC211" s="100"/>
      <c r="AD211" s="100"/>
      <c r="AE211" s="100"/>
      <c r="AF211" s="100"/>
      <c r="AG211" s="69"/>
      <c r="AH211" s="69"/>
      <c r="AI211" s="101"/>
      <c r="AJ211" s="102"/>
    </row>
    <row r="212" spans="2:36" ht="12.75" customHeight="1">
      <c r="B212" s="58">
        <v>2</v>
      </c>
      <c r="C212" s="77">
        <v>204</v>
      </c>
      <c r="D212" s="99">
        <v>1117</v>
      </c>
      <c r="E212" s="74" t="s">
        <v>27</v>
      </c>
      <c r="F212" s="74">
        <v>152</v>
      </c>
      <c r="G212" s="75" t="s">
        <v>34</v>
      </c>
      <c r="H212" s="75" t="s">
        <v>25</v>
      </c>
      <c r="I212" s="75" t="s">
        <v>127</v>
      </c>
      <c r="J212" s="76" t="s">
        <v>128</v>
      </c>
      <c r="K212" s="77">
        <v>1</v>
      </c>
      <c r="L212" s="78">
        <v>0</v>
      </c>
      <c r="M212" s="71"/>
      <c r="N212" s="67"/>
      <c r="O212" s="68"/>
      <c r="P212" s="68"/>
      <c r="Q212" s="69"/>
      <c r="R212" s="70"/>
      <c r="S212" s="70"/>
      <c r="T212" s="70"/>
      <c r="U212" s="70"/>
      <c r="V212" s="70"/>
      <c r="W212" s="70"/>
      <c r="X212" s="70"/>
      <c r="Y212" s="70"/>
      <c r="Z212" s="70"/>
      <c r="AA212" s="100"/>
      <c r="AB212" s="100"/>
      <c r="AC212" s="100"/>
      <c r="AD212" s="100"/>
      <c r="AE212" s="100"/>
      <c r="AF212" s="100"/>
      <c r="AG212" s="69"/>
      <c r="AH212" s="69"/>
      <c r="AI212" s="101"/>
      <c r="AJ212" s="102"/>
    </row>
    <row r="213" spans="2:36" ht="12.75" customHeight="1">
      <c r="B213" s="58">
        <v>2</v>
      </c>
      <c r="C213" s="77">
        <v>205</v>
      </c>
      <c r="D213" s="99">
        <v>1100</v>
      </c>
      <c r="E213" s="74" t="s">
        <v>27</v>
      </c>
      <c r="F213" s="74">
        <v>71</v>
      </c>
      <c r="G213" s="75" t="s">
        <v>24</v>
      </c>
      <c r="H213" s="75" t="s">
        <v>25</v>
      </c>
      <c r="I213" s="75" t="s">
        <v>129</v>
      </c>
      <c r="J213" s="76" t="s">
        <v>80</v>
      </c>
      <c r="K213" s="77">
        <v>1</v>
      </c>
      <c r="L213" s="78">
        <v>0</v>
      </c>
      <c r="M213" s="66"/>
      <c r="N213" s="67"/>
      <c r="O213" s="68"/>
      <c r="P213" s="68"/>
      <c r="Q213" s="69"/>
      <c r="R213" s="70"/>
      <c r="S213" s="70"/>
      <c r="T213" s="70"/>
      <c r="U213" s="70"/>
      <c r="V213" s="70"/>
      <c r="W213" s="70"/>
      <c r="X213" s="70"/>
      <c r="Y213" s="70"/>
      <c r="Z213" s="70"/>
      <c r="AA213" s="100"/>
      <c r="AB213" s="100"/>
      <c r="AC213" s="100"/>
      <c r="AD213" s="100"/>
      <c r="AE213" s="100"/>
      <c r="AF213" s="100"/>
      <c r="AG213" s="69"/>
      <c r="AH213" s="69"/>
      <c r="AI213" s="101"/>
      <c r="AJ213" s="102"/>
    </row>
    <row r="214" spans="2:36" ht="12.75" customHeight="1">
      <c r="B214" s="58">
        <v>2</v>
      </c>
      <c r="C214" s="77">
        <f>+C213+1</f>
        <v>206</v>
      </c>
      <c r="D214" s="99">
        <v>1101</v>
      </c>
      <c r="E214" s="74" t="s">
        <v>27</v>
      </c>
      <c r="F214" s="74">
        <v>66</v>
      </c>
      <c r="G214" s="75" t="s">
        <v>24</v>
      </c>
      <c r="H214" s="75" t="s">
        <v>25</v>
      </c>
      <c r="I214" s="75" t="s">
        <v>129</v>
      </c>
      <c r="J214" s="76" t="s">
        <v>46</v>
      </c>
      <c r="K214" s="77">
        <v>1</v>
      </c>
      <c r="L214" s="78">
        <v>0</v>
      </c>
      <c r="M214" s="71"/>
      <c r="N214" s="67"/>
      <c r="O214" s="68"/>
      <c r="P214" s="68"/>
      <c r="Q214" s="69"/>
      <c r="R214" s="70"/>
      <c r="S214" s="70"/>
      <c r="T214" s="70"/>
      <c r="U214" s="70"/>
      <c r="V214" s="70"/>
      <c r="W214" s="70"/>
      <c r="X214" s="70"/>
      <c r="Y214" s="70"/>
      <c r="Z214" s="70"/>
      <c r="AA214" s="100"/>
      <c r="AB214" s="100"/>
      <c r="AC214" s="100"/>
      <c r="AD214" s="100"/>
      <c r="AE214" s="100"/>
      <c r="AF214" s="100"/>
      <c r="AG214" s="69"/>
      <c r="AH214" s="69"/>
      <c r="AI214" s="101"/>
      <c r="AJ214" s="102"/>
    </row>
    <row r="215" spans="2:36" ht="12.75" customHeight="1">
      <c r="B215" s="58">
        <v>2</v>
      </c>
      <c r="C215" s="64">
        <f>+C214+1</f>
        <v>207</v>
      </c>
      <c r="D215" s="103">
        <v>3130</v>
      </c>
      <c r="E215" s="61" t="s">
        <v>23</v>
      </c>
      <c r="F215" s="61"/>
      <c r="G215" s="62" t="s">
        <v>24</v>
      </c>
      <c r="H215" s="62" t="s">
        <v>25</v>
      </c>
      <c r="I215" s="62" t="s">
        <v>130</v>
      </c>
      <c r="J215" s="63">
        <v>2</v>
      </c>
      <c r="K215" s="64">
        <v>1</v>
      </c>
      <c r="L215" s="65">
        <v>0</v>
      </c>
      <c r="M215" s="66"/>
      <c r="N215" s="67"/>
      <c r="O215" s="68"/>
      <c r="P215" s="68"/>
      <c r="Q215" s="69"/>
      <c r="R215" s="70"/>
      <c r="S215" s="70"/>
      <c r="T215" s="70"/>
      <c r="U215" s="70"/>
      <c r="V215" s="70"/>
      <c r="W215" s="70"/>
      <c r="X215" s="70"/>
      <c r="Y215" s="70"/>
      <c r="Z215" s="70"/>
      <c r="AA215" s="100"/>
      <c r="AB215" s="100"/>
      <c r="AC215" s="100"/>
      <c r="AD215" s="100"/>
      <c r="AE215" s="100"/>
      <c r="AF215" s="100"/>
      <c r="AG215" s="69"/>
      <c r="AH215" s="69"/>
      <c r="AI215" s="101"/>
      <c r="AJ215" s="102"/>
    </row>
    <row r="216" spans="2:36" ht="12.75" customHeight="1">
      <c r="B216" s="58">
        <v>2</v>
      </c>
      <c r="C216" s="64">
        <f>+C215+1</f>
        <v>208</v>
      </c>
      <c r="D216" s="103">
        <v>3132</v>
      </c>
      <c r="E216" s="61" t="s">
        <v>23</v>
      </c>
      <c r="F216" s="61"/>
      <c r="G216" s="62" t="s">
        <v>24</v>
      </c>
      <c r="H216" s="62" t="s">
        <v>25</v>
      </c>
      <c r="I216" s="62" t="s">
        <v>130</v>
      </c>
      <c r="J216" s="63">
        <v>5</v>
      </c>
      <c r="K216" s="64">
        <v>1</v>
      </c>
      <c r="L216" s="65">
        <v>0</v>
      </c>
      <c r="M216" s="71"/>
      <c r="N216" s="67"/>
      <c r="O216" s="68"/>
      <c r="P216" s="68"/>
      <c r="Q216" s="69"/>
      <c r="R216" s="70"/>
      <c r="S216" s="70"/>
      <c r="T216" s="70"/>
      <c r="U216" s="70"/>
      <c r="V216" s="70"/>
      <c r="W216" s="70"/>
      <c r="X216" s="70"/>
      <c r="Y216" s="70"/>
      <c r="Z216" s="70"/>
      <c r="AA216" s="100"/>
      <c r="AB216" s="100"/>
      <c r="AC216" s="100"/>
      <c r="AD216" s="100"/>
      <c r="AE216" s="100"/>
      <c r="AF216" s="100"/>
      <c r="AG216" s="69"/>
      <c r="AH216" s="69"/>
      <c r="AI216" s="101"/>
      <c r="AJ216" s="102"/>
    </row>
    <row r="217" spans="2:36" ht="12.75" customHeight="1">
      <c r="B217" s="58">
        <v>2</v>
      </c>
      <c r="C217" s="64">
        <f>+C216+1</f>
        <v>209</v>
      </c>
      <c r="D217" s="103">
        <v>3133</v>
      </c>
      <c r="E217" s="61" t="s">
        <v>23</v>
      </c>
      <c r="F217" s="61"/>
      <c r="G217" s="62" t="s">
        <v>24</v>
      </c>
      <c r="H217" s="62" t="s">
        <v>25</v>
      </c>
      <c r="I217" s="62" t="s">
        <v>130</v>
      </c>
      <c r="J217" s="63">
        <v>6</v>
      </c>
      <c r="K217" s="64">
        <v>1</v>
      </c>
      <c r="L217" s="65">
        <v>0</v>
      </c>
      <c r="M217" s="66"/>
      <c r="N217" s="67"/>
      <c r="O217" s="68"/>
      <c r="P217" s="68"/>
      <c r="Q217" s="69"/>
      <c r="R217" s="70"/>
      <c r="S217" s="70"/>
      <c r="T217" s="70"/>
      <c r="U217" s="70"/>
      <c r="V217" s="70"/>
      <c r="W217" s="70"/>
      <c r="X217" s="70"/>
      <c r="Y217" s="70"/>
      <c r="Z217" s="70"/>
      <c r="AA217" s="100"/>
      <c r="AB217" s="100"/>
      <c r="AC217" s="100"/>
      <c r="AD217" s="100"/>
      <c r="AE217" s="100"/>
      <c r="AF217" s="100"/>
      <c r="AG217" s="69"/>
      <c r="AH217" s="69"/>
      <c r="AI217" s="101"/>
      <c r="AJ217" s="102"/>
    </row>
    <row r="218" spans="2:36" ht="12.75" customHeight="1">
      <c r="B218" s="58">
        <v>2</v>
      </c>
      <c r="C218" s="77">
        <f>+C217+1</f>
        <v>210</v>
      </c>
      <c r="D218" s="99">
        <v>3134</v>
      </c>
      <c r="E218" s="74" t="s">
        <v>27</v>
      </c>
      <c r="F218" s="74">
        <v>212</v>
      </c>
      <c r="G218" s="75" t="s">
        <v>24</v>
      </c>
      <c r="H218" s="75" t="s">
        <v>25</v>
      </c>
      <c r="I218" s="75" t="s">
        <v>130</v>
      </c>
      <c r="J218" s="76">
        <v>8</v>
      </c>
      <c r="K218" s="77">
        <v>1</v>
      </c>
      <c r="L218" s="78">
        <v>0</v>
      </c>
      <c r="M218" s="71"/>
      <c r="N218" s="67"/>
      <c r="O218" s="68"/>
      <c r="P218" s="68"/>
      <c r="Q218" s="69"/>
      <c r="R218" s="70"/>
      <c r="S218" s="70"/>
      <c r="T218" s="70"/>
      <c r="U218" s="70"/>
      <c r="V218" s="70"/>
      <c r="W218" s="70"/>
      <c r="X218" s="70"/>
      <c r="Y218" s="70"/>
      <c r="Z218" s="70"/>
      <c r="AA218" s="100"/>
      <c r="AB218" s="100"/>
      <c r="AC218" s="100"/>
      <c r="AD218" s="100"/>
      <c r="AE218" s="100"/>
      <c r="AF218" s="100"/>
      <c r="AG218" s="69"/>
      <c r="AH218" s="69"/>
      <c r="AI218" s="101"/>
      <c r="AJ218" s="102"/>
    </row>
    <row r="219" spans="2:36" ht="12.75" customHeight="1">
      <c r="B219" s="58">
        <v>2</v>
      </c>
      <c r="C219" s="64">
        <f>+C218+1</f>
        <v>211</v>
      </c>
      <c r="D219" s="103">
        <v>3135</v>
      </c>
      <c r="E219" s="61" t="s">
        <v>23</v>
      </c>
      <c r="F219" s="61"/>
      <c r="G219" s="62" t="s">
        <v>24</v>
      </c>
      <c r="H219" s="62" t="s">
        <v>25</v>
      </c>
      <c r="I219" s="62" t="s">
        <v>130</v>
      </c>
      <c r="J219" s="63">
        <v>10</v>
      </c>
      <c r="K219" s="64">
        <v>1</v>
      </c>
      <c r="L219" s="65">
        <v>0</v>
      </c>
      <c r="M219" s="66"/>
      <c r="N219" s="67"/>
      <c r="O219" s="68"/>
      <c r="P219" s="68"/>
      <c r="Q219" s="69"/>
      <c r="R219" s="70"/>
      <c r="S219" s="70"/>
      <c r="T219" s="70"/>
      <c r="U219" s="70"/>
      <c r="V219" s="70"/>
      <c r="W219" s="70"/>
      <c r="X219" s="70"/>
      <c r="Y219" s="70"/>
      <c r="Z219" s="70"/>
      <c r="AA219" s="100"/>
      <c r="AB219" s="100"/>
      <c r="AC219" s="100"/>
      <c r="AD219" s="100"/>
      <c r="AE219" s="100"/>
      <c r="AF219" s="100"/>
      <c r="AG219" s="69"/>
      <c r="AH219" s="69"/>
      <c r="AI219" s="101"/>
      <c r="AJ219" s="102"/>
    </row>
    <row r="220" spans="2:36" ht="12.75" customHeight="1">
      <c r="B220" s="58">
        <v>2</v>
      </c>
      <c r="C220" s="77">
        <f>+C219+1</f>
        <v>212</v>
      </c>
      <c r="D220" s="99">
        <v>6005</v>
      </c>
      <c r="E220" s="74" t="s">
        <v>27</v>
      </c>
      <c r="F220" s="74">
        <v>90</v>
      </c>
      <c r="G220" s="75" t="s">
        <v>34</v>
      </c>
      <c r="H220" s="75" t="s">
        <v>25</v>
      </c>
      <c r="I220" s="75" t="s">
        <v>131</v>
      </c>
      <c r="J220" s="76">
        <v>1</v>
      </c>
      <c r="K220" s="77">
        <v>0</v>
      </c>
      <c r="L220" s="78">
        <v>1</v>
      </c>
      <c r="M220" s="71"/>
      <c r="N220" s="67"/>
      <c r="O220" s="68"/>
      <c r="P220" s="68"/>
      <c r="Q220" s="69"/>
      <c r="R220" s="70"/>
      <c r="S220" s="70"/>
      <c r="T220" s="70"/>
      <c r="U220" s="70"/>
      <c r="V220" s="70"/>
      <c r="W220" s="70"/>
      <c r="X220" s="70"/>
      <c r="Y220" s="70"/>
      <c r="Z220" s="70"/>
      <c r="AA220" s="100"/>
      <c r="AB220" s="100"/>
      <c r="AC220" s="100"/>
      <c r="AD220" s="100"/>
      <c r="AE220" s="100"/>
      <c r="AF220" s="100"/>
      <c r="AG220" s="69"/>
      <c r="AH220" s="69"/>
      <c r="AI220" s="101"/>
      <c r="AJ220" s="102"/>
    </row>
    <row r="221" spans="2:36" ht="12.75" customHeight="1">
      <c r="B221" s="58">
        <v>2</v>
      </c>
      <c r="C221" s="77">
        <f>+C220+1</f>
        <v>213</v>
      </c>
      <c r="D221" s="99">
        <v>1118</v>
      </c>
      <c r="E221" s="74" t="s">
        <v>27</v>
      </c>
      <c r="F221" s="74">
        <v>211</v>
      </c>
      <c r="G221" s="75" t="s">
        <v>34</v>
      </c>
      <c r="H221" s="75" t="s">
        <v>25</v>
      </c>
      <c r="I221" s="75" t="s">
        <v>132</v>
      </c>
      <c r="J221" s="76" t="s">
        <v>133</v>
      </c>
      <c r="K221" s="77">
        <v>1</v>
      </c>
      <c r="L221" s="78">
        <v>0</v>
      </c>
      <c r="M221" s="86" t="s">
        <v>32</v>
      </c>
      <c r="N221" s="95"/>
      <c r="O221" s="68"/>
      <c r="P221" s="68"/>
      <c r="Q221" s="69"/>
      <c r="R221" s="70"/>
      <c r="S221" s="70"/>
      <c r="T221" s="70"/>
      <c r="U221" s="70"/>
      <c r="V221" s="70"/>
      <c r="W221" s="70"/>
      <c r="X221" s="70"/>
      <c r="Y221" s="70"/>
      <c r="Z221" s="70"/>
      <c r="AA221" s="100"/>
      <c r="AB221" s="100"/>
      <c r="AC221" s="100"/>
      <c r="AD221" s="100"/>
      <c r="AE221" s="100"/>
      <c r="AF221" s="100"/>
      <c r="AG221" s="69"/>
      <c r="AH221" s="69"/>
      <c r="AI221" s="101"/>
      <c r="AJ221" s="102"/>
    </row>
    <row r="222" spans="2:36" ht="12.75" customHeight="1">
      <c r="B222" s="58">
        <v>2</v>
      </c>
      <c r="C222" s="77">
        <f>+C221+1</f>
        <v>214</v>
      </c>
      <c r="D222" s="99">
        <v>3140</v>
      </c>
      <c r="E222" s="74" t="s">
        <v>27</v>
      </c>
      <c r="F222" s="74">
        <v>202</v>
      </c>
      <c r="G222" s="75" t="s">
        <v>24</v>
      </c>
      <c r="H222" s="75" t="s">
        <v>25</v>
      </c>
      <c r="I222" s="75" t="s">
        <v>134</v>
      </c>
      <c r="J222" s="76">
        <v>6</v>
      </c>
      <c r="K222" s="77">
        <v>1</v>
      </c>
      <c r="L222" s="78">
        <v>0</v>
      </c>
      <c r="M222" s="71"/>
      <c r="N222" s="67"/>
      <c r="O222" s="68"/>
      <c r="P222" s="68"/>
      <c r="Q222" s="69"/>
      <c r="R222" s="70"/>
      <c r="S222" s="70"/>
      <c r="T222" s="70"/>
      <c r="U222" s="70"/>
      <c r="V222" s="70"/>
      <c r="W222" s="70"/>
      <c r="X222" s="70"/>
      <c r="Y222" s="70"/>
      <c r="Z222" s="70"/>
      <c r="AA222" s="100"/>
      <c r="AB222" s="100"/>
      <c r="AC222" s="100"/>
      <c r="AD222" s="100"/>
      <c r="AE222" s="100"/>
      <c r="AF222" s="100"/>
      <c r="AG222" s="69"/>
      <c r="AH222" s="69"/>
      <c r="AI222" s="101"/>
      <c r="AJ222" s="102"/>
    </row>
    <row r="223" spans="2:36" ht="12.75" customHeight="1">
      <c r="B223" s="58">
        <v>2</v>
      </c>
      <c r="C223" s="77">
        <f>+C222+1</f>
        <v>215</v>
      </c>
      <c r="D223" s="99">
        <v>3201</v>
      </c>
      <c r="E223" s="74" t="s">
        <v>27</v>
      </c>
      <c r="F223" s="74">
        <v>155</v>
      </c>
      <c r="G223" s="75" t="s">
        <v>24</v>
      </c>
      <c r="H223" s="75" t="s">
        <v>25</v>
      </c>
      <c r="I223" s="75" t="s">
        <v>135</v>
      </c>
      <c r="J223" s="76">
        <v>2</v>
      </c>
      <c r="K223" s="77">
        <v>1</v>
      </c>
      <c r="L223" s="78">
        <v>0</v>
      </c>
      <c r="M223" s="66"/>
      <c r="N223" s="67"/>
      <c r="O223" s="68"/>
      <c r="P223" s="68"/>
      <c r="Q223" s="69"/>
      <c r="R223" s="70"/>
      <c r="S223" s="70"/>
      <c r="T223" s="70"/>
      <c r="U223" s="70"/>
      <c r="V223" s="70"/>
      <c r="W223" s="70"/>
      <c r="X223" s="70"/>
      <c r="Y223" s="70"/>
      <c r="Z223" s="70"/>
      <c r="AA223" s="100"/>
      <c r="AB223" s="100"/>
      <c r="AC223" s="100"/>
      <c r="AD223" s="100"/>
      <c r="AE223" s="100"/>
      <c r="AF223" s="100"/>
      <c r="AG223" s="69"/>
      <c r="AH223" s="69"/>
      <c r="AI223" s="101"/>
      <c r="AJ223" s="102"/>
    </row>
    <row r="224" spans="2:36" ht="12.75" customHeight="1">
      <c r="B224" s="58">
        <v>2</v>
      </c>
      <c r="C224" s="77">
        <f>+C223+1</f>
        <v>216</v>
      </c>
      <c r="D224" s="99">
        <v>3139</v>
      </c>
      <c r="E224" s="74" t="s">
        <v>27</v>
      </c>
      <c r="F224" s="74">
        <v>209</v>
      </c>
      <c r="G224" s="75" t="s">
        <v>24</v>
      </c>
      <c r="H224" s="75" t="s">
        <v>25</v>
      </c>
      <c r="I224" s="75" t="s">
        <v>135</v>
      </c>
      <c r="J224" s="76">
        <v>11</v>
      </c>
      <c r="K224" s="77">
        <v>1</v>
      </c>
      <c r="L224" s="78">
        <v>0</v>
      </c>
      <c r="M224" s="71"/>
      <c r="N224" s="67"/>
      <c r="O224" s="68"/>
      <c r="P224" s="68"/>
      <c r="Q224" s="69"/>
      <c r="R224" s="70"/>
      <c r="S224" s="70"/>
      <c r="T224" s="70"/>
      <c r="U224" s="70"/>
      <c r="V224" s="70"/>
      <c r="W224" s="70"/>
      <c r="X224" s="70"/>
      <c r="Y224" s="70"/>
      <c r="Z224" s="70"/>
      <c r="AA224" s="100"/>
      <c r="AB224" s="100"/>
      <c r="AC224" s="100"/>
      <c r="AD224" s="100"/>
      <c r="AE224" s="100"/>
      <c r="AF224" s="100"/>
      <c r="AG224" s="69"/>
      <c r="AH224" s="69"/>
      <c r="AI224" s="101"/>
      <c r="AJ224" s="102"/>
    </row>
    <row r="225" spans="2:36" ht="12.75" customHeight="1">
      <c r="B225" s="58">
        <v>2</v>
      </c>
      <c r="C225" s="77">
        <f>+C224+1</f>
        <v>217</v>
      </c>
      <c r="D225" s="99">
        <v>1103</v>
      </c>
      <c r="E225" s="74" t="s">
        <v>27</v>
      </c>
      <c r="F225" s="74">
        <v>150</v>
      </c>
      <c r="G225" s="75" t="s">
        <v>34</v>
      </c>
      <c r="H225" s="75" t="s">
        <v>25</v>
      </c>
      <c r="I225" s="75" t="s">
        <v>136</v>
      </c>
      <c r="J225" s="76" t="s">
        <v>46</v>
      </c>
      <c r="K225" s="77">
        <v>1</v>
      </c>
      <c r="L225" s="78">
        <v>0</v>
      </c>
      <c r="M225" s="66"/>
      <c r="N225" s="67"/>
      <c r="O225" s="68"/>
      <c r="P225" s="68"/>
      <c r="Q225" s="69"/>
      <c r="R225" s="70"/>
      <c r="S225" s="70"/>
      <c r="T225" s="70"/>
      <c r="U225" s="70"/>
      <c r="V225" s="70"/>
      <c r="W225" s="70"/>
      <c r="X225" s="70"/>
      <c r="Y225" s="70"/>
      <c r="Z225" s="70"/>
      <c r="AA225" s="100"/>
      <c r="AB225" s="100"/>
      <c r="AC225" s="100"/>
      <c r="AD225" s="100"/>
      <c r="AE225" s="100"/>
      <c r="AF225" s="100"/>
      <c r="AG225" s="69"/>
      <c r="AH225" s="69"/>
      <c r="AI225" s="101"/>
      <c r="AJ225" s="102"/>
    </row>
    <row r="226" spans="2:36" ht="12.75" customHeight="1">
      <c r="B226" s="58">
        <v>2</v>
      </c>
      <c r="C226" s="64">
        <f>+C225+1</f>
        <v>218</v>
      </c>
      <c r="D226" s="103">
        <v>3142</v>
      </c>
      <c r="E226" s="61" t="s">
        <v>23</v>
      </c>
      <c r="F226" s="61"/>
      <c r="G226" s="62" t="s">
        <v>24</v>
      </c>
      <c r="H226" s="62" t="s">
        <v>25</v>
      </c>
      <c r="I226" s="62" t="s">
        <v>136</v>
      </c>
      <c r="J226" s="63">
        <v>3</v>
      </c>
      <c r="K226" s="64">
        <v>1</v>
      </c>
      <c r="L226" s="65">
        <v>0</v>
      </c>
      <c r="M226" s="94" t="s">
        <v>32</v>
      </c>
      <c r="N226" s="67"/>
      <c r="O226" s="68"/>
      <c r="P226" s="68"/>
      <c r="Q226" s="69"/>
      <c r="R226" s="70"/>
      <c r="S226" s="70"/>
      <c r="T226" s="70"/>
      <c r="U226" s="70"/>
      <c r="V226" s="70"/>
      <c r="W226" s="70"/>
      <c r="X226" s="70"/>
      <c r="Y226" s="70"/>
      <c r="Z226" s="70"/>
      <c r="AA226" s="100"/>
      <c r="AB226" s="100"/>
      <c r="AC226" s="100"/>
      <c r="AD226" s="100"/>
      <c r="AE226" s="100"/>
      <c r="AF226" s="100"/>
      <c r="AG226" s="69"/>
      <c r="AH226" s="69"/>
      <c r="AI226" s="101"/>
      <c r="AJ226" s="102"/>
    </row>
    <row r="227" spans="2:36" ht="12.75" customHeight="1">
      <c r="B227" s="58">
        <v>2</v>
      </c>
      <c r="C227" s="77">
        <f>+C226+1</f>
        <v>219</v>
      </c>
      <c r="D227" s="104">
        <v>3156</v>
      </c>
      <c r="E227" s="89" t="s">
        <v>23</v>
      </c>
      <c r="F227" s="89"/>
      <c r="G227" s="90" t="s">
        <v>24</v>
      </c>
      <c r="H227" s="90" t="s">
        <v>25</v>
      </c>
      <c r="I227" s="90" t="s">
        <v>136</v>
      </c>
      <c r="J227" s="91">
        <v>16</v>
      </c>
      <c r="K227" s="92">
        <v>1</v>
      </c>
      <c r="L227" s="93">
        <v>0</v>
      </c>
      <c r="M227" s="66"/>
      <c r="N227" s="67"/>
      <c r="O227" s="68"/>
      <c r="P227" s="68"/>
      <c r="Q227" s="69"/>
      <c r="R227" s="70"/>
      <c r="S227" s="70"/>
      <c r="T227" s="70"/>
      <c r="U227" s="70"/>
      <c r="V227" s="70"/>
      <c r="W227" s="70"/>
      <c r="X227" s="70"/>
      <c r="Y227" s="70"/>
      <c r="Z227" s="70"/>
      <c r="AA227" s="100"/>
      <c r="AB227" s="100"/>
      <c r="AC227" s="100"/>
      <c r="AD227" s="100"/>
      <c r="AE227" s="100"/>
      <c r="AF227" s="100"/>
      <c r="AG227" s="69"/>
      <c r="AH227" s="69"/>
      <c r="AI227" s="101"/>
      <c r="AJ227" s="102"/>
    </row>
    <row r="228" spans="2:36" ht="12.75" customHeight="1">
      <c r="B228" s="58">
        <v>2</v>
      </c>
      <c r="C228" s="64">
        <f>+C227+1</f>
        <v>220</v>
      </c>
      <c r="D228" s="103">
        <v>3143</v>
      </c>
      <c r="E228" s="61" t="s">
        <v>23</v>
      </c>
      <c r="F228" s="61"/>
      <c r="G228" s="62" t="s">
        <v>24</v>
      </c>
      <c r="H228" s="62" t="s">
        <v>25</v>
      </c>
      <c r="I228" s="62" t="s">
        <v>136</v>
      </c>
      <c r="J228" s="63">
        <v>20</v>
      </c>
      <c r="K228" s="64">
        <v>1</v>
      </c>
      <c r="L228" s="65">
        <v>0</v>
      </c>
      <c r="M228" s="71"/>
      <c r="N228" s="67"/>
      <c r="O228" s="68"/>
      <c r="P228" s="68"/>
      <c r="Q228" s="69"/>
      <c r="R228" s="70"/>
      <c r="S228" s="70"/>
      <c r="T228" s="70"/>
      <c r="U228" s="70"/>
      <c r="V228" s="70"/>
      <c r="W228" s="70"/>
      <c r="X228" s="70"/>
      <c r="Y228" s="70"/>
      <c r="Z228" s="70"/>
      <c r="AA228" s="100"/>
      <c r="AB228" s="100"/>
      <c r="AC228" s="100"/>
      <c r="AD228" s="100"/>
      <c r="AE228" s="100"/>
      <c r="AF228" s="100"/>
      <c r="AG228" s="69"/>
      <c r="AH228" s="69"/>
      <c r="AI228" s="101"/>
      <c r="AJ228" s="102"/>
    </row>
    <row r="229" spans="2:36" ht="12.75" customHeight="1">
      <c r="B229" s="58">
        <v>2</v>
      </c>
      <c r="C229" s="64">
        <f>+C228+1</f>
        <v>221</v>
      </c>
      <c r="D229" s="103">
        <v>3144</v>
      </c>
      <c r="E229" s="61" t="s">
        <v>23</v>
      </c>
      <c r="F229" s="61"/>
      <c r="G229" s="62" t="s">
        <v>24</v>
      </c>
      <c r="H229" s="62" t="s">
        <v>25</v>
      </c>
      <c r="I229" s="62" t="s">
        <v>136</v>
      </c>
      <c r="J229" s="63">
        <v>24</v>
      </c>
      <c r="K229" s="64">
        <v>1</v>
      </c>
      <c r="L229" s="65">
        <v>0</v>
      </c>
      <c r="M229" s="66"/>
      <c r="N229" s="67"/>
      <c r="O229" s="68"/>
      <c r="P229" s="68"/>
      <c r="Q229" s="69"/>
      <c r="R229" s="70"/>
      <c r="S229" s="70"/>
      <c r="T229" s="70"/>
      <c r="U229" s="70"/>
      <c r="V229" s="70"/>
      <c r="W229" s="70"/>
      <c r="X229" s="70"/>
      <c r="Y229" s="70"/>
      <c r="Z229" s="70"/>
      <c r="AA229" s="100"/>
      <c r="AB229" s="100"/>
      <c r="AC229" s="100"/>
      <c r="AD229" s="100"/>
      <c r="AE229" s="100"/>
      <c r="AF229" s="100"/>
      <c r="AG229" s="69"/>
      <c r="AH229" s="69"/>
      <c r="AI229" s="101"/>
      <c r="AJ229" s="102"/>
    </row>
    <row r="230" spans="2:36" ht="12.75" customHeight="1">
      <c r="B230" s="58">
        <v>2</v>
      </c>
      <c r="C230" s="64">
        <f>+C229+1</f>
        <v>222</v>
      </c>
      <c r="D230" s="103">
        <v>3145</v>
      </c>
      <c r="E230" s="61" t="s">
        <v>23</v>
      </c>
      <c r="F230" s="61"/>
      <c r="G230" s="62" t="s">
        <v>24</v>
      </c>
      <c r="H230" s="62" t="s">
        <v>25</v>
      </c>
      <c r="I230" s="62" t="s">
        <v>136</v>
      </c>
      <c r="J230" s="63">
        <v>30</v>
      </c>
      <c r="K230" s="64">
        <v>1</v>
      </c>
      <c r="L230" s="65">
        <v>0</v>
      </c>
      <c r="M230" s="71"/>
      <c r="N230" s="67"/>
      <c r="O230" s="68"/>
      <c r="P230" s="68"/>
      <c r="Q230" s="69"/>
      <c r="R230" s="70"/>
      <c r="S230" s="70"/>
      <c r="T230" s="70"/>
      <c r="U230" s="70"/>
      <c r="V230" s="70"/>
      <c r="W230" s="70"/>
      <c r="X230" s="70"/>
      <c r="Y230" s="70"/>
      <c r="Z230" s="70"/>
      <c r="AA230" s="100"/>
      <c r="AB230" s="100"/>
      <c r="AC230" s="100"/>
      <c r="AD230" s="100"/>
      <c r="AE230" s="100"/>
      <c r="AF230" s="100"/>
      <c r="AG230" s="69"/>
      <c r="AH230" s="69"/>
      <c r="AI230" s="101"/>
      <c r="AJ230" s="102"/>
    </row>
    <row r="231" spans="2:36" ht="12.75" customHeight="1">
      <c r="B231" s="58">
        <v>2</v>
      </c>
      <c r="C231" s="64">
        <f>+C230+1</f>
        <v>223</v>
      </c>
      <c r="D231" s="103">
        <v>3158</v>
      </c>
      <c r="E231" s="61" t="s">
        <v>23</v>
      </c>
      <c r="F231" s="61"/>
      <c r="G231" s="62" t="s">
        <v>24</v>
      </c>
      <c r="H231" s="62" t="s">
        <v>25</v>
      </c>
      <c r="I231" s="62" t="s">
        <v>136</v>
      </c>
      <c r="J231" s="63">
        <v>34</v>
      </c>
      <c r="K231" s="64">
        <v>1</v>
      </c>
      <c r="L231" s="65">
        <v>0</v>
      </c>
      <c r="M231" s="66"/>
      <c r="N231" s="67"/>
      <c r="O231" s="68"/>
      <c r="P231" s="68"/>
      <c r="Q231" s="69"/>
      <c r="R231" s="70"/>
      <c r="S231" s="70"/>
      <c r="T231" s="70"/>
      <c r="U231" s="70"/>
      <c r="V231" s="70"/>
      <c r="W231" s="70"/>
      <c r="X231" s="70"/>
      <c r="Y231" s="70"/>
      <c r="Z231" s="70"/>
      <c r="AA231" s="100"/>
      <c r="AB231" s="100"/>
      <c r="AC231" s="100"/>
      <c r="AD231" s="100"/>
      <c r="AE231" s="100"/>
      <c r="AF231" s="100"/>
      <c r="AG231" s="69"/>
      <c r="AH231" s="69"/>
      <c r="AI231" s="101"/>
      <c r="AJ231" s="102"/>
    </row>
    <row r="232" spans="2:36" ht="12.75" customHeight="1">
      <c r="B232" s="58">
        <v>2</v>
      </c>
      <c r="C232" s="77">
        <f>+C231+1</f>
        <v>224</v>
      </c>
      <c r="D232" s="99">
        <v>1104</v>
      </c>
      <c r="E232" s="74" t="s">
        <v>27</v>
      </c>
      <c r="F232" s="74">
        <v>37</v>
      </c>
      <c r="G232" s="75" t="s">
        <v>34</v>
      </c>
      <c r="H232" s="75" t="s">
        <v>25</v>
      </c>
      <c r="I232" s="75" t="s">
        <v>137</v>
      </c>
      <c r="J232" s="98" t="s">
        <v>138</v>
      </c>
      <c r="K232" s="77">
        <v>1</v>
      </c>
      <c r="L232" s="78">
        <v>0</v>
      </c>
      <c r="M232" s="94" t="s">
        <v>32</v>
      </c>
      <c r="N232" s="67"/>
      <c r="O232" s="68"/>
      <c r="P232" s="68"/>
      <c r="Q232" s="69"/>
      <c r="R232" s="69"/>
      <c r="S232" s="70"/>
      <c r="T232" s="70"/>
      <c r="U232" s="70"/>
      <c r="V232" s="70"/>
      <c r="W232" s="70"/>
      <c r="X232" s="70"/>
      <c r="Y232" s="70"/>
      <c r="Z232" s="70"/>
      <c r="AA232" s="100"/>
      <c r="AB232" s="100"/>
      <c r="AC232" s="100"/>
      <c r="AD232" s="100"/>
      <c r="AE232" s="100"/>
      <c r="AF232" s="100"/>
      <c r="AG232" s="69"/>
      <c r="AH232" s="69"/>
      <c r="AI232" s="101"/>
      <c r="AJ232" s="102"/>
    </row>
    <row r="233" spans="2:36" ht="12.75" customHeight="1">
      <c r="B233" s="58">
        <v>2</v>
      </c>
      <c r="C233" s="64">
        <f>+C232+1</f>
        <v>225</v>
      </c>
      <c r="D233" s="103">
        <v>3149</v>
      </c>
      <c r="E233" s="61" t="s">
        <v>23</v>
      </c>
      <c r="F233" s="61"/>
      <c r="G233" s="62" t="s">
        <v>24</v>
      </c>
      <c r="H233" s="62" t="s">
        <v>25</v>
      </c>
      <c r="I233" s="62" t="s">
        <v>136</v>
      </c>
      <c r="J233" s="63">
        <v>51</v>
      </c>
      <c r="K233" s="64">
        <v>1</v>
      </c>
      <c r="L233" s="65">
        <v>0</v>
      </c>
      <c r="M233" s="66"/>
      <c r="N233" s="67"/>
      <c r="O233" s="68"/>
      <c r="P233" s="68"/>
      <c r="Q233" s="69"/>
      <c r="R233" s="70"/>
      <c r="S233" s="70"/>
      <c r="T233" s="70"/>
      <c r="U233" s="70"/>
      <c r="V233" s="70"/>
      <c r="W233" s="70"/>
      <c r="X233" s="70"/>
      <c r="Y233" s="70"/>
      <c r="Z233" s="70"/>
      <c r="AA233" s="100"/>
      <c r="AB233" s="100"/>
      <c r="AC233" s="100"/>
      <c r="AD233" s="100"/>
      <c r="AE233" s="100"/>
      <c r="AF233" s="100"/>
      <c r="AG233" s="69"/>
      <c r="AH233" s="69"/>
      <c r="AI233" s="101"/>
      <c r="AJ233" s="102"/>
    </row>
    <row r="234" spans="2:36" ht="12.75" customHeight="1">
      <c r="B234" s="58">
        <v>2</v>
      </c>
      <c r="C234" s="77">
        <f>+C233+1</f>
        <v>226</v>
      </c>
      <c r="D234" s="99">
        <v>6020</v>
      </c>
      <c r="E234" s="74" t="s">
        <v>27</v>
      </c>
      <c r="F234" s="74">
        <v>68</v>
      </c>
      <c r="G234" s="75" t="s">
        <v>34</v>
      </c>
      <c r="H234" s="75" t="s">
        <v>25</v>
      </c>
      <c r="I234" s="75" t="s">
        <v>139</v>
      </c>
      <c r="J234" s="76" t="s">
        <v>140</v>
      </c>
      <c r="K234" s="77">
        <v>0</v>
      </c>
      <c r="L234" s="78">
        <v>1</v>
      </c>
      <c r="M234" s="71"/>
      <c r="N234" s="67"/>
      <c r="O234" s="68"/>
      <c r="P234" s="68"/>
      <c r="Q234" s="69"/>
      <c r="R234" s="70"/>
      <c r="S234" s="70"/>
      <c r="T234" s="70"/>
      <c r="U234" s="70"/>
      <c r="V234" s="70"/>
      <c r="W234" s="70"/>
      <c r="X234" s="70"/>
      <c r="Y234" s="70"/>
      <c r="Z234" s="70"/>
      <c r="AA234" s="100"/>
      <c r="AB234" s="100"/>
      <c r="AC234" s="100"/>
      <c r="AD234" s="100"/>
      <c r="AE234" s="100"/>
      <c r="AF234" s="100"/>
      <c r="AG234" s="69"/>
      <c r="AH234" s="69"/>
      <c r="AI234" s="101"/>
      <c r="AJ234" s="102"/>
    </row>
    <row r="235" spans="2:36" ht="12.75" customHeight="1">
      <c r="B235" s="58">
        <v>2</v>
      </c>
      <c r="C235" s="64">
        <f>+C234+1</f>
        <v>227</v>
      </c>
      <c r="D235" s="103">
        <v>3151</v>
      </c>
      <c r="E235" s="61" t="s">
        <v>23</v>
      </c>
      <c r="F235" s="61"/>
      <c r="G235" s="62" t="s">
        <v>24</v>
      </c>
      <c r="H235" s="62" t="s">
        <v>25</v>
      </c>
      <c r="I235" s="62" t="s">
        <v>136</v>
      </c>
      <c r="J235" s="63">
        <v>69</v>
      </c>
      <c r="K235" s="64">
        <v>1</v>
      </c>
      <c r="L235" s="65">
        <v>0</v>
      </c>
      <c r="M235" s="66"/>
      <c r="N235" s="67"/>
      <c r="O235" s="68"/>
      <c r="P235" s="68"/>
      <c r="Q235" s="69"/>
      <c r="R235" s="70"/>
      <c r="S235" s="70"/>
      <c r="T235" s="70"/>
      <c r="U235" s="70"/>
      <c r="V235" s="70"/>
      <c r="W235" s="70"/>
      <c r="X235" s="70"/>
      <c r="Y235" s="70"/>
      <c r="Z235" s="70"/>
      <c r="AA235" s="100"/>
      <c r="AB235" s="100"/>
      <c r="AC235" s="100"/>
      <c r="AD235" s="100"/>
      <c r="AE235" s="100"/>
      <c r="AF235" s="100"/>
      <c r="AG235" s="69"/>
      <c r="AH235" s="69"/>
      <c r="AI235" s="101"/>
      <c r="AJ235" s="102"/>
    </row>
    <row r="236" spans="2:36" ht="12.75" customHeight="1">
      <c r="B236" s="58">
        <v>2</v>
      </c>
      <c r="C236" s="77">
        <f>+C235+1</f>
        <v>228</v>
      </c>
      <c r="D236" s="99">
        <v>3152</v>
      </c>
      <c r="E236" s="74" t="s">
        <v>27</v>
      </c>
      <c r="F236" s="74">
        <v>76</v>
      </c>
      <c r="G236" s="75" t="s">
        <v>24</v>
      </c>
      <c r="H236" s="75" t="s">
        <v>25</v>
      </c>
      <c r="I236" s="75" t="s">
        <v>139</v>
      </c>
      <c r="J236" s="76">
        <v>82</v>
      </c>
      <c r="K236" s="77">
        <v>1</v>
      </c>
      <c r="L236" s="78">
        <v>0</v>
      </c>
      <c r="M236" s="71"/>
      <c r="N236" s="67"/>
      <c r="O236" s="68"/>
      <c r="P236" s="68"/>
      <c r="Q236" s="69"/>
      <c r="R236" s="70"/>
      <c r="S236" s="70"/>
      <c r="T236" s="70"/>
      <c r="U236" s="70"/>
      <c r="V236" s="70"/>
      <c r="W236" s="70"/>
      <c r="X236" s="70"/>
      <c r="Y236" s="70"/>
      <c r="Z236" s="70"/>
      <c r="AA236" s="100"/>
      <c r="AB236" s="100"/>
      <c r="AC236" s="100"/>
      <c r="AD236" s="100"/>
      <c r="AE236" s="100"/>
      <c r="AF236" s="100"/>
      <c r="AG236" s="69"/>
      <c r="AH236" s="69"/>
      <c r="AI236" s="101"/>
      <c r="AJ236" s="102"/>
    </row>
    <row r="237" spans="2:36" ht="12.75" customHeight="1">
      <c r="B237" s="58">
        <v>2</v>
      </c>
      <c r="C237" s="64">
        <f>+C236+1</f>
        <v>229</v>
      </c>
      <c r="D237" s="103">
        <v>6027</v>
      </c>
      <c r="E237" s="61" t="s">
        <v>23</v>
      </c>
      <c r="F237" s="61"/>
      <c r="G237" s="62" t="s">
        <v>24</v>
      </c>
      <c r="H237" s="62" t="s">
        <v>25</v>
      </c>
      <c r="I237" s="62" t="s">
        <v>136</v>
      </c>
      <c r="J237" s="63">
        <v>83</v>
      </c>
      <c r="K237" s="64">
        <v>0</v>
      </c>
      <c r="L237" s="65">
        <v>1</v>
      </c>
      <c r="M237" s="66"/>
      <c r="N237" s="67"/>
      <c r="O237" s="68"/>
      <c r="P237" s="68"/>
      <c r="Q237" s="69"/>
      <c r="R237" s="70"/>
      <c r="S237" s="70"/>
      <c r="T237" s="70"/>
      <c r="U237" s="70"/>
      <c r="V237" s="70"/>
      <c r="W237" s="70"/>
      <c r="X237" s="70"/>
      <c r="Y237" s="70"/>
      <c r="Z237" s="70"/>
      <c r="AA237" s="100"/>
      <c r="AB237" s="100"/>
      <c r="AC237" s="100"/>
      <c r="AD237" s="100"/>
      <c r="AE237" s="100"/>
      <c r="AF237" s="100"/>
      <c r="AG237" s="69"/>
      <c r="AH237" s="69"/>
      <c r="AI237" s="101"/>
      <c r="AJ237" s="102"/>
    </row>
    <row r="238" spans="2:36" ht="12.75" customHeight="1">
      <c r="B238" s="58">
        <v>2</v>
      </c>
      <c r="C238" s="64">
        <f>+C237+1</f>
        <v>230</v>
      </c>
      <c r="D238" s="103">
        <v>3153</v>
      </c>
      <c r="E238" s="61" t="s">
        <v>23</v>
      </c>
      <c r="F238" s="61"/>
      <c r="G238" s="62" t="s">
        <v>24</v>
      </c>
      <c r="H238" s="62" t="s">
        <v>25</v>
      </c>
      <c r="I238" s="62" t="s">
        <v>136</v>
      </c>
      <c r="J238" s="63">
        <v>87</v>
      </c>
      <c r="K238" s="64">
        <v>1</v>
      </c>
      <c r="L238" s="65">
        <v>0</v>
      </c>
      <c r="M238" s="71"/>
      <c r="N238" s="67"/>
      <c r="O238" s="68"/>
      <c r="P238" s="68"/>
      <c r="Q238" s="69"/>
      <c r="R238" s="70"/>
      <c r="S238" s="70"/>
      <c r="T238" s="70"/>
      <c r="U238" s="70"/>
      <c r="V238" s="70"/>
      <c r="W238" s="70"/>
      <c r="X238" s="70"/>
      <c r="Y238" s="70"/>
      <c r="Z238" s="70"/>
      <c r="AA238" s="100"/>
      <c r="AB238" s="100"/>
      <c r="AC238" s="100"/>
      <c r="AD238" s="100"/>
      <c r="AE238" s="100"/>
      <c r="AF238" s="100"/>
      <c r="AG238" s="69"/>
      <c r="AH238" s="69"/>
      <c r="AI238" s="101"/>
      <c r="AJ238" s="102"/>
    </row>
    <row r="239" spans="2:36" ht="12.75" customHeight="1">
      <c r="B239" s="58">
        <v>2</v>
      </c>
      <c r="C239" s="77">
        <f>+C238+1</f>
        <v>231</v>
      </c>
      <c r="D239" s="99">
        <v>3154</v>
      </c>
      <c r="E239" s="74" t="s">
        <v>27</v>
      </c>
      <c r="F239" s="74">
        <v>99</v>
      </c>
      <c r="G239" s="75" t="s">
        <v>24</v>
      </c>
      <c r="H239" s="75" t="s">
        <v>25</v>
      </c>
      <c r="I239" s="75" t="s">
        <v>139</v>
      </c>
      <c r="J239" s="76">
        <v>93</v>
      </c>
      <c r="K239" s="77">
        <v>1</v>
      </c>
      <c r="L239" s="78">
        <v>0</v>
      </c>
      <c r="M239" s="66"/>
      <c r="N239" s="67"/>
      <c r="O239" s="68"/>
      <c r="P239" s="68"/>
      <c r="Q239" s="69"/>
      <c r="R239" s="70"/>
      <c r="S239" s="70"/>
      <c r="T239" s="70"/>
      <c r="U239" s="70"/>
      <c r="V239" s="70"/>
      <c r="W239" s="70"/>
      <c r="X239" s="70"/>
      <c r="Y239" s="70"/>
      <c r="Z239" s="70"/>
      <c r="AA239" s="100"/>
      <c r="AB239" s="100"/>
      <c r="AC239" s="100"/>
      <c r="AD239" s="100"/>
      <c r="AE239" s="100"/>
      <c r="AF239" s="100"/>
      <c r="AG239" s="69"/>
      <c r="AH239" s="69"/>
      <c r="AI239" s="101"/>
      <c r="AJ239" s="102"/>
    </row>
    <row r="240" spans="2:36" ht="12.75" customHeight="1">
      <c r="B240" s="58">
        <v>2</v>
      </c>
      <c r="C240" s="77">
        <f>+C239+1</f>
        <v>232</v>
      </c>
      <c r="D240" s="99">
        <v>3155</v>
      </c>
      <c r="E240" s="74" t="s">
        <v>27</v>
      </c>
      <c r="F240" s="74">
        <v>222</v>
      </c>
      <c r="G240" s="75" t="s">
        <v>24</v>
      </c>
      <c r="H240" s="75" t="s">
        <v>25</v>
      </c>
      <c r="I240" s="75" t="s">
        <v>136</v>
      </c>
      <c r="J240" s="76">
        <v>95</v>
      </c>
      <c r="K240" s="77">
        <v>1</v>
      </c>
      <c r="L240" s="78">
        <v>0</v>
      </c>
      <c r="M240" s="71"/>
      <c r="N240" s="67"/>
      <c r="O240" s="68"/>
      <c r="P240" s="68"/>
      <c r="Q240" s="69"/>
      <c r="R240" s="70"/>
      <c r="S240" s="70"/>
      <c r="T240" s="70"/>
      <c r="U240" s="70"/>
      <c r="V240" s="70"/>
      <c r="W240" s="70"/>
      <c r="X240" s="70"/>
      <c r="Y240" s="70"/>
      <c r="Z240" s="70"/>
      <c r="AA240" s="100"/>
      <c r="AB240" s="100"/>
      <c r="AC240" s="100"/>
      <c r="AD240" s="100"/>
      <c r="AE240" s="100"/>
      <c r="AF240" s="100"/>
      <c r="AG240" s="69"/>
      <c r="AH240" s="69"/>
      <c r="AI240" s="101"/>
      <c r="AJ240" s="102"/>
    </row>
    <row r="241" spans="2:36" ht="12.75" customHeight="1">
      <c r="B241" s="58">
        <v>2</v>
      </c>
      <c r="C241" s="64">
        <f>+C240+1</f>
        <v>233</v>
      </c>
      <c r="D241" s="103">
        <v>2003</v>
      </c>
      <c r="E241" s="61" t="s">
        <v>23</v>
      </c>
      <c r="F241" s="61"/>
      <c r="G241" s="62" t="s">
        <v>24</v>
      </c>
      <c r="H241" s="62" t="s">
        <v>25</v>
      </c>
      <c r="I241" s="62" t="s">
        <v>136</v>
      </c>
      <c r="J241" s="63">
        <v>97</v>
      </c>
      <c r="K241" s="64">
        <v>1</v>
      </c>
      <c r="L241" s="65">
        <v>0</v>
      </c>
      <c r="M241" s="66"/>
      <c r="N241" s="67"/>
      <c r="O241" s="68"/>
      <c r="P241" s="68"/>
      <c r="Q241" s="69"/>
      <c r="R241" s="70"/>
      <c r="S241" s="70"/>
      <c r="T241" s="70"/>
      <c r="U241" s="70"/>
      <c r="V241" s="70"/>
      <c r="W241" s="70"/>
      <c r="X241" s="70"/>
      <c r="Y241" s="70"/>
      <c r="Z241" s="70"/>
      <c r="AA241" s="100"/>
      <c r="AB241" s="100"/>
      <c r="AC241" s="100"/>
      <c r="AD241" s="100"/>
      <c r="AE241" s="100"/>
      <c r="AF241" s="100"/>
      <c r="AG241" s="69"/>
      <c r="AH241" s="69"/>
      <c r="AI241" s="101"/>
      <c r="AJ241" s="102"/>
    </row>
    <row r="242" spans="2:36" ht="12.75" customHeight="1">
      <c r="B242" s="58">
        <v>4</v>
      </c>
      <c r="C242" s="77">
        <f>+C241+1</f>
        <v>234</v>
      </c>
      <c r="D242" s="99">
        <v>1112</v>
      </c>
      <c r="E242" s="74" t="s">
        <v>27</v>
      </c>
      <c r="F242" s="74">
        <v>14</v>
      </c>
      <c r="G242" s="75" t="s">
        <v>34</v>
      </c>
      <c r="H242" s="75" t="s">
        <v>25</v>
      </c>
      <c r="I242" s="75" t="s">
        <v>141</v>
      </c>
      <c r="J242" s="76" t="s">
        <v>142</v>
      </c>
      <c r="K242" s="77">
        <v>1</v>
      </c>
      <c r="L242" s="78">
        <v>0</v>
      </c>
      <c r="M242" s="94" t="s">
        <v>32</v>
      </c>
      <c r="N242" s="67"/>
      <c r="O242" s="68"/>
      <c r="P242" s="68"/>
      <c r="Q242" s="69"/>
      <c r="R242" s="70"/>
      <c r="S242" s="70"/>
      <c r="T242" s="70"/>
      <c r="U242" s="70"/>
      <c r="V242" s="70"/>
      <c r="W242" s="70"/>
      <c r="X242" s="70"/>
      <c r="Y242" s="70"/>
      <c r="Z242" s="70"/>
      <c r="AA242" s="100"/>
      <c r="AB242" s="100"/>
      <c r="AC242" s="100"/>
      <c r="AD242" s="100"/>
      <c r="AE242" s="100"/>
      <c r="AF242" s="100"/>
      <c r="AG242" s="69"/>
      <c r="AH242" s="69"/>
      <c r="AI242" s="101"/>
      <c r="AJ242" s="102"/>
    </row>
    <row r="243" spans="2:36" ht="12.75" customHeight="1">
      <c r="B243" s="58">
        <v>4</v>
      </c>
      <c r="C243" s="77">
        <f>+C242+1</f>
        <v>235</v>
      </c>
      <c r="D243" s="99">
        <v>1119</v>
      </c>
      <c r="E243" s="74" t="s">
        <v>27</v>
      </c>
      <c r="F243" s="74">
        <v>186</v>
      </c>
      <c r="G243" s="75" t="s">
        <v>29</v>
      </c>
      <c r="H243" s="75" t="s">
        <v>25</v>
      </c>
      <c r="I243" s="75" t="s">
        <v>143</v>
      </c>
      <c r="J243" s="76">
        <v>9</v>
      </c>
      <c r="K243" s="77">
        <v>1</v>
      </c>
      <c r="L243" s="78">
        <v>0</v>
      </c>
      <c r="M243" s="94" t="s">
        <v>32</v>
      </c>
      <c r="N243" s="67"/>
      <c r="O243" s="68"/>
      <c r="P243" s="68"/>
      <c r="Q243" s="69"/>
      <c r="R243" s="70"/>
      <c r="S243" s="70"/>
      <c r="T243" s="70"/>
      <c r="U243" s="70"/>
      <c r="V243" s="70"/>
      <c r="W243" s="70"/>
      <c r="X243" s="70"/>
      <c r="Y243" s="70"/>
      <c r="Z243" s="70"/>
      <c r="AA243" s="100"/>
      <c r="AB243" s="100"/>
      <c r="AC243" s="100"/>
      <c r="AD243" s="100"/>
      <c r="AE243" s="100"/>
      <c r="AF243" s="100"/>
      <c r="AG243" s="69"/>
      <c r="AH243" s="69"/>
      <c r="AI243" s="101"/>
      <c r="AJ243" s="102"/>
    </row>
    <row r="244" spans="2:36" ht="12.75" customHeight="1">
      <c r="B244" s="58">
        <v>4</v>
      </c>
      <c r="C244" s="77">
        <f>+C243+1</f>
        <v>236</v>
      </c>
      <c r="D244" s="99">
        <v>1105</v>
      </c>
      <c r="E244" s="74" t="s">
        <v>27</v>
      </c>
      <c r="F244" s="74">
        <v>88</v>
      </c>
      <c r="G244" s="75" t="s">
        <v>29</v>
      </c>
      <c r="H244" s="75" t="s">
        <v>25</v>
      </c>
      <c r="I244" s="75" t="s">
        <v>143</v>
      </c>
      <c r="J244" s="76">
        <v>11</v>
      </c>
      <c r="K244" s="77">
        <v>1</v>
      </c>
      <c r="L244" s="78">
        <v>0</v>
      </c>
      <c r="M244" s="66"/>
      <c r="N244" s="67"/>
      <c r="O244" s="68"/>
      <c r="P244" s="68"/>
      <c r="Q244" s="69"/>
      <c r="R244" s="70"/>
      <c r="S244" s="70"/>
      <c r="T244" s="70"/>
      <c r="U244" s="70"/>
      <c r="V244" s="70"/>
      <c r="W244" s="70"/>
      <c r="X244" s="70"/>
      <c r="Y244" s="70"/>
      <c r="Z244" s="70"/>
      <c r="AA244" s="100"/>
      <c r="AB244" s="100"/>
      <c r="AC244" s="100"/>
      <c r="AD244" s="100"/>
      <c r="AE244" s="100"/>
      <c r="AF244" s="100"/>
      <c r="AG244" s="69"/>
      <c r="AH244" s="69"/>
      <c r="AI244" s="101"/>
      <c r="AJ244" s="102"/>
    </row>
    <row r="245" spans="2:36" ht="12.75" customHeight="1">
      <c r="B245" s="58">
        <v>4</v>
      </c>
      <c r="C245" s="77">
        <f>+C244+1</f>
        <v>237</v>
      </c>
      <c r="D245" s="99">
        <v>1106</v>
      </c>
      <c r="E245" s="74" t="s">
        <v>27</v>
      </c>
      <c r="F245" s="74">
        <v>48</v>
      </c>
      <c r="G245" s="75" t="s">
        <v>29</v>
      </c>
      <c r="H245" s="75" t="s">
        <v>25</v>
      </c>
      <c r="I245" s="75" t="s">
        <v>143</v>
      </c>
      <c r="J245" s="76">
        <v>13</v>
      </c>
      <c r="K245" s="77">
        <v>1</v>
      </c>
      <c r="L245" s="78">
        <v>0</v>
      </c>
      <c r="M245" s="71"/>
      <c r="N245" s="67"/>
      <c r="O245" s="68"/>
      <c r="P245" s="68"/>
      <c r="Q245" s="69"/>
      <c r="R245" s="70"/>
      <c r="S245" s="70"/>
      <c r="T245" s="70"/>
      <c r="U245" s="70"/>
      <c r="V245" s="70"/>
      <c r="W245" s="70"/>
      <c r="X245" s="70"/>
      <c r="Y245" s="70"/>
      <c r="Z245" s="70"/>
      <c r="AA245" s="100"/>
      <c r="AB245" s="100"/>
      <c r="AC245" s="100"/>
      <c r="AD245" s="100"/>
      <c r="AE245" s="100"/>
      <c r="AF245" s="100"/>
      <c r="AG245" s="69"/>
      <c r="AH245" s="69"/>
      <c r="AI245" s="101"/>
      <c r="AJ245" s="102"/>
    </row>
    <row r="246" spans="2:36" ht="12.75" customHeight="1">
      <c r="B246" s="58">
        <v>4</v>
      </c>
      <c r="C246" s="77">
        <f>+C245+1</f>
        <v>238</v>
      </c>
      <c r="D246" s="99">
        <v>1107</v>
      </c>
      <c r="E246" s="74" t="s">
        <v>27</v>
      </c>
      <c r="F246" s="74">
        <v>15</v>
      </c>
      <c r="G246" s="75" t="s">
        <v>29</v>
      </c>
      <c r="H246" s="75" t="s">
        <v>25</v>
      </c>
      <c r="I246" s="75" t="s">
        <v>143</v>
      </c>
      <c r="J246" s="76">
        <v>15</v>
      </c>
      <c r="K246" s="77">
        <v>1</v>
      </c>
      <c r="L246" s="78">
        <v>0</v>
      </c>
      <c r="M246" s="66"/>
      <c r="N246" s="67"/>
      <c r="O246" s="68"/>
      <c r="P246" s="68"/>
      <c r="Q246" s="69"/>
      <c r="R246" s="70"/>
      <c r="S246" s="70"/>
      <c r="T246" s="70"/>
      <c r="U246" s="70"/>
      <c r="V246" s="70"/>
      <c r="W246" s="70"/>
      <c r="X246" s="70"/>
      <c r="Y246" s="70"/>
      <c r="Z246" s="70"/>
      <c r="AA246" s="100"/>
      <c r="AB246" s="100"/>
      <c r="AC246" s="100"/>
      <c r="AD246" s="100"/>
      <c r="AE246" s="100"/>
      <c r="AF246" s="100"/>
      <c r="AG246" s="69"/>
      <c r="AH246" s="69"/>
      <c r="AI246" s="101"/>
      <c r="AJ246" s="102"/>
    </row>
    <row r="247" spans="2:36" ht="12.75" customHeight="1">
      <c r="B247" s="58">
        <v>3</v>
      </c>
      <c r="C247" s="64">
        <v>239</v>
      </c>
      <c r="D247" s="103">
        <v>3013</v>
      </c>
      <c r="E247" s="61" t="s">
        <v>23</v>
      </c>
      <c r="F247" s="61"/>
      <c r="G247" s="62" t="s">
        <v>24</v>
      </c>
      <c r="H247" s="62" t="s">
        <v>144</v>
      </c>
      <c r="I247" s="62" t="s">
        <v>145</v>
      </c>
      <c r="J247" s="63">
        <v>1</v>
      </c>
      <c r="K247" s="64">
        <v>1</v>
      </c>
      <c r="L247" s="65">
        <v>0</v>
      </c>
      <c r="M247" s="71"/>
      <c r="N247" s="67"/>
      <c r="O247" s="68"/>
      <c r="P247" s="68"/>
      <c r="Q247" s="69"/>
      <c r="R247" s="70"/>
      <c r="S247" s="70"/>
      <c r="T247" s="70"/>
      <c r="U247" s="70"/>
      <c r="V247" s="70"/>
      <c r="W247" s="70"/>
      <c r="X247" s="70"/>
      <c r="Y247" s="70"/>
      <c r="Z247" s="70"/>
      <c r="AA247" s="100"/>
      <c r="AB247" s="100"/>
      <c r="AC247" s="100"/>
      <c r="AD247" s="100"/>
      <c r="AE247" s="100"/>
      <c r="AF247" s="100"/>
      <c r="AG247" s="69"/>
      <c r="AH247" s="69"/>
      <c r="AI247" s="101"/>
      <c r="AJ247" s="102"/>
    </row>
    <row r="248" spans="2:36" ht="12.75" customHeight="1">
      <c r="B248" s="58">
        <v>3</v>
      </c>
      <c r="C248" s="64">
        <f>+C247+1</f>
        <v>240</v>
      </c>
      <c r="D248" s="103">
        <v>3014</v>
      </c>
      <c r="E248" s="61" t="s">
        <v>23</v>
      </c>
      <c r="F248" s="61"/>
      <c r="G248" s="62" t="s">
        <v>24</v>
      </c>
      <c r="H248" s="62" t="s">
        <v>144</v>
      </c>
      <c r="I248" s="62" t="s">
        <v>145</v>
      </c>
      <c r="J248" s="63">
        <v>2</v>
      </c>
      <c r="K248" s="64">
        <v>1</v>
      </c>
      <c r="L248" s="65">
        <v>0</v>
      </c>
      <c r="M248" s="66"/>
      <c r="N248" s="67"/>
      <c r="O248" s="68"/>
      <c r="P248" s="68"/>
      <c r="Q248" s="69"/>
      <c r="R248" s="70"/>
      <c r="S248" s="70"/>
      <c r="T248" s="70"/>
      <c r="U248" s="70"/>
      <c r="V248" s="70"/>
      <c r="W248" s="70"/>
      <c r="X248" s="70"/>
      <c r="Y248" s="70"/>
      <c r="Z248" s="70"/>
      <c r="AA248" s="100"/>
      <c r="AB248" s="100"/>
      <c r="AC248" s="100"/>
      <c r="AD248" s="100"/>
      <c r="AE248" s="100"/>
      <c r="AF248" s="100"/>
      <c r="AG248" s="69"/>
      <c r="AH248" s="69"/>
      <c r="AI248" s="101"/>
      <c r="AJ248" s="102"/>
    </row>
    <row r="249" spans="2:36" ht="12.75" customHeight="1">
      <c r="B249" s="58">
        <v>3</v>
      </c>
      <c r="C249" s="64">
        <f>+C248+1</f>
        <v>241</v>
      </c>
      <c r="D249" s="103">
        <v>3015</v>
      </c>
      <c r="E249" s="61" t="s">
        <v>23</v>
      </c>
      <c r="F249" s="61"/>
      <c r="G249" s="62" t="s">
        <v>54</v>
      </c>
      <c r="H249" s="62" t="s">
        <v>144</v>
      </c>
      <c r="I249" s="62" t="s">
        <v>145</v>
      </c>
      <c r="J249" s="63">
        <v>3</v>
      </c>
      <c r="K249" s="64">
        <v>1</v>
      </c>
      <c r="L249" s="65">
        <v>0</v>
      </c>
      <c r="M249" s="71"/>
      <c r="N249" s="67"/>
      <c r="O249" s="68"/>
      <c r="P249" s="68"/>
      <c r="Q249" s="69"/>
      <c r="R249" s="70"/>
      <c r="S249" s="70"/>
      <c r="T249" s="70"/>
      <c r="U249" s="70"/>
      <c r="V249" s="70"/>
      <c r="W249" s="70"/>
      <c r="X249" s="70"/>
      <c r="Y249" s="70"/>
      <c r="Z249" s="70"/>
      <c r="AA249" s="100"/>
      <c r="AB249" s="100"/>
      <c r="AC249" s="100"/>
      <c r="AD249" s="100"/>
      <c r="AE249" s="100"/>
      <c r="AF249" s="100"/>
      <c r="AG249" s="69"/>
      <c r="AH249" s="69"/>
      <c r="AI249" s="101"/>
      <c r="AJ249" s="102"/>
    </row>
    <row r="250" spans="2:36" ht="12.75" customHeight="1">
      <c r="B250" s="58">
        <v>3</v>
      </c>
      <c r="C250" s="77">
        <f>+C249+1</f>
        <v>242</v>
      </c>
      <c r="D250" s="99">
        <v>3018</v>
      </c>
      <c r="E250" s="74" t="s">
        <v>27</v>
      </c>
      <c r="F250" s="74">
        <v>177</v>
      </c>
      <c r="G250" s="75" t="s">
        <v>24</v>
      </c>
      <c r="H250" s="75" t="s">
        <v>144</v>
      </c>
      <c r="I250" s="75" t="s">
        <v>146</v>
      </c>
      <c r="J250" s="76">
        <v>1</v>
      </c>
      <c r="K250" s="77">
        <v>1</v>
      </c>
      <c r="L250" s="78">
        <v>0</v>
      </c>
      <c r="M250" s="66"/>
      <c r="N250" s="67"/>
      <c r="O250" s="68"/>
      <c r="P250" s="68"/>
      <c r="Q250" s="69"/>
      <c r="R250" s="70"/>
      <c r="S250" s="70"/>
      <c r="T250" s="70"/>
      <c r="U250" s="70"/>
      <c r="V250" s="70"/>
      <c r="W250" s="70"/>
      <c r="X250" s="70"/>
      <c r="Y250" s="70"/>
      <c r="Z250" s="70"/>
      <c r="AA250" s="100"/>
      <c r="AB250" s="100"/>
      <c r="AC250" s="100"/>
      <c r="AD250" s="100"/>
      <c r="AE250" s="100"/>
      <c r="AF250" s="100"/>
      <c r="AG250" s="69"/>
      <c r="AH250" s="69"/>
      <c r="AI250" s="101"/>
      <c r="AJ250" s="102"/>
    </row>
    <row r="251" spans="2:36" ht="12.75" customHeight="1">
      <c r="B251" s="58">
        <v>3</v>
      </c>
      <c r="C251" s="64">
        <f>+C250+1</f>
        <v>243</v>
      </c>
      <c r="D251" s="103">
        <v>3019</v>
      </c>
      <c r="E251" s="61" t="s">
        <v>23</v>
      </c>
      <c r="F251" s="61"/>
      <c r="G251" s="62" t="s">
        <v>24</v>
      </c>
      <c r="H251" s="62" t="s">
        <v>144</v>
      </c>
      <c r="I251" s="62" t="s">
        <v>146</v>
      </c>
      <c r="J251" s="63">
        <v>2</v>
      </c>
      <c r="K251" s="64">
        <v>1</v>
      </c>
      <c r="L251" s="65">
        <v>0</v>
      </c>
      <c r="M251" s="71"/>
      <c r="N251" s="67"/>
      <c r="O251" s="68"/>
      <c r="P251" s="68"/>
      <c r="Q251" s="69"/>
      <c r="R251" s="70"/>
      <c r="S251" s="70"/>
      <c r="T251" s="70"/>
      <c r="U251" s="70"/>
      <c r="V251" s="70"/>
      <c r="W251" s="70"/>
      <c r="X251" s="70"/>
      <c r="Y251" s="70"/>
      <c r="Z251" s="70"/>
      <c r="AA251" s="100"/>
      <c r="AB251" s="100"/>
      <c r="AC251" s="100"/>
      <c r="AD251" s="100"/>
      <c r="AE251" s="100"/>
      <c r="AF251" s="100"/>
      <c r="AG251" s="69"/>
      <c r="AH251" s="69"/>
      <c r="AI251" s="101"/>
      <c r="AJ251" s="102"/>
    </row>
    <row r="252" spans="2:36" ht="12.75" customHeight="1">
      <c r="B252" s="58">
        <v>3</v>
      </c>
      <c r="C252" s="64">
        <f>+C251+1</f>
        <v>244</v>
      </c>
      <c r="D252" s="103">
        <v>3020</v>
      </c>
      <c r="E252" s="61" t="s">
        <v>23</v>
      </c>
      <c r="F252" s="61"/>
      <c r="G252" s="62" t="s">
        <v>54</v>
      </c>
      <c r="H252" s="62" t="s">
        <v>144</v>
      </c>
      <c r="I252" s="62" t="s">
        <v>146</v>
      </c>
      <c r="J252" s="63">
        <v>3</v>
      </c>
      <c r="K252" s="64">
        <v>1</v>
      </c>
      <c r="L252" s="65">
        <v>0</v>
      </c>
      <c r="M252" s="71"/>
      <c r="N252" s="67"/>
      <c r="O252" s="68"/>
      <c r="P252" s="68"/>
      <c r="Q252" s="69"/>
      <c r="R252" s="70"/>
      <c r="S252" s="70"/>
      <c r="T252" s="70"/>
      <c r="U252" s="70"/>
      <c r="V252" s="70"/>
      <c r="W252" s="70"/>
      <c r="X252" s="70"/>
      <c r="Y252" s="70"/>
      <c r="Z252" s="70"/>
      <c r="AA252" s="100"/>
      <c r="AB252" s="100"/>
      <c r="AC252" s="100"/>
      <c r="AD252" s="100"/>
      <c r="AE252" s="100"/>
      <c r="AF252" s="100"/>
      <c r="AG252" s="69"/>
      <c r="AH252" s="69"/>
      <c r="AI252" s="101"/>
      <c r="AJ252" s="102"/>
    </row>
    <row r="253" spans="2:36" ht="12.75" customHeight="1">
      <c r="B253" s="58">
        <v>3</v>
      </c>
      <c r="C253" s="77">
        <f>+C252+1</f>
        <v>245</v>
      </c>
      <c r="D253" s="99">
        <v>3024</v>
      </c>
      <c r="E253" s="74" t="s">
        <v>27</v>
      </c>
      <c r="F253" s="74"/>
      <c r="G253" s="75" t="s">
        <v>24</v>
      </c>
      <c r="H253" s="75" t="s">
        <v>144</v>
      </c>
      <c r="I253" s="75" t="s">
        <v>147</v>
      </c>
      <c r="J253" s="76">
        <v>2</v>
      </c>
      <c r="K253" s="77">
        <v>1</v>
      </c>
      <c r="L253" s="78">
        <v>0</v>
      </c>
      <c r="M253" s="66"/>
      <c r="N253" s="67"/>
      <c r="O253" s="68"/>
      <c r="P253" s="68"/>
      <c r="Q253" s="69"/>
      <c r="R253" s="70"/>
      <c r="S253" s="70"/>
      <c r="T253" s="70"/>
      <c r="U253" s="70"/>
      <c r="V253" s="70"/>
      <c r="W253" s="70"/>
      <c r="X253" s="70"/>
      <c r="Y253" s="70"/>
      <c r="Z253" s="70"/>
      <c r="AA253" s="100"/>
      <c r="AB253" s="100"/>
      <c r="AC253" s="100"/>
      <c r="AD253" s="100"/>
      <c r="AE253" s="100"/>
      <c r="AF253" s="100"/>
      <c r="AG253" s="69"/>
      <c r="AH253" s="69"/>
      <c r="AI253" s="101"/>
      <c r="AJ253" s="102"/>
    </row>
    <row r="254" spans="2:36" ht="12.75" customHeight="1">
      <c r="B254" s="58">
        <v>3</v>
      </c>
      <c r="C254" s="64">
        <f>+C253+1</f>
        <v>246</v>
      </c>
      <c r="D254" s="103">
        <v>3215</v>
      </c>
      <c r="E254" s="61" t="s">
        <v>23</v>
      </c>
      <c r="F254" s="61"/>
      <c r="G254" s="62" t="s">
        <v>24</v>
      </c>
      <c r="H254" s="62" t="s">
        <v>144</v>
      </c>
      <c r="I254" s="62" t="s">
        <v>147</v>
      </c>
      <c r="J254" s="63">
        <v>3</v>
      </c>
      <c r="K254" s="64">
        <v>1</v>
      </c>
      <c r="L254" s="65">
        <v>0</v>
      </c>
      <c r="M254" s="71"/>
      <c r="N254" s="67"/>
      <c r="O254" s="68"/>
      <c r="P254" s="68"/>
      <c r="Q254" s="69"/>
      <c r="R254" s="70"/>
      <c r="S254" s="70"/>
      <c r="T254" s="70"/>
      <c r="U254" s="70"/>
      <c r="V254" s="70"/>
      <c r="W254" s="70"/>
      <c r="X254" s="70"/>
      <c r="Y254" s="70"/>
      <c r="Z254" s="70"/>
      <c r="AA254" s="100"/>
      <c r="AB254" s="100"/>
      <c r="AC254" s="100"/>
      <c r="AD254" s="100"/>
      <c r="AE254" s="100"/>
      <c r="AF254" s="100"/>
      <c r="AG254" s="69"/>
      <c r="AH254" s="69"/>
      <c r="AI254" s="101"/>
      <c r="AJ254" s="102"/>
    </row>
    <row r="255" spans="2:36" ht="12.75" customHeight="1">
      <c r="B255" s="58">
        <v>3</v>
      </c>
      <c r="C255" s="64">
        <f>+C254+1</f>
        <v>247</v>
      </c>
      <c r="D255" s="103">
        <v>3025</v>
      </c>
      <c r="E255" s="61" t="s">
        <v>23</v>
      </c>
      <c r="F255" s="61"/>
      <c r="G255" s="62" t="s">
        <v>24</v>
      </c>
      <c r="H255" s="62" t="s">
        <v>144</v>
      </c>
      <c r="I255" s="62" t="s">
        <v>147</v>
      </c>
      <c r="J255" s="63">
        <v>5</v>
      </c>
      <c r="K255" s="64">
        <v>1</v>
      </c>
      <c r="L255" s="65">
        <v>0</v>
      </c>
      <c r="M255" s="66"/>
      <c r="N255" s="67"/>
      <c r="O255" s="68"/>
      <c r="P255" s="68"/>
      <c r="Q255" s="69"/>
      <c r="R255" s="70"/>
      <c r="S255" s="70"/>
      <c r="T255" s="70"/>
      <c r="U255" s="70"/>
      <c r="V255" s="70"/>
      <c r="W255" s="70"/>
      <c r="X255" s="70"/>
      <c r="Y255" s="70"/>
      <c r="Z255" s="70"/>
      <c r="AA255" s="100"/>
      <c r="AB255" s="100"/>
      <c r="AC255" s="100"/>
      <c r="AD255" s="100"/>
      <c r="AE255" s="100"/>
      <c r="AF255" s="100"/>
      <c r="AG255" s="69"/>
      <c r="AH255" s="69"/>
      <c r="AI255" s="101"/>
      <c r="AJ255" s="102"/>
    </row>
    <row r="256" spans="2:36" ht="12.75" customHeight="1">
      <c r="B256" s="58">
        <v>3</v>
      </c>
      <c r="C256" s="64">
        <f>+C255+1</f>
        <v>248</v>
      </c>
      <c r="D256" s="103">
        <v>6033</v>
      </c>
      <c r="E256" s="61" t="s">
        <v>23</v>
      </c>
      <c r="F256" s="61"/>
      <c r="G256" s="62" t="s">
        <v>24</v>
      </c>
      <c r="H256" s="62" t="s">
        <v>144</v>
      </c>
      <c r="I256" s="62" t="s">
        <v>147</v>
      </c>
      <c r="J256" s="63">
        <v>7</v>
      </c>
      <c r="K256" s="64">
        <v>0</v>
      </c>
      <c r="L256" s="65">
        <v>1</v>
      </c>
      <c r="M256" s="71"/>
      <c r="N256" s="67"/>
      <c r="O256" s="68"/>
      <c r="P256" s="68"/>
      <c r="Q256" s="69"/>
      <c r="R256" s="70"/>
      <c r="S256" s="70"/>
      <c r="T256" s="70"/>
      <c r="U256" s="70"/>
      <c r="V256" s="70"/>
      <c r="W256" s="70"/>
      <c r="X256" s="70"/>
      <c r="Y256" s="70"/>
      <c r="Z256" s="70"/>
      <c r="AA256" s="100"/>
      <c r="AB256" s="100"/>
      <c r="AC256" s="100"/>
      <c r="AD256" s="100"/>
      <c r="AE256" s="100"/>
      <c r="AF256" s="100"/>
      <c r="AG256" s="69"/>
      <c r="AH256" s="69"/>
      <c r="AI256" s="101"/>
      <c r="AJ256" s="102"/>
    </row>
    <row r="257" spans="2:36" ht="12.75" customHeight="1">
      <c r="B257" s="58">
        <v>3</v>
      </c>
      <c r="C257" s="64">
        <f>+C256+1</f>
        <v>249</v>
      </c>
      <c r="D257" s="103">
        <v>3074</v>
      </c>
      <c r="E257" s="61" t="s">
        <v>23</v>
      </c>
      <c r="F257" s="61"/>
      <c r="G257" s="62" t="s">
        <v>24</v>
      </c>
      <c r="H257" s="62" t="s">
        <v>144</v>
      </c>
      <c r="I257" s="62" t="s">
        <v>148</v>
      </c>
      <c r="J257" s="63">
        <v>3</v>
      </c>
      <c r="K257" s="64">
        <v>1</v>
      </c>
      <c r="L257" s="65">
        <v>0</v>
      </c>
      <c r="M257" s="66"/>
      <c r="N257" s="67"/>
      <c r="O257" s="68"/>
      <c r="P257" s="68"/>
      <c r="Q257" s="69"/>
      <c r="R257" s="70"/>
      <c r="S257" s="70"/>
      <c r="T257" s="70"/>
      <c r="U257" s="70"/>
      <c r="V257" s="70"/>
      <c r="W257" s="70"/>
      <c r="X257" s="70"/>
      <c r="Y257" s="70"/>
      <c r="Z257" s="70"/>
      <c r="AA257" s="100"/>
      <c r="AB257" s="100"/>
      <c r="AC257" s="100"/>
      <c r="AD257" s="100"/>
      <c r="AE257" s="100"/>
      <c r="AF257" s="100"/>
      <c r="AG257" s="69"/>
      <c r="AH257" s="69"/>
      <c r="AI257" s="101"/>
      <c r="AJ257" s="102"/>
    </row>
    <row r="258" spans="2:36" ht="12.75" customHeight="1">
      <c r="B258" s="58">
        <v>3</v>
      </c>
      <c r="C258" s="64">
        <f>+C257+1</f>
        <v>250</v>
      </c>
      <c r="D258" s="103">
        <v>3075</v>
      </c>
      <c r="E258" s="61" t="s">
        <v>23</v>
      </c>
      <c r="F258" s="61"/>
      <c r="G258" s="62" t="s">
        <v>24</v>
      </c>
      <c r="H258" s="62" t="s">
        <v>144</v>
      </c>
      <c r="I258" s="62" t="s">
        <v>148</v>
      </c>
      <c r="J258" s="63">
        <v>4</v>
      </c>
      <c r="K258" s="64">
        <v>1</v>
      </c>
      <c r="L258" s="65">
        <v>0</v>
      </c>
      <c r="M258" s="71"/>
      <c r="N258" s="67"/>
      <c r="O258" s="68"/>
      <c r="P258" s="68"/>
      <c r="Q258" s="69"/>
      <c r="R258" s="70"/>
      <c r="S258" s="70"/>
      <c r="T258" s="70"/>
      <c r="U258" s="70"/>
      <c r="V258" s="70"/>
      <c r="W258" s="70"/>
      <c r="X258" s="70"/>
      <c r="Y258" s="70"/>
      <c r="Z258" s="70"/>
      <c r="AA258" s="100"/>
      <c r="AB258" s="100"/>
      <c r="AC258" s="100"/>
      <c r="AD258" s="100"/>
      <c r="AE258" s="100"/>
      <c r="AF258" s="100"/>
      <c r="AG258" s="69"/>
      <c r="AH258" s="69"/>
      <c r="AI258" s="101"/>
      <c r="AJ258" s="102"/>
    </row>
    <row r="259" spans="2:36" ht="12.75" customHeight="1">
      <c r="B259" s="58">
        <v>3</v>
      </c>
      <c r="C259" s="77">
        <f>+C258+1</f>
        <v>251</v>
      </c>
      <c r="D259" s="99">
        <v>3076</v>
      </c>
      <c r="E259" s="74" t="s">
        <v>27</v>
      </c>
      <c r="F259" s="74">
        <v>217</v>
      </c>
      <c r="G259" s="75" t="s">
        <v>24</v>
      </c>
      <c r="H259" s="75" t="s">
        <v>144</v>
      </c>
      <c r="I259" s="75" t="s">
        <v>148</v>
      </c>
      <c r="J259" s="76">
        <v>5</v>
      </c>
      <c r="K259" s="77">
        <v>1</v>
      </c>
      <c r="L259" s="78">
        <v>0</v>
      </c>
      <c r="M259" s="66"/>
      <c r="N259" s="67"/>
      <c r="O259" s="68"/>
      <c r="P259" s="68"/>
      <c r="Q259" s="69"/>
      <c r="R259" s="70"/>
      <c r="S259" s="70"/>
      <c r="T259" s="70"/>
      <c r="U259" s="70"/>
      <c r="V259" s="70"/>
      <c r="W259" s="70"/>
      <c r="X259" s="70"/>
      <c r="Y259" s="70"/>
      <c r="Z259" s="70"/>
      <c r="AA259" s="100"/>
      <c r="AB259" s="100"/>
      <c r="AC259" s="100"/>
      <c r="AD259" s="100"/>
      <c r="AE259" s="100"/>
      <c r="AF259" s="100"/>
      <c r="AG259" s="69"/>
      <c r="AH259" s="69"/>
      <c r="AI259" s="101"/>
      <c r="AJ259" s="102"/>
    </row>
    <row r="260" spans="2:36" ht="12.75" customHeight="1">
      <c r="B260" s="58">
        <v>3</v>
      </c>
      <c r="C260" s="64">
        <f>+C259+1</f>
        <v>252</v>
      </c>
      <c r="D260" s="103">
        <v>3111</v>
      </c>
      <c r="E260" s="61" t="s">
        <v>23</v>
      </c>
      <c r="F260" s="61"/>
      <c r="G260" s="62" t="s">
        <v>24</v>
      </c>
      <c r="H260" s="62" t="s">
        <v>144</v>
      </c>
      <c r="I260" s="62" t="s">
        <v>149</v>
      </c>
      <c r="J260" s="63">
        <v>2</v>
      </c>
      <c r="K260" s="64">
        <v>1</v>
      </c>
      <c r="L260" s="65">
        <v>0</v>
      </c>
      <c r="M260" s="71"/>
      <c r="N260" s="67"/>
      <c r="O260" s="68"/>
      <c r="P260" s="68"/>
      <c r="Q260" s="69"/>
      <c r="R260" s="70"/>
      <c r="S260" s="70"/>
      <c r="T260" s="70"/>
      <c r="U260" s="70"/>
      <c r="V260" s="70"/>
      <c r="W260" s="70"/>
      <c r="X260" s="70"/>
      <c r="Y260" s="70"/>
      <c r="Z260" s="70"/>
      <c r="AA260" s="100"/>
      <c r="AB260" s="100"/>
      <c r="AC260" s="100"/>
      <c r="AD260" s="100"/>
      <c r="AE260" s="100"/>
      <c r="AF260" s="100"/>
      <c r="AG260" s="69"/>
      <c r="AH260" s="69"/>
      <c r="AI260" s="101"/>
      <c r="AJ260" s="102"/>
    </row>
    <row r="261" spans="2:36" ht="12.75" customHeight="1">
      <c r="B261" s="58">
        <v>3</v>
      </c>
      <c r="C261" s="77">
        <f>+C260+1</f>
        <v>253</v>
      </c>
      <c r="D261" s="99">
        <v>3112</v>
      </c>
      <c r="E261" s="74" t="s">
        <v>27</v>
      </c>
      <c r="F261" s="74">
        <v>198</v>
      </c>
      <c r="G261" s="75" t="s">
        <v>24</v>
      </c>
      <c r="H261" s="75" t="s">
        <v>144</v>
      </c>
      <c r="I261" s="75" t="s">
        <v>149</v>
      </c>
      <c r="J261" s="76">
        <v>7</v>
      </c>
      <c r="K261" s="77">
        <v>1</v>
      </c>
      <c r="L261" s="78">
        <v>0</v>
      </c>
      <c r="M261" s="66"/>
      <c r="N261" s="67"/>
      <c r="O261" s="68"/>
      <c r="P261" s="68"/>
      <c r="Q261" s="69"/>
      <c r="R261" s="70"/>
      <c r="S261" s="70"/>
      <c r="T261" s="70"/>
      <c r="U261" s="70"/>
      <c r="V261" s="70"/>
      <c r="W261" s="70"/>
      <c r="X261" s="70"/>
      <c r="Y261" s="70"/>
      <c r="Z261" s="70"/>
      <c r="AA261" s="100"/>
      <c r="AB261" s="100"/>
      <c r="AC261" s="100"/>
      <c r="AD261" s="100"/>
      <c r="AE261" s="100"/>
      <c r="AF261" s="100"/>
      <c r="AG261" s="69"/>
      <c r="AH261" s="69"/>
      <c r="AI261" s="101"/>
      <c r="AJ261" s="102"/>
    </row>
    <row r="262" spans="2:36" ht="12.75" customHeight="1">
      <c r="B262" s="58">
        <v>3</v>
      </c>
      <c r="C262" s="64">
        <f>+C261+1</f>
        <v>254</v>
      </c>
      <c r="D262" s="103">
        <v>3113</v>
      </c>
      <c r="E262" s="61" t="s">
        <v>23</v>
      </c>
      <c r="F262" s="61"/>
      <c r="G262" s="62" t="s">
        <v>24</v>
      </c>
      <c r="H262" s="62" t="s">
        <v>144</v>
      </c>
      <c r="I262" s="62" t="s">
        <v>149</v>
      </c>
      <c r="J262" s="63">
        <v>8</v>
      </c>
      <c r="K262" s="64">
        <v>1</v>
      </c>
      <c r="L262" s="65">
        <v>0</v>
      </c>
      <c r="M262" s="71"/>
      <c r="N262" s="67"/>
      <c r="O262" s="68"/>
      <c r="P262" s="68"/>
      <c r="Q262" s="69"/>
      <c r="R262" s="70"/>
      <c r="S262" s="70"/>
      <c r="T262" s="70"/>
      <c r="U262" s="70"/>
      <c r="V262" s="70"/>
      <c r="W262" s="70"/>
      <c r="X262" s="70"/>
      <c r="Y262" s="70"/>
      <c r="Z262" s="70"/>
      <c r="AA262" s="100"/>
      <c r="AB262" s="100"/>
      <c r="AC262" s="100"/>
      <c r="AD262" s="100"/>
      <c r="AE262" s="100"/>
      <c r="AF262" s="100"/>
      <c r="AG262" s="69"/>
      <c r="AH262" s="69"/>
      <c r="AI262" s="101"/>
      <c r="AJ262" s="102"/>
    </row>
    <row r="263" spans="2:36" ht="12.75" customHeight="1">
      <c r="B263" s="58">
        <v>3</v>
      </c>
      <c r="C263" s="77">
        <f>+C262+1</f>
        <v>255</v>
      </c>
      <c r="D263" s="99">
        <v>3114</v>
      </c>
      <c r="E263" s="74" t="s">
        <v>27</v>
      </c>
      <c r="F263" s="74">
        <v>137</v>
      </c>
      <c r="G263" s="75" t="s">
        <v>24</v>
      </c>
      <c r="H263" s="75" t="s">
        <v>144</v>
      </c>
      <c r="I263" s="75" t="s">
        <v>149</v>
      </c>
      <c r="J263" s="76">
        <v>9</v>
      </c>
      <c r="K263" s="77">
        <v>1</v>
      </c>
      <c r="L263" s="78">
        <v>0</v>
      </c>
      <c r="M263" s="66"/>
      <c r="N263" s="67"/>
      <c r="O263" s="68"/>
      <c r="P263" s="68"/>
      <c r="Q263" s="69"/>
      <c r="R263" s="70"/>
      <c r="S263" s="70"/>
      <c r="T263" s="70"/>
      <c r="U263" s="70"/>
      <c r="V263" s="70"/>
      <c r="W263" s="70"/>
      <c r="X263" s="70"/>
      <c r="Y263" s="70"/>
      <c r="Z263" s="70"/>
      <c r="AA263" s="100"/>
      <c r="AB263" s="100"/>
      <c r="AC263" s="100"/>
      <c r="AD263" s="100"/>
      <c r="AE263" s="100"/>
      <c r="AF263" s="100"/>
      <c r="AG263" s="69"/>
      <c r="AH263" s="69"/>
      <c r="AI263" s="101"/>
      <c r="AJ263" s="102"/>
    </row>
    <row r="264" spans="2:36" ht="12.75" customHeight="1">
      <c r="B264" s="58">
        <v>3</v>
      </c>
      <c r="C264" s="64">
        <f>+C263+1</f>
        <v>256</v>
      </c>
      <c r="D264" s="103">
        <v>3115</v>
      </c>
      <c r="E264" s="61" t="s">
        <v>23</v>
      </c>
      <c r="F264" s="61"/>
      <c r="G264" s="62" t="s">
        <v>24</v>
      </c>
      <c r="H264" s="62" t="s">
        <v>144</v>
      </c>
      <c r="I264" s="62" t="s">
        <v>149</v>
      </c>
      <c r="J264" s="63">
        <v>11</v>
      </c>
      <c r="K264" s="64">
        <v>1</v>
      </c>
      <c r="L264" s="65">
        <v>0</v>
      </c>
      <c r="M264" s="71"/>
      <c r="N264" s="67"/>
      <c r="O264" s="68"/>
      <c r="P264" s="68"/>
      <c r="Q264" s="69"/>
      <c r="R264" s="70"/>
      <c r="S264" s="70"/>
      <c r="T264" s="70"/>
      <c r="U264" s="70"/>
      <c r="V264" s="70"/>
      <c r="W264" s="70"/>
      <c r="X264" s="70"/>
      <c r="Y264" s="70"/>
      <c r="Z264" s="70"/>
      <c r="AA264" s="100"/>
      <c r="AB264" s="100"/>
      <c r="AC264" s="100"/>
      <c r="AD264" s="100"/>
      <c r="AE264" s="100"/>
      <c r="AF264" s="100"/>
      <c r="AG264" s="69"/>
      <c r="AH264" s="69"/>
      <c r="AI264" s="101"/>
      <c r="AJ264" s="102"/>
    </row>
    <row r="265" spans="2:36" ht="12.75" customHeight="1">
      <c r="B265" s="58">
        <v>3</v>
      </c>
      <c r="C265" s="64">
        <f>+C264+1</f>
        <v>257</v>
      </c>
      <c r="D265" s="103">
        <v>3214</v>
      </c>
      <c r="E265" s="61" t="s">
        <v>23</v>
      </c>
      <c r="F265" s="61"/>
      <c r="G265" s="62" t="s">
        <v>150</v>
      </c>
      <c r="H265" s="62" t="s">
        <v>144</v>
      </c>
      <c r="I265" s="62" t="s">
        <v>149</v>
      </c>
      <c r="J265" s="63">
        <v>15</v>
      </c>
      <c r="K265" s="64">
        <v>1</v>
      </c>
      <c r="L265" s="65">
        <v>0</v>
      </c>
      <c r="M265" s="66"/>
      <c r="N265" s="67"/>
      <c r="O265" s="68"/>
      <c r="P265" s="68"/>
      <c r="Q265" s="69"/>
      <c r="R265" s="70"/>
      <c r="S265" s="70"/>
      <c r="T265" s="70"/>
      <c r="U265" s="70"/>
      <c r="V265" s="70"/>
      <c r="W265" s="70"/>
      <c r="X265" s="70"/>
      <c r="Y265" s="70"/>
      <c r="Z265" s="70"/>
      <c r="AA265" s="100"/>
      <c r="AB265" s="100"/>
      <c r="AC265" s="100"/>
      <c r="AD265" s="100"/>
      <c r="AE265" s="100"/>
      <c r="AF265" s="100"/>
      <c r="AG265" s="69"/>
      <c r="AH265" s="69"/>
      <c r="AI265" s="101"/>
      <c r="AJ265" s="102"/>
    </row>
    <row r="266" spans="2:36" ht="12.75" customHeight="1">
      <c r="B266" s="58">
        <v>3</v>
      </c>
      <c r="C266" s="64">
        <f>+C265+1</f>
        <v>258</v>
      </c>
      <c r="D266" s="103">
        <v>3117</v>
      </c>
      <c r="E266" s="61" t="s">
        <v>23</v>
      </c>
      <c r="F266" s="61"/>
      <c r="G266" s="62" t="s">
        <v>24</v>
      </c>
      <c r="H266" s="62" t="s">
        <v>144</v>
      </c>
      <c r="I266" s="62" t="s">
        <v>149</v>
      </c>
      <c r="J266" s="63">
        <v>33</v>
      </c>
      <c r="K266" s="64">
        <v>1</v>
      </c>
      <c r="L266" s="65">
        <v>0</v>
      </c>
      <c r="M266" s="71"/>
      <c r="N266" s="67"/>
      <c r="O266" s="68"/>
      <c r="P266" s="68"/>
      <c r="Q266" s="69"/>
      <c r="R266" s="70"/>
      <c r="S266" s="70"/>
      <c r="T266" s="70"/>
      <c r="U266" s="70"/>
      <c r="V266" s="70"/>
      <c r="W266" s="70"/>
      <c r="X266" s="70"/>
      <c r="Y266" s="70"/>
      <c r="Z266" s="70"/>
      <c r="AA266" s="100"/>
      <c r="AB266" s="100"/>
      <c r="AC266" s="100"/>
      <c r="AD266" s="100"/>
      <c r="AE266" s="100"/>
      <c r="AF266" s="100"/>
      <c r="AG266" s="69"/>
      <c r="AH266" s="69"/>
      <c r="AI266" s="101"/>
      <c r="AJ266" s="102"/>
    </row>
    <row r="267" spans="2:36" ht="12.75" customHeight="1">
      <c r="B267" s="58">
        <v>3</v>
      </c>
      <c r="C267" s="77">
        <f>+C266+1</f>
        <v>259</v>
      </c>
      <c r="D267" s="99">
        <v>3118</v>
      </c>
      <c r="E267" s="74" t="s">
        <v>27</v>
      </c>
      <c r="F267" s="74">
        <v>208</v>
      </c>
      <c r="G267" s="75" t="s">
        <v>24</v>
      </c>
      <c r="H267" s="75" t="s">
        <v>144</v>
      </c>
      <c r="I267" s="75" t="s">
        <v>149</v>
      </c>
      <c r="J267" s="76">
        <v>34</v>
      </c>
      <c r="K267" s="77">
        <v>1</v>
      </c>
      <c r="L267" s="78">
        <v>0</v>
      </c>
      <c r="M267" s="66"/>
      <c r="N267" s="67"/>
      <c r="O267" s="68"/>
      <c r="P267" s="68"/>
      <c r="Q267" s="69"/>
      <c r="R267" s="70"/>
      <c r="S267" s="70"/>
      <c r="T267" s="70"/>
      <c r="U267" s="70"/>
      <c r="V267" s="70"/>
      <c r="W267" s="70"/>
      <c r="X267" s="70"/>
      <c r="Y267" s="70"/>
      <c r="Z267" s="70"/>
      <c r="AA267" s="100"/>
      <c r="AB267" s="100"/>
      <c r="AC267" s="100"/>
      <c r="AD267" s="100"/>
      <c r="AE267" s="100"/>
      <c r="AF267" s="100"/>
      <c r="AG267" s="69"/>
      <c r="AH267" s="69"/>
      <c r="AI267" s="101"/>
      <c r="AJ267" s="102"/>
    </row>
    <row r="268" spans="2:36" ht="12.75" customHeight="1">
      <c r="B268" s="58">
        <v>3</v>
      </c>
      <c r="C268" s="77">
        <f>+C267+1</f>
        <v>260</v>
      </c>
      <c r="D268" s="99">
        <v>3122</v>
      </c>
      <c r="E268" s="74" t="s">
        <v>27</v>
      </c>
      <c r="F268" s="74">
        <v>179</v>
      </c>
      <c r="G268" s="75" t="s">
        <v>24</v>
      </c>
      <c r="H268" s="75" t="s">
        <v>144</v>
      </c>
      <c r="I268" s="75" t="s">
        <v>149</v>
      </c>
      <c r="J268" s="76">
        <v>36</v>
      </c>
      <c r="K268" s="77">
        <v>1</v>
      </c>
      <c r="L268" s="78">
        <v>0</v>
      </c>
      <c r="M268" s="71"/>
      <c r="N268" s="67"/>
      <c r="O268" s="68"/>
      <c r="P268" s="68"/>
      <c r="Q268" s="69"/>
      <c r="R268" s="70"/>
      <c r="S268" s="70"/>
      <c r="T268" s="70"/>
      <c r="U268" s="70"/>
      <c r="V268" s="70"/>
      <c r="W268" s="70"/>
      <c r="X268" s="70"/>
      <c r="Y268" s="70"/>
      <c r="Z268" s="70"/>
      <c r="AA268" s="100"/>
      <c r="AB268" s="100"/>
      <c r="AC268" s="100"/>
      <c r="AD268" s="100"/>
      <c r="AE268" s="100"/>
      <c r="AF268" s="100"/>
      <c r="AG268" s="69"/>
      <c r="AH268" s="69"/>
      <c r="AI268" s="101"/>
      <c r="AJ268" s="102"/>
    </row>
    <row r="269" spans="2:36" ht="12.75" customHeight="1">
      <c r="B269" s="58">
        <v>3</v>
      </c>
      <c r="C269" s="64">
        <f>+C268+1</f>
        <v>261</v>
      </c>
      <c r="D269" s="103">
        <v>3119</v>
      </c>
      <c r="E269" s="61" t="s">
        <v>23</v>
      </c>
      <c r="F269" s="61"/>
      <c r="G269" s="62" t="s">
        <v>24</v>
      </c>
      <c r="H269" s="62" t="s">
        <v>144</v>
      </c>
      <c r="I269" s="62" t="s">
        <v>149</v>
      </c>
      <c r="J269" s="63">
        <v>39</v>
      </c>
      <c r="K269" s="64">
        <v>1</v>
      </c>
      <c r="L269" s="65">
        <v>0</v>
      </c>
      <c r="M269" s="66"/>
      <c r="N269" s="67"/>
      <c r="O269" s="68"/>
      <c r="P269" s="68"/>
      <c r="Q269" s="69"/>
      <c r="R269" s="70"/>
      <c r="S269" s="70"/>
      <c r="T269" s="70"/>
      <c r="U269" s="70"/>
      <c r="V269" s="70"/>
      <c r="W269" s="70"/>
      <c r="X269" s="70"/>
      <c r="Y269" s="70"/>
      <c r="Z269" s="70"/>
      <c r="AA269" s="100"/>
      <c r="AB269" s="100"/>
      <c r="AC269" s="100"/>
      <c r="AD269" s="100"/>
      <c r="AE269" s="100"/>
      <c r="AF269" s="100"/>
      <c r="AG269" s="69"/>
      <c r="AH269" s="69"/>
      <c r="AI269" s="101"/>
      <c r="AJ269" s="102"/>
    </row>
    <row r="270" spans="2:36" ht="12.75" customHeight="1">
      <c r="B270" s="58">
        <v>3</v>
      </c>
      <c r="C270" s="64">
        <f>+C269+1</f>
        <v>262</v>
      </c>
      <c r="D270" s="103">
        <v>3124</v>
      </c>
      <c r="E270" s="61" t="s">
        <v>23</v>
      </c>
      <c r="F270" s="61"/>
      <c r="G270" s="62" t="s">
        <v>24</v>
      </c>
      <c r="H270" s="62" t="s">
        <v>144</v>
      </c>
      <c r="I270" s="62" t="s">
        <v>149</v>
      </c>
      <c r="J270" s="63">
        <v>40</v>
      </c>
      <c r="K270" s="64">
        <v>1</v>
      </c>
      <c r="L270" s="65">
        <v>0</v>
      </c>
      <c r="M270" s="71"/>
      <c r="N270" s="67"/>
      <c r="O270" s="68"/>
      <c r="P270" s="68"/>
      <c r="Q270" s="69"/>
      <c r="R270" s="70"/>
      <c r="S270" s="70"/>
      <c r="T270" s="70"/>
      <c r="U270" s="70"/>
      <c r="V270" s="70"/>
      <c r="W270" s="70"/>
      <c r="X270" s="70"/>
      <c r="Y270" s="70"/>
      <c r="Z270" s="70"/>
      <c r="AA270" s="100"/>
      <c r="AB270" s="100"/>
      <c r="AC270" s="100"/>
      <c r="AD270" s="100"/>
      <c r="AE270" s="100"/>
      <c r="AF270" s="100"/>
      <c r="AG270" s="69"/>
      <c r="AH270" s="69"/>
      <c r="AI270" s="101"/>
      <c r="AJ270" s="102"/>
    </row>
    <row r="271" spans="2:36" ht="12.75" customHeight="1">
      <c r="B271" s="58">
        <v>3</v>
      </c>
      <c r="C271" s="64">
        <f>+C270+1</f>
        <v>263</v>
      </c>
      <c r="D271" s="103">
        <v>3125</v>
      </c>
      <c r="E271" s="61" t="s">
        <v>23</v>
      </c>
      <c r="F271" s="61"/>
      <c r="G271" s="62" t="s">
        <v>24</v>
      </c>
      <c r="H271" s="62" t="s">
        <v>144</v>
      </c>
      <c r="I271" s="62" t="s">
        <v>149</v>
      </c>
      <c r="J271" s="63" t="s">
        <v>151</v>
      </c>
      <c r="K271" s="64">
        <v>1</v>
      </c>
      <c r="L271" s="65">
        <v>0</v>
      </c>
      <c r="M271" s="66"/>
      <c r="N271" s="67"/>
      <c r="O271" s="68"/>
      <c r="P271" s="68"/>
      <c r="Q271" s="69"/>
      <c r="R271" s="70"/>
      <c r="S271" s="70"/>
      <c r="T271" s="70"/>
      <c r="U271" s="70"/>
      <c r="V271" s="70"/>
      <c r="W271" s="70"/>
      <c r="X271" s="70"/>
      <c r="Y271" s="70"/>
      <c r="Z271" s="70"/>
      <c r="AA271" s="100"/>
      <c r="AB271" s="100"/>
      <c r="AC271" s="100"/>
      <c r="AD271" s="100"/>
      <c r="AE271" s="100"/>
      <c r="AF271" s="100"/>
      <c r="AG271" s="69"/>
      <c r="AH271" s="69"/>
      <c r="AI271" s="101"/>
      <c r="AJ271" s="102"/>
    </row>
    <row r="272" spans="2:36" ht="12.75" customHeight="1">
      <c r="B272" s="58">
        <v>3</v>
      </c>
      <c r="C272" s="64">
        <v>264</v>
      </c>
      <c r="D272" s="103">
        <v>3120</v>
      </c>
      <c r="E272" s="61" t="s">
        <v>23</v>
      </c>
      <c r="F272" s="61"/>
      <c r="G272" s="62" t="s">
        <v>24</v>
      </c>
      <c r="H272" s="62" t="s">
        <v>144</v>
      </c>
      <c r="I272" s="62" t="s">
        <v>149</v>
      </c>
      <c r="J272" s="63">
        <v>43</v>
      </c>
      <c r="K272" s="64">
        <v>1</v>
      </c>
      <c r="L272" s="65">
        <v>0</v>
      </c>
      <c r="M272" s="71"/>
      <c r="N272" s="67"/>
      <c r="O272" s="68"/>
      <c r="P272" s="68"/>
      <c r="Q272" s="69"/>
      <c r="R272" s="70"/>
      <c r="S272" s="70"/>
      <c r="T272" s="70"/>
      <c r="U272" s="70"/>
      <c r="V272" s="70"/>
      <c r="W272" s="70"/>
      <c r="X272" s="70"/>
      <c r="Y272" s="70"/>
      <c r="Z272" s="70"/>
      <c r="AA272" s="100"/>
      <c r="AB272" s="100"/>
      <c r="AC272" s="100"/>
      <c r="AD272" s="100"/>
      <c r="AE272" s="100"/>
      <c r="AF272" s="100"/>
      <c r="AG272" s="69"/>
      <c r="AH272" s="69"/>
      <c r="AI272" s="101"/>
      <c r="AJ272" s="102"/>
    </row>
    <row r="273" spans="2:36" ht="12.75" customHeight="1">
      <c r="B273" s="58">
        <v>3</v>
      </c>
      <c r="C273" s="64">
        <f>+C272+1</f>
        <v>265</v>
      </c>
      <c r="D273" s="103">
        <v>3123</v>
      </c>
      <c r="E273" s="61" t="s">
        <v>23</v>
      </c>
      <c r="F273" s="61"/>
      <c r="G273" s="62" t="s">
        <v>24</v>
      </c>
      <c r="H273" s="62" t="s">
        <v>144</v>
      </c>
      <c r="I273" s="62" t="s">
        <v>149</v>
      </c>
      <c r="J273" s="63">
        <v>45</v>
      </c>
      <c r="K273" s="64">
        <v>1</v>
      </c>
      <c r="L273" s="65">
        <v>0</v>
      </c>
      <c r="M273" s="66"/>
      <c r="N273" s="67"/>
      <c r="O273" s="68"/>
      <c r="P273" s="68"/>
      <c r="Q273" s="69"/>
      <c r="R273" s="70"/>
      <c r="S273" s="70"/>
      <c r="T273" s="70"/>
      <c r="U273" s="70"/>
      <c r="V273" s="70"/>
      <c r="W273" s="70"/>
      <c r="X273" s="70"/>
      <c r="Y273" s="70"/>
      <c r="Z273" s="70"/>
      <c r="AA273" s="100"/>
      <c r="AB273" s="100"/>
      <c r="AC273" s="100"/>
      <c r="AD273" s="100"/>
      <c r="AE273" s="100"/>
      <c r="AF273" s="100"/>
      <c r="AG273" s="69"/>
      <c r="AH273" s="69"/>
      <c r="AI273" s="101"/>
      <c r="AJ273" s="102"/>
    </row>
    <row r="274" spans="2:36" ht="12.75" customHeight="1">
      <c r="B274" s="58">
        <v>3</v>
      </c>
      <c r="C274" s="64">
        <f>+C273+1</f>
        <v>266</v>
      </c>
      <c r="D274" s="103">
        <v>3107</v>
      </c>
      <c r="E274" s="61" t="s">
        <v>23</v>
      </c>
      <c r="F274" s="61"/>
      <c r="G274" s="62" t="s">
        <v>24</v>
      </c>
      <c r="H274" s="62" t="s">
        <v>144</v>
      </c>
      <c r="I274" s="62" t="s">
        <v>152</v>
      </c>
      <c r="J274" s="63">
        <v>13</v>
      </c>
      <c r="K274" s="64">
        <v>1</v>
      </c>
      <c r="L274" s="65">
        <v>0</v>
      </c>
      <c r="M274" s="71"/>
      <c r="N274" s="67"/>
      <c r="O274" s="68"/>
      <c r="P274" s="68"/>
      <c r="Q274" s="69"/>
      <c r="R274" s="70"/>
      <c r="S274" s="70"/>
      <c r="T274" s="70"/>
      <c r="U274" s="70"/>
      <c r="V274" s="70"/>
      <c r="W274" s="70"/>
      <c r="X274" s="70"/>
      <c r="Y274" s="70"/>
      <c r="Z274" s="70"/>
      <c r="AA274" s="100"/>
      <c r="AB274" s="100"/>
      <c r="AC274" s="100"/>
      <c r="AD274" s="100"/>
      <c r="AE274" s="100"/>
      <c r="AF274" s="100"/>
      <c r="AG274" s="69"/>
      <c r="AH274" s="69"/>
      <c r="AI274" s="101"/>
      <c r="AJ274" s="102"/>
    </row>
    <row r="275" spans="2:36" ht="12.75" customHeight="1">
      <c r="B275" s="58">
        <v>3</v>
      </c>
      <c r="C275" s="77">
        <f>+C274+1</f>
        <v>267</v>
      </c>
      <c r="D275" s="99">
        <v>3108</v>
      </c>
      <c r="E275" s="74" t="s">
        <v>27</v>
      </c>
      <c r="F275" s="74">
        <v>147</v>
      </c>
      <c r="G275" s="75" t="s">
        <v>24</v>
      </c>
      <c r="H275" s="75" t="s">
        <v>144</v>
      </c>
      <c r="I275" s="75" t="s">
        <v>152</v>
      </c>
      <c r="J275" s="76">
        <v>14</v>
      </c>
      <c r="K275" s="77">
        <v>1</v>
      </c>
      <c r="L275" s="78">
        <v>0</v>
      </c>
      <c r="M275" s="66"/>
      <c r="N275" s="67"/>
      <c r="O275" s="68"/>
      <c r="P275" s="68"/>
      <c r="Q275" s="69"/>
      <c r="R275" s="70"/>
      <c r="S275" s="70"/>
      <c r="T275" s="70"/>
      <c r="U275" s="70"/>
      <c r="V275" s="70"/>
      <c r="W275" s="70"/>
      <c r="X275" s="70"/>
      <c r="Y275" s="70"/>
      <c r="Z275" s="70"/>
      <c r="AA275" s="100"/>
      <c r="AB275" s="100"/>
      <c r="AC275" s="100"/>
      <c r="AD275" s="100"/>
      <c r="AE275" s="100"/>
      <c r="AF275" s="100"/>
      <c r="AG275" s="69"/>
      <c r="AH275" s="69"/>
      <c r="AI275" s="101"/>
      <c r="AJ275" s="102"/>
    </row>
    <row r="276" spans="2:36" ht="12.75" customHeight="1">
      <c r="B276" s="58">
        <v>3</v>
      </c>
      <c r="C276" s="64">
        <f>+C275+1</f>
        <v>268</v>
      </c>
      <c r="D276" s="103">
        <v>3109</v>
      </c>
      <c r="E276" s="61" t="s">
        <v>23</v>
      </c>
      <c r="F276" s="61"/>
      <c r="G276" s="62" t="s">
        <v>24</v>
      </c>
      <c r="H276" s="62" t="s">
        <v>144</v>
      </c>
      <c r="I276" s="62" t="s">
        <v>152</v>
      </c>
      <c r="J276" s="63">
        <v>15</v>
      </c>
      <c r="K276" s="64">
        <v>1</v>
      </c>
      <c r="L276" s="65">
        <v>0</v>
      </c>
      <c r="M276" s="71"/>
      <c r="N276" s="67"/>
      <c r="O276" s="68"/>
      <c r="P276" s="68"/>
      <c r="Q276" s="69"/>
      <c r="R276" s="70"/>
      <c r="S276" s="70"/>
      <c r="T276" s="70"/>
      <c r="U276" s="70"/>
      <c r="V276" s="70"/>
      <c r="W276" s="70"/>
      <c r="X276" s="70"/>
      <c r="Y276" s="70"/>
      <c r="Z276" s="70"/>
      <c r="AA276" s="100"/>
      <c r="AB276" s="100"/>
      <c r="AC276" s="100"/>
      <c r="AD276" s="100"/>
      <c r="AE276" s="100"/>
      <c r="AF276" s="100"/>
      <c r="AG276" s="69"/>
      <c r="AH276" s="69"/>
      <c r="AI276" s="101"/>
      <c r="AJ276" s="102"/>
    </row>
    <row r="277" spans="2:36" ht="12.75" customHeight="1">
      <c r="B277" s="58">
        <v>3</v>
      </c>
      <c r="C277" s="77">
        <f>+C276+1</f>
        <v>269</v>
      </c>
      <c r="D277" s="99">
        <v>3110</v>
      </c>
      <c r="E277" s="74" t="s">
        <v>27</v>
      </c>
      <c r="F277" s="74">
        <v>176</v>
      </c>
      <c r="G277" s="75" t="s">
        <v>24</v>
      </c>
      <c r="H277" s="75" t="s">
        <v>144</v>
      </c>
      <c r="I277" s="75" t="s">
        <v>152</v>
      </c>
      <c r="J277" s="76">
        <v>16</v>
      </c>
      <c r="K277" s="77">
        <v>1</v>
      </c>
      <c r="L277" s="78">
        <v>0</v>
      </c>
      <c r="M277" s="66"/>
      <c r="N277" s="67"/>
      <c r="O277" s="68"/>
      <c r="P277" s="68"/>
      <c r="Q277" s="69"/>
      <c r="R277" s="70"/>
      <c r="S277" s="70"/>
      <c r="T277" s="70"/>
      <c r="U277" s="70"/>
      <c r="V277" s="70"/>
      <c r="W277" s="70"/>
      <c r="X277" s="70"/>
      <c r="Y277" s="70"/>
      <c r="Z277" s="70"/>
      <c r="AA277" s="100"/>
      <c r="AB277" s="100"/>
      <c r="AC277" s="100"/>
      <c r="AD277" s="100"/>
      <c r="AE277" s="100"/>
      <c r="AF277" s="100"/>
      <c r="AG277" s="69"/>
      <c r="AH277" s="69"/>
      <c r="AI277" s="101"/>
      <c r="AJ277" s="102"/>
    </row>
    <row r="278" spans="2:36" ht="12.75" customHeight="1">
      <c r="B278" s="58">
        <v>3</v>
      </c>
      <c r="C278" s="77">
        <f>+C277+1</f>
        <v>270</v>
      </c>
      <c r="D278" s="99">
        <v>3128</v>
      </c>
      <c r="E278" s="74" t="s">
        <v>27</v>
      </c>
      <c r="F278" s="74">
        <v>197</v>
      </c>
      <c r="G278" s="75" t="s">
        <v>24</v>
      </c>
      <c r="H278" s="75" t="s">
        <v>144</v>
      </c>
      <c r="I278" s="75" t="s">
        <v>153</v>
      </c>
      <c r="J278" s="76">
        <v>2</v>
      </c>
      <c r="K278" s="77">
        <v>1</v>
      </c>
      <c r="L278" s="78">
        <v>0</v>
      </c>
      <c r="M278" s="71"/>
      <c r="N278" s="67"/>
      <c r="O278" s="68"/>
      <c r="P278" s="68"/>
      <c r="Q278" s="69"/>
      <c r="R278" s="70"/>
      <c r="S278" s="70"/>
      <c r="T278" s="70"/>
      <c r="U278" s="70"/>
      <c r="V278" s="70"/>
      <c r="W278" s="70"/>
      <c r="X278" s="70"/>
      <c r="Y278" s="70"/>
      <c r="Z278" s="70"/>
      <c r="AA278" s="100"/>
      <c r="AB278" s="100"/>
      <c r="AC278" s="100"/>
      <c r="AD278" s="100"/>
      <c r="AE278" s="100"/>
      <c r="AF278" s="100"/>
      <c r="AG278" s="69"/>
      <c r="AH278" s="69"/>
      <c r="AI278" s="101"/>
      <c r="AJ278" s="102"/>
    </row>
    <row r="279" spans="2:36" ht="12.75" customHeight="1">
      <c r="B279" s="58">
        <v>3</v>
      </c>
      <c r="C279" s="64">
        <f>+C278+1</f>
        <v>271</v>
      </c>
      <c r="D279" s="103">
        <v>3159</v>
      </c>
      <c r="E279" s="61" t="s">
        <v>23</v>
      </c>
      <c r="F279" s="61"/>
      <c r="G279" s="62" t="s">
        <v>24</v>
      </c>
      <c r="H279" s="62" t="s">
        <v>144</v>
      </c>
      <c r="I279" s="62" t="s">
        <v>154</v>
      </c>
      <c r="J279" s="63">
        <v>2</v>
      </c>
      <c r="K279" s="64">
        <v>1</v>
      </c>
      <c r="L279" s="65">
        <v>0</v>
      </c>
      <c r="M279" s="66"/>
      <c r="N279" s="67"/>
      <c r="O279" s="68"/>
      <c r="P279" s="68"/>
      <c r="Q279" s="69"/>
      <c r="R279" s="70"/>
      <c r="S279" s="70"/>
      <c r="T279" s="70"/>
      <c r="U279" s="70"/>
      <c r="V279" s="70"/>
      <c r="W279" s="70"/>
      <c r="X279" s="70"/>
      <c r="Y279" s="70"/>
      <c r="Z279" s="70"/>
      <c r="AA279" s="100"/>
      <c r="AB279" s="100"/>
      <c r="AC279" s="100"/>
      <c r="AD279" s="100"/>
      <c r="AE279" s="100"/>
      <c r="AF279" s="100"/>
      <c r="AG279" s="69"/>
      <c r="AH279" s="69"/>
      <c r="AI279" s="101"/>
      <c r="AJ279" s="102"/>
    </row>
    <row r="280" spans="2:36" ht="12.75" customHeight="1">
      <c r="B280" s="58">
        <v>3</v>
      </c>
      <c r="C280" s="64">
        <f>+C279+1</f>
        <v>272</v>
      </c>
      <c r="D280" s="103">
        <v>3160</v>
      </c>
      <c r="E280" s="61" t="s">
        <v>23</v>
      </c>
      <c r="F280" s="61"/>
      <c r="G280" s="62" t="s">
        <v>24</v>
      </c>
      <c r="H280" s="62" t="s">
        <v>144</v>
      </c>
      <c r="I280" s="62" t="s">
        <v>155</v>
      </c>
      <c r="J280" s="63">
        <v>29</v>
      </c>
      <c r="K280" s="64">
        <v>1</v>
      </c>
      <c r="L280" s="65">
        <v>0</v>
      </c>
      <c r="M280" s="71"/>
      <c r="N280" s="67"/>
      <c r="O280" s="68"/>
      <c r="P280" s="68"/>
      <c r="Q280" s="69"/>
      <c r="R280" s="70"/>
      <c r="S280" s="70"/>
      <c r="T280" s="70"/>
      <c r="U280" s="70"/>
      <c r="V280" s="70"/>
      <c r="W280" s="70"/>
      <c r="X280" s="70"/>
      <c r="Y280" s="70"/>
      <c r="Z280" s="70"/>
      <c r="AA280" s="100"/>
      <c r="AB280" s="100"/>
      <c r="AC280" s="100"/>
      <c r="AD280" s="100"/>
      <c r="AE280" s="100"/>
      <c r="AF280" s="100"/>
      <c r="AG280" s="69"/>
      <c r="AH280" s="69"/>
      <c r="AI280" s="101"/>
      <c r="AJ280" s="102"/>
    </row>
    <row r="281" spans="2:36" ht="12.75" customHeight="1">
      <c r="B281" s="58">
        <v>3</v>
      </c>
      <c r="C281" s="105">
        <f>+C280+1</f>
        <v>273</v>
      </c>
      <c r="D281" s="106">
        <v>3211</v>
      </c>
      <c r="E281" s="107" t="s">
        <v>27</v>
      </c>
      <c r="F281" s="107">
        <v>218</v>
      </c>
      <c r="G281" s="108" t="s">
        <v>24</v>
      </c>
      <c r="H281" s="108" t="s">
        <v>144</v>
      </c>
      <c r="I281" s="108" t="s">
        <v>155</v>
      </c>
      <c r="J281" s="109">
        <v>32</v>
      </c>
      <c r="K281" s="77">
        <v>1</v>
      </c>
      <c r="L281" s="78">
        <v>0</v>
      </c>
      <c r="M281" s="66"/>
      <c r="N281"/>
      <c r="O281" s="68"/>
      <c r="P281" s="68"/>
      <c r="Q281" s="69"/>
      <c r="R281" s="70"/>
      <c r="S281" s="70"/>
      <c r="T281" s="70"/>
      <c r="U281" s="70"/>
      <c r="V281" s="70"/>
      <c r="W281" s="70"/>
      <c r="X281" s="70"/>
      <c r="Y281" s="70"/>
      <c r="Z281" s="70"/>
      <c r="AA281" s="100"/>
      <c r="AB281" s="100"/>
      <c r="AC281" s="100"/>
      <c r="AD281" s="100"/>
      <c r="AE281" s="100"/>
      <c r="AF281" s="100"/>
      <c r="AG281" s="69"/>
      <c r="AH281" s="69"/>
      <c r="AI281" s="101"/>
      <c r="AJ281" s="102"/>
    </row>
    <row r="282" spans="2:36" ht="12.75" customHeight="1">
      <c r="B282" s="58"/>
      <c r="C282" s="110" t="s">
        <v>156</v>
      </c>
      <c r="D282" s="111"/>
      <c r="E282" s="112"/>
      <c r="F282" s="112"/>
      <c r="G282" s="112"/>
      <c r="H282" s="113" t="s">
        <v>157</v>
      </c>
      <c r="I282" s="112"/>
      <c r="J282" s="114"/>
      <c r="K282" s="115">
        <v>273</v>
      </c>
      <c r="L282" s="115">
        <f>SUM(L9:L281)</f>
        <v>13</v>
      </c>
      <c r="M282" s="71"/>
      <c r="N282" s="67"/>
      <c r="O282" s="68"/>
      <c r="P282" s="68"/>
      <c r="Q282" s="69"/>
      <c r="R282" s="70"/>
      <c r="S282" s="70"/>
      <c r="T282" s="70"/>
      <c r="U282" s="70"/>
      <c r="V282" s="70"/>
      <c r="W282" s="70"/>
      <c r="X282" s="70"/>
      <c r="Y282" s="70"/>
      <c r="Z282" s="70"/>
      <c r="AA282" s="100"/>
      <c r="AB282" s="100"/>
      <c r="AC282" s="100"/>
      <c r="AD282" s="100"/>
      <c r="AE282" s="100"/>
      <c r="AF282" s="100"/>
      <c r="AG282" s="69"/>
      <c r="AH282" s="69"/>
      <c r="AI282" s="101"/>
      <c r="AJ282" s="102"/>
    </row>
    <row r="283" spans="2:36" ht="12.75" customHeight="1">
      <c r="B283" s="58">
        <v>6</v>
      </c>
      <c r="C283" s="116">
        <v>1</v>
      </c>
      <c r="D283" s="117">
        <v>3167</v>
      </c>
      <c r="E283" s="118" t="s">
        <v>27</v>
      </c>
      <c r="F283" s="118">
        <v>146</v>
      </c>
      <c r="G283" s="119" t="s">
        <v>34</v>
      </c>
      <c r="H283" s="119" t="s">
        <v>158</v>
      </c>
      <c r="I283" s="119" t="s">
        <v>159</v>
      </c>
      <c r="J283" s="120" t="s">
        <v>160</v>
      </c>
      <c r="K283" s="77">
        <v>1</v>
      </c>
      <c r="L283" s="78">
        <v>0</v>
      </c>
      <c r="M283" s="66"/>
      <c r="N283" s="67"/>
      <c r="O283" s="68"/>
      <c r="P283" s="68"/>
      <c r="Q283" s="69"/>
      <c r="R283" s="70"/>
      <c r="S283" s="70"/>
      <c r="T283" s="70"/>
      <c r="U283" s="70"/>
      <c r="V283" s="70"/>
      <c r="W283" s="70"/>
      <c r="X283" s="70"/>
      <c r="Y283" s="70"/>
      <c r="Z283" s="70"/>
      <c r="AA283" s="100"/>
      <c r="AB283" s="100"/>
      <c r="AC283" s="100"/>
      <c r="AD283" s="100"/>
      <c r="AE283" s="100"/>
      <c r="AF283" s="100"/>
      <c r="AG283" s="69"/>
      <c r="AH283" s="69"/>
      <c r="AI283" s="101"/>
      <c r="AJ283" s="102"/>
    </row>
    <row r="284" spans="2:36" ht="12.75" customHeight="1">
      <c r="B284" s="58">
        <v>6</v>
      </c>
      <c r="C284" s="77">
        <f>+C283+1</f>
        <v>2</v>
      </c>
      <c r="D284" s="99">
        <v>3168</v>
      </c>
      <c r="E284" s="74" t="s">
        <v>27</v>
      </c>
      <c r="F284" s="74">
        <v>205</v>
      </c>
      <c r="G284" s="75" t="s">
        <v>24</v>
      </c>
      <c r="H284" s="75" t="s">
        <v>158</v>
      </c>
      <c r="I284" s="75" t="s">
        <v>53</v>
      </c>
      <c r="J284" s="76">
        <v>15</v>
      </c>
      <c r="K284" s="77">
        <v>1</v>
      </c>
      <c r="L284" s="78">
        <v>0</v>
      </c>
      <c r="M284" s="71"/>
      <c r="N284" s="67"/>
      <c r="O284" s="68"/>
      <c r="P284" s="68"/>
      <c r="Q284" s="69"/>
      <c r="R284" s="70"/>
      <c r="S284" s="70"/>
      <c r="T284" s="70"/>
      <c r="U284" s="70"/>
      <c r="V284" s="70"/>
      <c r="W284" s="70"/>
      <c r="X284" s="70"/>
      <c r="Y284" s="70"/>
      <c r="Z284" s="70"/>
      <c r="AA284" s="100"/>
      <c r="AB284" s="100"/>
      <c r="AC284" s="100"/>
      <c r="AD284" s="100"/>
      <c r="AE284" s="100"/>
      <c r="AF284" s="100"/>
      <c r="AG284" s="69"/>
      <c r="AH284" s="69"/>
      <c r="AI284" s="101"/>
      <c r="AJ284" s="102"/>
    </row>
    <row r="285" spans="2:36" ht="12.75" customHeight="1">
      <c r="B285" s="58">
        <v>6</v>
      </c>
      <c r="C285" s="77">
        <f>+C284+1</f>
        <v>3</v>
      </c>
      <c r="D285" s="99">
        <v>6036</v>
      </c>
      <c r="E285" s="74" t="s">
        <v>27</v>
      </c>
      <c r="F285" s="74"/>
      <c r="G285" s="75" t="s">
        <v>24</v>
      </c>
      <c r="H285" s="75" t="s">
        <v>158</v>
      </c>
      <c r="I285" s="75" t="s">
        <v>72</v>
      </c>
      <c r="J285" s="76">
        <v>15</v>
      </c>
      <c r="K285" s="77">
        <v>0</v>
      </c>
      <c r="L285" s="78">
        <v>1</v>
      </c>
      <c r="M285" s="66"/>
      <c r="N285" s="67"/>
      <c r="O285" s="68"/>
      <c r="P285" s="68"/>
      <c r="Q285" s="69"/>
      <c r="R285" s="70"/>
      <c r="S285" s="70"/>
      <c r="T285" s="70"/>
      <c r="U285" s="70"/>
      <c r="V285" s="70"/>
      <c r="W285" s="70"/>
      <c r="X285" s="70"/>
      <c r="Y285" s="70"/>
      <c r="Z285" s="70"/>
      <c r="AA285" s="100"/>
      <c r="AB285" s="100"/>
      <c r="AC285" s="100"/>
      <c r="AD285" s="100"/>
      <c r="AE285" s="100"/>
      <c r="AF285" s="100"/>
      <c r="AG285" s="69"/>
      <c r="AH285" s="69"/>
      <c r="AI285" s="101"/>
      <c r="AJ285" s="102"/>
    </row>
    <row r="286" spans="2:36" ht="12.75" customHeight="1">
      <c r="B286" s="58">
        <v>6</v>
      </c>
      <c r="C286" s="92">
        <f>C285+1</f>
        <v>4</v>
      </c>
      <c r="D286" s="103">
        <v>3169</v>
      </c>
      <c r="E286" s="61" t="s">
        <v>23</v>
      </c>
      <c r="F286" s="61"/>
      <c r="G286" s="62" t="s">
        <v>24</v>
      </c>
      <c r="H286" s="62" t="s">
        <v>158</v>
      </c>
      <c r="I286" s="90" t="s">
        <v>72</v>
      </c>
      <c r="J286" s="63">
        <v>26</v>
      </c>
      <c r="K286" s="64">
        <v>1</v>
      </c>
      <c r="L286" s="65">
        <v>0</v>
      </c>
      <c r="M286" s="71"/>
      <c r="N286" s="67"/>
      <c r="O286" s="68"/>
      <c r="P286" s="68"/>
      <c r="Q286" s="69"/>
      <c r="R286" s="70"/>
      <c r="S286" s="70"/>
      <c r="T286" s="70"/>
      <c r="U286" s="70"/>
      <c r="V286" s="70"/>
      <c r="W286" s="70"/>
      <c r="X286" s="70"/>
      <c r="Y286" s="70"/>
      <c r="Z286" s="70"/>
      <c r="AA286" s="100"/>
      <c r="AB286" s="100"/>
      <c r="AC286" s="100"/>
      <c r="AD286" s="100"/>
      <c r="AE286" s="100"/>
      <c r="AF286" s="100"/>
      <c r="AG286" s="69"/>
      <c r="AH286" s="69"/>
      <c r="AI286" s="101"/>
      <c r="AJ286" s="102"/>
    </row>
    <row r="287" spans="2:36" ht="12.75" customHeight="1">
      <c r="B287" s="58">
        <v>6</v>
      </c>
      <c r="C287" s="92">
        <f>C286+1</f>
        <v>5</v>
      </c>
      <c r="D287" s="103">
        <v>3171</v>
      </c>
      <c r="E287" s="61" t="s">
        <v>23</v>
      </c>
      <c r="F287" s="61"/>
      <c r="G287" s="62" t="s">
        <v>24</v>
      </c>
      <c r="H287" s="62" t="s">
        <v>158</v>
      </c>
      <c r="I287" s="90" t="s">
        <v>72</v>
      </c>
      <c r="J287" s="63">
        <v>39</v>
      </c>
      <c r="K287" s="64">
        <v>1</v>
      </c>
      <c r="L287" s="65">
        <v>0</v>
      </c>
      <c r="M287" s="66"/>
      <c r="N287" s="67"/>
      <c r="O287" s="68"/>
      <c r="P287" s="68"/>
      <c r="Q287" s="69"/>
      <c r="R287" s="70"/>
      <c r="S287" s="70"/>
      <c r="T287" s="70"/>
      <c r="U287" s="70"/>
      <c r="V287" s="70"/>
      <c r="W287" s="70"/>
      <c r="X287" s="70"/>
      <c r="Y287" s="70"/>
      <c r="Z287" s="70"/>
      <c r="AA287" s="100"/>
      <c r="AB287" s="100"/>
      <c r="AC287" s="100"/>
      <c r="AD287" s="100"/>
      <c r="AE287" s="100"/>
      <c r="AF287" s="100"/>
      <c r="AG287" s="69"/>
      <c r="AH287" s="69"/>
      <c r="AI287" s="101"/>
      <c r="AJ287" s="102"/>
    </row>
    <row r="288" spans="2:36" ht="12.75" customHeight="1">
      <c r="B288" s="58">
        <v>6</v>
      </c>
      <c r="C288" s="77">
        <f>+C287+1</f>
        <v>6</v>
      </c>
      <c r="D288" s="99">
        <v>3172</v>
      </c>
      <c r="E288" s="74" t="s">
        <v>27</v>
      </c>
      <c r="F288" s="74">
        <v>216</v>
      </c>
      <c r="G288" s="75" t="s">
        <v>24</v>
      </c>
      <c r="H288" s="75" t="s">
        <v>158</v>
      </c>
      <c r="I288" s="75" t="s">
        <v>72</v>
      </c>
      <c r="J288" s="76">
        <v>48</v>
      </c>
      <c r="K288" s="77">
        <v>1</v>
      </c>
      <c r="L288" s="78">
        <v>0</v>
      </c>
      <c r="M288" s="71"/>
      <c r="N288" s="67"/>
      <c r="O288" s="68"/>
      <c r="P288" s="68"/>
      <c r="Q288" s="69"/>
      <c r="R288" s="70"/>
      <c r="S288" s="70"/>
      <c r="T288" s="70"/>
      <c r="U288" s="70"/>
      <c r="V288" s="70"/>
      <c r="W288" s="70"/>
      <c r="X288" s="70"/>
      <c r="Y288" s="70"/>
      <c r="Z288" s="70"/>
      <c r="AA288" s="100"/>
      <c r="AB288" s="100"/>
      <c r="AC288" s="100"/>
      <c r="AD288" s="100"/>
      <c r="AE288" s="100"/>
      <c r="AF288" s="100"/>
      <c r="AG288" s="69"/>
      <c r="AH288" s="69"/>
      <c r="AI288" s="101"/>
      <c r="AJ288" s="102"/>
    </row>
    <row r="289" spans="2:36" ht="12.75" customHeight="1">
      <c r="B289" s="58">
        <v>6</v>
      </c>
      <c r="C289" s="77">
        <f>+C288+1</f>
        <v>7</v>
      </c>
      <c r="D289" s="99">
        <v>3173</v>
      </c>
      <c r="E289" s="74" t="s">
        <v>27</v>
      </c>
      <c r="F289" s="74">
        <v>158</v>
      </c>
      <c r="G289" s="75" t="s">
        <v>24</v>
      </c>
      <c r="H289" s="75" t="s">
        <v>158</v>
      </c>
      <c r="I289" s="75" t="s">
        <v>161</v>
      </c>
      <c r="J289" s="76">
        <v>4</v>
      </c>
      <c r="K289" s="77">
        <v>1</v>
      </c>
      <c r="L289" s="78">
        <v>0</v>
      </c>
      <c r="M289" s="66"/>
      <c r="N289" s="67"/>
      <c r="O289" s="68"/>
      <c r="P289" s="68"/>
      <c r="Q289" s="69"/>
      <c r="R289" s="70"/>
      <c r="S289" s="70"/>
      <c r="T289" s="70"/>
      <c r="U289" s="70"/>
      <c r="V289" s="70"/>
      <c r="W289" s="70"/>
      <c r="X289" s="70"/>
      <c r="Y289" s="70"/>
      <c r="Z289" s="70"/>
      <c r="AA289" s="100"/>
      <c r="AB289" s="100"/>
      <c r="AC289" s="100"/>
      <c r="AD289" s="100"/>
      <c r="AE289" s="100"/>
      <c r="AF289" s="100"/>
      <c r="AG289" s="69"/>
      <c r="AH289" s="69"/>
      <c r="AI289" s="101"/>
      <c r="AJ289" s="102"/>
    </row>
    <row r="290" spans="2:36" ht="12.75" customHeight="1">
      <c r="B290" s="58">
        <v>6</v>
      </c>
      <c r="C290" s="77">
        <f>+C289+1</f>
        <v>8</v>
      </c>
      <c r="D290" s="99">
        <v>3174</v>
      </c>
      <c r="E290" s="74" t="s">
        <v>27</v>
      </c>
      <c r="F290" s="74">
        <v>161</v>
      </c>
      <c r="G290" s="75" t="s">
        <v>24</v>
      </c>
      <c r="H290" s="75" t="s">
        <v>158</v>
      </c>
      <c r="I290" s="75" t="s">
        <v>161</v>
      </c>
      <c r="J290" s="76">
        <v>5</v>
      </c>
      <c r="K290" s="77">
        <v>1</v>
      </c>
      <c r="L290" s="78">
        <v>0</v>
      </c>
      <c r="M290" s="71"/>
      <c r="N290" s="67"/>
      <c r="O290" s="68"/>
      <c r="P290" s="68"/>
      <c r="Q290" s="69"/>
      <c r="R290" s="70"/>
      <c r="S290" s="70"/>
      <c r="T290" s="70"/>
      <c r="U290" s="70"/>
      <c r="V290" s="70"/>
      <c r="W290" s="70"/>
      <c r="X290" s="70"/>
      <c r="Y290" s="70"/>
      <c r="Z290" s="70"/>
      <c r="AA290" s="100"/>
      <c r="AB290" s="100"/>
      <c r="AC290" s="100"/>
      <c r="AD290" s="100"/>
      <c r="AE290" s="100"/>
      <c r="AF290" s="100"/>
      <c r="AG290" s="69"/>
      <c r="AH290" s="69"/>
      <c r="AI290" s="101"/>
      <c r="AJ290" s="102"/>
    </row>
    <row r="291" spans="2:36" ht="12.75" customHeight="1">
      <c r="B291" s="58">
        <v>6</v>
      </c>
      <c r="C291" s="64">
        <f>+C290+1</f>
        <v>9</v>
      </c>
      <c r="D291" s="103">
        <v>3177</v>
      </c>
      <c r="E291" s="61" t="s">
        <v>23</v>
      </c>
      <c r="F291" s="61"/>
      <c r="G291" s="62" t="s">
        <v>24</v>
      </c>
      <c r="H291" s="62" t="s">
        <v>158</v>
      </c>
      <c r="I291" s="62" t="s">
        <v>162</v>
      </c>
      <c r="J291" s="63">
        <v>7</v>
      </c>
      <c r="K291" s="64">
        <v>1</v>
      </c>
      <c r="L291" s="65">
        <v>0</v>
      </c>
      <c r="M291" s="66"/>
      <c r="N291" s="67"/>
      <c r="O291" s="68"/>
      <c r="P291" s="68"/>
      <c r="Q291" s="69"/>
      <c r="R291" s="70"/>
      <c r="S291" s="70"/>
      <c r="T291" s="70"/>
      <c r="U291" s="70"/>
      <c r="V291" s="70"/>
      <c r="W291" s="70"/>
      <c r="X291" s="70"/>
      <c r="Y291" s="70"/>
      <c r="Z291" s="70"/>
      <c r="AA291" s="100"/>
      <c r="AB291" s="100"/>
      <c r="AC291" s="100"/>
      <c r="AD291" s="100"/>
      <c r="AE291" s="100"/>
      <c r="AF291" s="100"/>
      <c r="AG291" s="69"/>
      <c r="AH291" s="69"/>
      <c r="AI291" s="101"/>
      <c r="AJ291" s="102"/>
    </row>
    <row r="292" spans="2:36" ht="12.75" customHeight="1">
      <c r="B292" s="58">
        <v>6</v>
      </c>
      <c r="C292" s="64">
        <f>+C291+1</f>
        <v>10</v>
      </c>
      <c r="D292" s="103">
        <v>3178</v>
      </c>
      <c r="E292" s="61" t="s">
        <v>23</v>
      </c>
      <c r="F292" s="61"/>
      <c r="G292" s="62" t="s">
        <v>24</v>
      </c>
      <c r="H292" s="62" t="s">
        <v>158</v>
      </c>
      <c r="I292" s="62" t="s">
        <v>162</v>
      </c>
      <c r="J292" s="63">
        <v>12</v>
      </c>
      <c r="K292" s="64">
        <v>1</v>
      </c>
      <c r="L292" s="65">
        <v>0</v>
      </c>
      <c r="M292" s="71"/>
      <c r="N292" s="67"/>
      <c r="O292" s="68"/>
      <c r="P292" s="68"/>
      <c r="Q292" s="69"/>
      <c r="R292" s="70"/>
      <c r="S292" s="70"/>
      <c r="T292" s="70"/>
      <c r="U292" s="70"/>
      <c r="V292" s="70"/>
      <c r="W292" s="70"/>
      <c r="X292" s="70"/>
      <c r="Y292" s="70"/>
      <c r="Z292" s="70"/>
      <c r="AA292" s="100"/>
      <c r="AB292" s="100"/>
      <c r="AC292" s="100"/>
      <c r="AD292" s="100"/>
      <c r="AE292" s="100"/>
      <c r="AF292" s="100"/>
      <c r="AG292" s="69"/>
      <c r="AH292" s="69"/>
      <c r="AI292" s="101"/>
      <c r="AJ292" s="102"/>
    </row>
    <row r="293" spans="2:36" ht="12.75" customHeight="1">
      <c r="B293" s="58">
        <v>6</v>
      </c>
      <c r="C293" s="77">
        <f>+C292+1</f>
        <v>11</v>
      </c>
      <c r="D293" s="99">
        <v>6006</v>
      </c>
      <c r="E293" s="74" t="s">
        <v>27</v>
      </c>
      <c r="F293" s="74">
        <v>188</v>
      </c>
      <c r="G293" s="75" t="s">
        <v>24</v>
      </c>
      <c r="H293" s="75" t="s">
        <v>158</v>
      </c>
      <c r="I293" s="75" t="s">
        <v>163</v>
      </c>
      <c r="J293" s="76">
        <v>11</v>
      </c>
      <c r="K293" s="77">
        <v>0</v>
      </c>
      <c r="L293" s="78">
        <v>1</v>
      </c>
      <c r="M293" s="66"/>
      <c r="N293" s="67"/>
      <c r="O293" s="68"/>
      <c r="P293" s="68"/>
      <c r="Q293" s="69"/>
      <c r="R293" s="70"/>
      <c r="S293" s="70"/>
      <c r="T293" s="70"/>
      <c r="U293" s="70"/>
      <c r="V293" s="70"/>
      <c r="W293" s="70"/>
      <c r="X293" s="70"/>
      <c r="Y293" s="70"/>
      <c r="Z293" s="70"/>
      <c r="AA293" s="100"/>
      <c r="AB293" s="100"/>
      <c r="AC293" s="100"/>
      <c r="AD293" s="100"/>
      <c r="AE293" s="100"/>
      <c r="AF293" s="100"/>
      <c r="AG293" s="69"/>
      <c r="AH293" s="69"/>
      <c r="AI293" s="101"/>
      <c r="AJ293" s="102"/>
    </row>
    <row r="294" spans="2:36" ht="12.75" customHeight="1">
      <c r="B294" s="58">
        <v>6</v>
      </c>
      <c r="C294" s="64">
        <f>+C293+1</f>
        <v>12</v>
      </c>
      <c r="D294" s="103">
        <v>3176</v>
      </c>
      <c r="E294" s="61" t="s">
        <v>23</v>
      </c>
      <c r="F294" s="61"/>
      <c r="G294" s="62" t="s">
        <v>24</v>
      </c>
      <c r="H294" s="62" t="s">
        <v>158</v>
      </c>
      <c r="I294" s="62" t="s">
        <v>163</v>
      </c>
      <c r="J294" s="63">
        <v>28</v>
      </c>
      <c r="K294" s="64">
        <v>1</v>
      </c>
      <c r="L294" s="65">
        <v>0</v>
      </c>
      <c r="M294" s="71"/>
      <c r="N294" s="67"/>
      <c r="O294" s="68"/>
      <c r="P294" s="68"/>
      <c r="Q294" s="69"/>
      <c r="R294" s="70"/>
      <c r="S294" s="70"/>
      <c r="T294" s="70"/>
      <c r="U294" s="70"/>
      <c r="V294" s="70"/>
      <c r="W294" s="70"/>
      <c r="X294" s="70"/>
      <c r="Y294" s="70"/>
      <c r="Z294" s="70"/>
      <c r="AA294" s="100"/>
      <c r="AB294" s="100"/>
      <c r="AC294" s="100"/>
      <c r="AD294" s="100"/>
      <c r="AE294" s="100"/>
      <c r="AF294" s="100"/>
      <c r="AG294" s="69"/>
      <c r="AH294" s="69"/>
      <c r="AI294" s="101"/>
      <c r="AJ294" s="102"/>
    </row>
    <row r="295" spans="2:36" ht="12.75" customHeight="1">
      <c r="B295" s="58">
        <v>6</v>
      </c>
      <c r="C295" s="64">
        <v>13</v>
      </c>
      <c r="D295" s="103">
        <v>3179</v>
      </c>
      <c r="E295" s="61" t="s">
        <v>23</v>
      </c>
      <c r="F295" s="61"/>
      <c r="G295" s="62" t="s">
        <v>24</v>
      </c>
      <c r="H295" s="62" t="s">
        <v>158</v>
      </c>
      <c r="I295" s="62" t="s">
        <v>108</v>
      </c>
      <c r="J295" s="63">
        <v>42</v>
      </c>
      <c r="K295" s="64">
        <v>1</v>
      </c>
      <c r="L295" s="65">
        <v>0</v>
      </c>
      <c r="M295" s="66"/>
      <c r="N295" s="67"/>
      <c r="O295" s="68"/>
      <c r="P295" s="68"/>
      <c r="Q295" s="69"/>
      <c r="R295" s="70"/>
      <c r="S295" s="70"/>
      <c r="T295" s="70"/>
      <c r="U295" s="70"/>
      <c r="V295" s="70"/>
      <c r="W295" s="70"/>
      <c r="X295" s="70"/>
      <c r="Y295" s="70"/>
      <c r="Z295" s="70"/>
      <c r="AA295" s="100"/>
      <c r="AB295" s="100"/>
      <c r="AC295" s="100"/>
      <c r="AD295" s="100"/>
      <c r="AE295" s="100"/>
      <c r="AF295" s="100"/>
      <c r="AG295" s="69"/>
      <c r="AH295" s="69"/>
      <c r="AI295" s="101"/>
      <c r="AJ295" s="102"/>
    </row>
    <row r="296" spans="2:36" ht="12.75" customHeight="1">
      <c r="B296" s="58">
        <v>6</v>
      </c>
      <c r="C296" s="77">
        <f>+C295+1</f>
        <v>14</v>
      </c>
      <c r="D296" s="99">
        <v>3180</v>
      </c>
      <c r="E296" s="74" t="s">
        <v>27</v>
      </c>
      <c r="F296" s="74">
        <v>165</v>
      </c>
      <c r="G296" s="75" t="s">
        <v>24</v>
      </c>
      <c r="H296" s="75" t="s">
        <v>158</v>
      </c>
      <c r="I296" s="75" t="s">
        <v>164</v>
      </c>
      <c r="J296" s="76">
        <v>4</v>
      </c>
      <c r="K296" s="77">
        <v>1</v>
      </c>
      <c r="L296" s="78">
        <v>0</v>
      </c>
      <c r="M296" s="71"/>
      <c r="N296" s="67"/>
      <c r="O296" s="68"/>
      <c r="P296" s="68"/>
      <c r="Q296" s="69"/>
      <c r="R296" s="70"/>
      <c r="S296" s="70"/>
      <c r="T296" s="70"/>
      <c r="U296" s="70"/>
      <c r="V296" s="70"/>
      <c r="W296" s="70"/>
      <c r="X296" s="70"/>
      <c r="Y296" s="70"/>
      <c r="Z296" s="70"/>
      <c r="AA296" s="100"/>
      <c r="AB296" s="100"/>
      <c r="AC296" s="100"/>
      <c r="AD296" s="100"/>
      <c r="AE296" s="100"/>
      <c r="AF296" s="100"/>
      <c r="AG296" s="69"/>
      <c r="AH296" s="69"/>
      <c r="AI296" s="101"/>
      <c r="AJ296" s="102"/>
    </row>
    <row r="297" spans="2:36" ht="12.75" customHeight="1">
      <c r="B297" s="58">
        <v>6</v>
      </c>
      <c r="C297" s="64">
        <f>+C296+1</f>
        <v>15</v>
      </c>
      <c r="D297" s="103">
        <v>3182</v>
      </c>
      <c r="E297" s="61" t="s">
        <v>23</v>
      </c>
      <c r="F297" s="61"/>
      <c r="G297" s="62" t="s">
        <v>24</v>
      </c>
      <c r="H297" s="62" t="s">
        <v>158</v>
      </c>
      <c r="I297" s="62" t="s">
        <v>164</v>
      </c>
      <c r="J297" s="63">
        <v>6</v>
      </c>
      <c r="K297" s="64">
        <v>1</v>
      </c>
      <c r="L297" s="65">
        <v>0</v>
      </c>
      <c r="M297" s="66"/>
      <c r="N297" s="67"/>
      <c r="O297" s="68"/>
      <c r="P297" s="68"/>
      <c r="Q297" s="69"/>
      <c r="R297" s="70"/>
      <c r="S297" s="70"/>
      <c r="T297" s="70"/>
      <c r="U297" s="70"/>
      <c r="V297" s="70"/>
      <c r="W297" s="70"/>
      <c r="X297" s="70"/>
      <c r="Y297" s="70"/>
      <c r="Z297" s="70"/>
      <c r="AA297" s="100"/>
      <c r="AB297" s="100"/>
      <c r="AC297" s="100"/>
      <c r="AD297" s="100"/>
      <c r="AE297" s="100"/>
      <c r="AF297" s="100"/>
      <c r="AG297" s="69"/>
      <c r="AH297" s="69"/>
      <c r="AI297" s="101"/>
      <c r="AJ297" s="102"/>
    </row>
    <row r="298" spans="2:36" ht="12.75" customHeight="1">
      <c r="B298" s="58">
        <v>6</v>
      </c>
      <c r="C298" s="77">
        <f>+C297+1</f>
        <v>16</v>
      </c>
      <c r="D298" s="99">
        <v>3181</v>
      </c>
      <c r="E298" s="74" t="s">
        <v>27</v>
      </c>
      <c r="F298" s="74">
        <v>65</v>
      </c>
      <c r="G298" s="75" t="s">
        <v>24</v>
      </c>
      <c r="H298" s="75" t="s">
        <v>158</v>
      </c>
      <c r="I298" s="75" t="s">
        <v>164</v>
      </c>
      <c r="J298" s="76">
        <v>15</v>
      </c>
      <c r="K298" s="77">
        <v>1</v>
      </c>
      <c r="L298" s="78">
        <v>0</v>
      </c>
      <c r="M298" s="71"/>
      <c r="N298" s="67"/>
      <c r="O298" s="68"/>
      <c r="P298" s="68"/>
      <c r="Q298" s="69"/>
      <c r="R298" s="70"/>
      <c r="S298" s="70"/>
      <c r="T298" s="70"/>
      <c r="U298" s="70"/>
      <c r="V298" s="70"/>
      <c r="W298" s="70"/>
      <c r="X298" s="70"/>
      <c r="Y298" s="70"/>
      <c r="Z298" s="70"/>
      <c r="AA298" s="100"/>
      <c r="AB298" s="100"/>
      <c r="AC298" s="100"/>
      <c r="AD298" s="100"/>
      <c r="AE298" s="100"/>
      <c r="AF298" s="100"/>
      <c r="AG298" s="69"/>
      <c r="AH298" s="69"/>
      <c r="AI298" s="101"/>
      <c r="AJ298" s="102"/>
    </row>
    <row r="299" spans="2:36" ht="12.75" customHeight="1">
      <c r="B299" s="58">
        <v>6</v>
      </c>
      <c r="C299" s="77">
        <f>+C298+1</f>
        <v>17</v>
      </c>
      <c r="D299" s="99">
        <v>3183</v>
      </c>
      <c r="E299" s="74" t="s">
        <v>27</v>
      </c>
      <c r="F299" s="74">
        <v>159</v>
      </c>
      <c r="G299" s="75" t="s">
        <v>24</v>
      </c>
      <c r="H299" s="75" t="s">
        <v>158</v>
      </c>
      <c r="I299" s="75" t="s">
        <v>153</v>
      </c>
      <c r="J299" s="76">
        <v>4</v>
      </c>
      <c r="K299" s="77">
        <v>1</v>
      </c>
      <c r="L299" s="78">
        <v>0</v>
      </c>
      <c r="M299" s="66"/>
      <c r="N299" s="67"/>
      <c r="O299" s="68"/>
      <c r="P299" s="68"/>
      <c r="Q299" s="69"/>
      <c r="R299" s="70"/>
      <c r="S299" s="70"/>
      <c r="T299" s="70"/>
      <c r="U299" s="70"/>
      <c r="V299" s="70"/>
      <c r="W299" s="70"/>
      <c r="X299" s="70"/>
      <c r="Y299" s="70"/>
      <c r="Z299" s="70"/>
      <c r="AA299" s="100"/>
      <c r="AB299" s="100"/>
      <c r="AC299" s="100"/>
      <c r="AD299" s="100"/>
      <c r="AE299" s="100"/>
      <c r="AF299" s="100"/>
      <c r="AG299" s="69"/>
      <c r="AH299" s="69"/>
      <c r="AI299" s="101"/>
      <c r="AJ299" s="102"/>
    </row>
    <row r="300" spans="2:36" ht="12.75" customHeight="1">
      <c r="B300" s="58">
        <v>6</v>
      </c>
      <c r="C300" s="64">
        <f>+C299+1</f>
        <v>18</v>
      </c>
      <c r="D300" s="103">
        <v>3184</v>
      </c>
      <c r="E300" s="61" t="s">
        <v>23</v>
      </c>
      <c r="F300" s="61"/>
      <c r="G300" s="62" t="s">
        <v>24</v>
      </c>
      <c r="H300" s="62" t="s">
        <v>158</v>
      </c>
      <c r="I300" s="62" t="s">
        <v>165</v>
      </c>
      <c r="J300" s="63">
        <v>1</v>
      </c>
      <c r="K300" s="64">
        <v>1</v>
      </c>
      <c r="L300" s="65">
        <v>0</v>
      </c>
      <c r="M300" s="71"/>
      <c r="N300" s="67"/>
      <c r="O300" s="68"/>
      <c r="P300" s="68"/>
      <c r="Q300" s="69"/>
      <c r="R300" s="70"/>
      <c r="S300" s="70"/>
      <c r="T300" s="70"/>
      <c r="U300" s="70"/>
      <c r="V300" s="70"/>
      <c r="W300" s="70"/>
      <c r="X300" s="70"/>
      <c r="Y300" s="70"/>
      <c r="Z300" s="70"/>
      <c r="AA300" s="100"/>
      <c r="AB300" s="100"/>
      <c r="AC300" s="100"/>
      <c r="AD300" s="100"/>
      <c r="AE300" s="100"/>
      <c r="AF300" s="100"/>
      <c r="AG300" s="69"/>
      <c r="AH300" s="69"/>
      <c r="AI300" s="101"/>
      <c r="AJ300" s="102"/>
    </row>
    <row r="301" spans="2:36" ht="12.75" customHeight="1">
      <c r="B301" s="58">
        <v>6</v>
      </c>
      <c r="C301" s="77">
        <f>+C300+1</f>
        <v>19</v>
      </c>
      <c r="D301" s="99">
        <v>3185</v>
      </c>
      <c r="E301" s="74" t="s">
        <v>27</v>
      </c>
      <c r="F301" s="74">
        <v>163</v>
      </c>
      <c r="G301" s="75" t="s">
        <v>24</v>
      </c>
      <c r="H301" s="75" t="s">
        <v>166</v>
      </c>
      <c r="I301" s="75" t="s">
        <v>167</v>
      </c>
      <c r="J301" s="76">
        <v>1</v>
      </c>
      <c r="K301" s="77">
        <v>1</v>
      </c>
      <c r="L301" s="78">
        <v>0</v>
      </c>
      <c r="M301" s="66"/>
      <c r="N301" s="67"/>
      <c r="O301" s="68"/>
      <c r="P301" s="68"/>
      <c r="Q301" s="69"/>
      <c r="R301" s="70"/>
      <c r="S301" s="70"/>
      <c r="T301" s="70"/>
      <c r="U301" s="70"/>
      <c r="V301" s="70"/>
      <c r="W301" s="70"/>
      <c r="X301" s="70"/>
      <c r="Y301" s="70"/>
      <c r="Z301" s="70"/>
      <c r="AA301" s="100"/>
      <c r="AB301" s="100"/>
      <c r="AC301" s="100"/>
      <c r="AD301" s="100"/>
      <c r="AE301" s="100"/>
      <c r="AF301" s="100"/>
      <c r="AG301" s="69"/>
      <c r="AH301" s="69"/>
      <c r="AI301" s="101"/>
      <c r="AJ301" s="102"/>
    </row>
    <row r="302" spans="2:36" ht="12.75" customHeight="1">
      <c r="B302" s="58">
        <v>6</v>
      </c>
      <c r="C302" s="92">
        <v>20</v>
      </c>
      <c r="D302" s="104">
        <v>6008</v>
      </c>
      <c r="E302" s="89" t="s">
        <v>23</v>
      </c>
      <c r="F302" s="89"/>
      <c r="G302" s="90" t="s">
        <v>24</v>
      </c>
      <c r="H302" s="90" t="s">
        <v>158</v>
      </c>
      <c r="I302" s="90" t="s">
        <v>168</v>
      </c>
      <c r="J302" s="91">
        <v>7</v>
      </c>
      <c r="K302" s="92">
        <v>0</v>
      </c>
      <c r="L302" s="93">
        <v>1</v>
      </c>
      <c r="M302" s="71"/>
      <c r="N302"/>
      <c r="O302" s="68"/>
      <c r="P302" s="68"/>
      <c r="Q302" s="69"/>
      <c r="R302" s="70"/>
      <c r="S302" s="70"/>
      <c r="T302" s="70"/>
      <c r="U302" s="70"/>
      <c r="V302" s="70"/>
      <c r="W302" s="70"/>
      <c r="X302" s="70"/>
      <c r="Y302" s="70"/>
      <c r="Z302" s="70"/>
      <c r="AA302" s="100"/>
      <c r="AB302" s="100"/>
      <c r="AC302" s="100"/>
      <c r="AD302" s="100"/>
      <c r="AE302" s="100"/>
      <c r="AF302" s="100"/>
      <c r="AG302" s="69"/>
      <c r="AH302" s="69"/>
      <c r="AI302" s="101"/>
      <c r="AJ302" s="102"/>
    </row>
    <row r="303" spans="2:36" ht="12.75" customHeight="1">
      <c r="B303" s="58">
        <v>6</v>
      </c>
      <c r="C303" s="77">
        <f>+C302+1</f>
        <v>21</v>
      </c>
      <c r="D303" s="99">
        <v>3187</v>
      </c>
      <c r="E303" s="74" t="s">
        <v>27</v>
      </c>
      <c r="F303" s="74">
        <v>135</v>
      </c>
      <c r="G303" s="75" t="s">
        <v>24</v>
      </c>
      <c r="H303" s="75" t="s">
        <v>158</v>
      </c>
      <c r="I303" s="75" t="s">
        <v>169</v>
      </c>
      <c r="J303" s="76">
        <v>16</v>
      </c>
      <c r="K303" s="77">
        <v>1</v>
      </c>
      <c r="L303" s="78">
        <v>0</v>
      </c>
      <c r="M303" s="66"/>
      <c r="N303" s="67"/>
      <c r="O303" s="68"/>
      <c r="P303" s="68"/>
      <c r="Q303" s="69"/>
      <c r="R303" s="70"/>
      <c r="S303" s="70"/>
      <c r="T303" s="70"/>
      <c r="U303" s="70"/>
      <c r="V303" s="70"/>
      <c r="W303" s="70"/>
      <c r="X303" s="70"/>
      <c r="Y303" s="70"/>
      <c r="Z303" s="70"/>
      <c r="AA303" s="100"/>
      <c r="AB303" s="100"/>
      <c r="AC303" s="100"/>
      <c r="AD303" s="100"/>
      <c r="AE303" s="100"/>
      <c r="AF303" s="100"/>
      <c r="AG303" s="69"/>
      <c r="AH303" s="69"/>
      <c r="AI303" s="101"/>
      <c r="AJ303" s="102"/>
    </row>
    <row r="304" spans="2:36" ht="12.75" customHeight="1">
      <c r="B304" s="58">
        <v>6</v>
      </c>
      <c r="C304" s="64">
        <f>+C303+1</f>
        <v>22</v>
      </c>
      <c r="D304" s="103">
        <v>3193</v>
      </c>
      <c r="E304" s="61" t="s">
        <v>23</v>
      </c>
      <c r="F304" s="61"/>
      <c r="G304" s="62" t="s">
        <v>24</v>
      </c>
      <c r="H304" s="62" t="s">
        <v>158</v>
      </c>
      <c r="I304" s="62" t="s">
        <v>167</v>
      </c>
      <c r="J304" s="63">
        <v>17</v>
      </c>
      <c r="K304" s="64">
        <v>1</v>
      </c>
      <c r="L304" s="65">
        <v>0</v>
      </c>
      <c r="M304" s="71"/>
      <c r="N304" s="67"/>
      <c r="O304" s="68"/>
      <c r="P304" s="68"/>
      <c r="Q304" s="69"/>
      <c r="R304" s="70"/>
      <c r="S304" s="70"/>
      <c r="T304" s="70"/>
      <c r="U304" s="70"/>
      <c r="V304" s="70"/>
      <c r="W304" s="70"/>
      <c r="X304" s="70"/>
      <c r="Y304" s="70"/>
      <c r="Z304" s="70"/>
      <c r="AA304" s="100"/>
      <c r="AB304" s="100"/>
      <c r="AC304" s="100"/>
      <c r="AD304" s="100"/>
      <c r="AE304" s="100"/>
      <c r="AF304" s="100"/>
      <c r="AG304" s="69"/>
      <c r="AH304" s="69"/>
      <c r="AI304" s="101"/>
      <c r="AJ304" s="102"/>
    </row>
    <row r="305" spans="2:36" ht="12.75" customHeight="1">
      <c r="B305" s="58">
        <v>6</v>
      </c>
      <c r="C305" s="64">
        <v>23</v>
      </c>
      <c r="D305" s="103">
        <v>3188</v>
      </c>
      <c r="E305" s="61" t="s">
        <v>23</v>
      </c>
      <c r="F305" s="61"/>
      <c r="G305" s="62" t="s">
        <v>24</v>
      </c>
      <c r="H305" s="62" t="s">
        <v>158</v>
      </c>
      <c r="I305" s="62" t="s">
        <v>167</v>
      </c>
      <c r="J305" s="63">
        <v>26</v>
      </c>
      <c r="K305" s="64">
        <v>1</v>
      </c>
      <c r="L305" s="65">
        <v>0</v>
      </c>
      <c r="M305" s="66"/>
      <c r="N305" s="67"/>
      <c r="O305" s="68"/>
      <c r="P305" s="68"/>
      <c r="Q305" s="69"/>
      <c r="R305" s="70"/>
      <c r="S305" s="70"/>
      <c r="T305" s="70"/>
      <c r="U305" s="70"/>
      <c r="V305" s="70"/>
      <c r="W305" s="70"/>
      <c r="X305" s="70"/>
      <c r="Y305" s="70"/>
      <c r="Z305" s="70"/>
      <c r="AA305" s="100"/>
      <c r="AB305" s="100"/>
      <c r="AC305" s="100"/>
      <c r="AD305" s="100"/>
      <c r="AE305" s="100"/>
      <c r="AF305" s="100"/>
      <c r="AG305" s="69"/>
      <c r="AH305" s="69"/>
      <c r="AI305" s="101"/>
      <c r="AJ305" s="102"/>
    </row>
    <row r="306" spans="2:36" ht="12.75" customHeight="1">
      <c r="B306" s="58">
        <v>6</v>
      </c>
      <c r="C306" s="64">
        <f>+C305+1</f>
        <v>24</v>
      </c>
      <c r="D306" s="103">
        <v>3189</v>
      </c>
      <c r="E306" s="61" t="s">
        <v>23</v>
      </c>
      <c r="F306" s="61"/>
      <c r="G306" s="62" t="s">
        <v>24</v>
      </c>
      <c r="H306" s="62" t="s">
        <v>158</v>
      </c>
      <c r="I306" s="62" t="s">
        <v>167</v>
      </c>
      <c r="J306" s="63">
        <v>29</v>
      </c>
      <c r="K306" s="64">
        <v>1</v>
      </c>
      <c r="L306" s="65">
        <v>0</v>
      </c>
      <c r="M306" s="71"/>
      <c r="N306" s="67"/>
      <c r="O306" s="68"/>
      <c r="P306" s="68"/>
      <c r="Q306" s="69"/>
      <c r="R306" s="70"/>
      <c r="S306" s="70"/>
      <c r="T306" s="70"/>
      <c r="U306" s="70"/>
      <c r="V306" s="70"/>
      <c r="W306" s="70"/>
      <c r="X306" s="70"/>
      <c r="Y306" s="70"/>
      <c r="Z306" s="70"/>
      <c r="AA306" s="100"/>
      <c r="AB306" s="100"/>
      <c r="AC306" s="100"/>
      <c r="AD306" s="100"/>
      <c r="AE306" s="100"/>
      <c r="AF306" s="100"/>
      <c r="AG306" s="69"/>
      <c r="AH306" s="69"/>
      <c r="AI306" s="101"/>
      <c r="AJ306" s="102"/>
    </row>
    <row r="307" spans="2:36" ht="12.75" customHeight="1">
      <c r="B307" s="58">
        <v>6</v>
      </c>
      <c r="C307" s="77">
        <f>+C306+1</f>
        <v>25</v>
      </c>
      <c r="D307" s="99">
        <v>3190</v>
      </c>
      <c r="E307" s="74" t="s">
        <v>27</v>
      </c>
      <c r="F307" s="74">
        <v>38</v>
      </c>
      <c r="G307" s="75" t="s">
        <v>24</v>
      </c>
      <c r="H307" s="75" t="s">
        <v>158</v>
      </c>
      <c r="I307" s="75" t="s">
        <v>167</v>
      </c>
      <c r="J307" s="76">
        <v>30</v>
      </c>
      <c r="K307" s="77">
        <v>1</v>
      </c>
      <c r="L307" s="78">
        <v>0</v>
      </c>
      <c r="M307" s="66"/>
      <c r="N307" s="67"/>
      <c r="O307" s="68"/>
      <c r="P307" s="68"/>
      <c r="Q307" s="69"/>
      <c r="R307" s="70"/>
      <c r="S307" s="70"/>
      <c r="T307" s="70"/>
      <c r="U307" s="70"/>
      <c r="V307" s="70"/>
      <c r="W307" s="70"/>
      <c r="X307" s="70"/>
      <c r="Y307" s="70"/>
      <c r="Z307" s="70"/>
      <c r="AA307" s="100"/>
      <c r="AB307" s="100"/>
      <c r="AC307" s="100"/>
      <c r="AD307" s="100"/>
      <c r="AE307" s="100"/>
      <c r="AF307" s="100"/>
      <c r="AG307" s="69"/>
      <c r="AH307" s="69"/>
      <c r="AI307" s="101"/>
      <c r="AJ307" s="102"/>
    </row>
    <row r="308" spans="2:36" ht="12.75" customHeight="1">
      <c r="B308" s="58">
        <v>7</v>
      </c>
      <c r="C308" s="92">
        <f>+C307+1</f>
        <v>26</v>
      </c>
      <c r="D308" s="103">
        <v>3163</v>
      </c>
      <c r="E308" s="61" t="s">
        <v>23</v>
      </c>
      <c r="F308" s="61"/>
      <c r="G308" s="62" t="s">
        <v>24</v>
      </c>
      <c r="H308" s="62" t="s">
        <v>170</v>
      </c>
      <c r="I308" s="62" t="s">
        <v>171</v>
      </c>
      <c r="J308" s="63">
        <v>20</v>
      </c>
      <c r="K308" s="64">
        <v>1</v>
      </c>
      <c r="L308" s="65">
        <v>0</v>
      </c>
      <c r="M308" s="71"/>
      <c r="N308" s="67"/>
      <c r="O308" s="68"/>
      <c r="P308" s="68"/>
      <c r="Q308" s="69"/>
      <c r="R308" s="70"/>
      <c r="S308" s="70"/>
      <c r="T308" s="70"/>
      <c r="U308" s="70"/>
      <c r="V308" s="70"/>
      <c r="W308" s="70"/>
      <c r="X308" s="70"/>
      <c r="Y308" s="70"/>
      <c r="Z308" s="70"/>
      <c r="AA308" s="100"/>
      <c r="AB308" s="100"/>
      <c r="AC308" s="100"/>
      <c r="AD308" s="100"/>
      <c r="AE308" s="100"/>
      <c r="AF308" s="100"/>
      <c r="AG308" s="69"/>
      <c r="AH308" s="69"/>
      <c r="AI308" s="101"/>
      <c r="AJ308" s="102"/>
    </row>
    <row r="309" spans="2:36" ht="12.75" customHeight="1">
      <c r="B309" s="58">
        <v>7</v>
      </c>
      <c r="C309" s="77">
        <f>+C308+1</f>
        <v>27</v>
      </c>
      <c r="D309" s="99">
        <v>3164</v>
      </c>
      <c r="E309" s="74" t="s">
        <v>27</v>
      </c>
      <c r="F309" s="74">
        <v>187</v>
      </c>
      <c r="G309" s="75" t="s">
        <v>24</v>
      </c>
      <c r="H309" s="75" t="s">
        <v>172</v>
      </c>
      <c r="I309" s="75" t="s">
        <v>173</v>
      </c>
      <c r="J309" s="76">
        <v>3</v>
      </c>
      <c r="K309" s="77">
        <v>1</v>
      </c>
      <c r="L309" s="78">
        <v>0</v>
      </c>
      <c r="M309" s="66"/>
      <c r="N309" s="67"/>
      <c r="O309" s="68"/>
      <c r="P309" s="68"/>
      <c r="Q309" s="69"/>
      <c r="R309" s="70"/>
      <c r="S309" s="70"/>
      <c r="T309" s="70"/>
      <c r="U309" s="70"/>
      <c r="V309" s="70"/>
      <c r="W309" s="70"/>
      <c r="X309" s="70"/>
      <c r="Y309" s="70"/>
      <c r="Z309" s="70"/>
      <c r="AA309" s="100"/>
      <c r="AB309" s="100"/>
      <c r="AC309" s="100"/>
      <c r="AD309" s="100"/>
      <c r="AE309" s="100"/>
      <c r="AF309" s="100"/>
      <c r="AG309" s="69"/>
      <c r="AH309" s="69"/>
      <c r="AI309" s="101"/>
      <c r="AJ309" s="102"/>
    </row>
    <row r="310" spans="2:36" ht="12.75" customHeight="1">
      <c r="B310" s="58">
        <v>7</v>
      </c>
      <c r="C310" s="77">
        <f>+C309+1</f>
        <v>28</v>
      </c>
      <c r="D310" s="99">
        <v>3023</v>
      </c>
      <c r="E310" s="74" t="s">
        <v>27</v>
      </c>
      <c r="F310" s="74">
        <v>103</v>
      </c>
      <c r="G310" s="75" t="s">
        <v>24</v>
      </c>
      <c r="H310" s="75" t="s">
        <v>174</v>
      </c>
      <c r="I310" s="75" t="s">
        <v>175</v>
      </c>
      <c r="J310" s="76">
        <v>16</v>
      </c>
      <c r="K310" s="77">
        <v>1</v>
      </c>
      <c r="L310" s="78">
        <v>0</v>
      </c>
      <c r="M310" s="71"/>
      <c r="N310" s="67"/>
      <c r="O310" s="68"/>
      <c r="P310" s="68"/>
      <c r="Q310" s="69"/>
      <c r="R310" s="70"/>
      <c r="S310" s="70"/>
      <c r="T310" s="70"/>
      <c r="U310" s="70"/>
      <c r="V310" s="70"/>
      <c r="W310" s="70"/>
      <c r="X310" s="70"/>
      <c r="Y310" s="70"/>
      <c r="Z310" s="70"/>
      <c r="AA310" s="100"/>
      <c r="AB310" s="100"/>
      <c r="AC310" s="100"/>
      <c r="AD310" s="100"/>
      <c r="AE310" s="100"/>
      <c r="AF310" s="100"/>
      <c r="AG310" s="69"/>
      <c r="AH310" s="69"/>
      <c r="AI310" s="101"/>
      <c r="AJ310" s="102"/>
    </row>
    <row r="311" spans="2:36" ht="12.75" customHeight="1">
      <c r="B311" s="58">
        <v>7</v>
      </c>
      <c r="C311" s="92">
        <f>+C310+1</f>
        <v>29</v>
      </c>
      <c r="D311" s="103">
        <v>2006</v>
      </c>
      <c r="E311" s="61" t="s">
        <v>23</v>
      </c>
      <c r="F311" s="61"/>
      <c r="G311" s="62" t="s">
        <v>24</v>
      </c>
      <c r="H311" s="62" t="s">
        <v>176</v>
      </c>
      <c r="I311" s="62" t="s">
        <v>177</v>
      </c>
      <c r="J311" s="63">
        <v>13</v>
      </c>
      <c r="K311" s="64">
        <v>1</v>
      </c>
      <c r="L311" s="65">
        <v>0</v>
      </c>
      <c r="M311" s="66"/>
      <c r="N311" s="67"/>
      <c r="O311" s="68"/>
      <c r="P311" s="68"/>
      <c r="Q311" s="69"/>
      <c r="R311" s="70"/>
      <c r="S311" s="70"/>
      <c r="T311" s="70"/>
      <c r="U311" s="70"/>
      <c r="V311" s="70"/>
      <c r="W311" s="70"/>
      <c r="X311" s="70"/>
      <c r="Y311" s="70"/>
      <c r="Z311" s="70"/>
      <c r="AA311" s="100"/>
      <c r="AB311" s="100"/>
      <c r="AC311" s="100"/>
      <c r="AD311" s="100"/>
      <c r="AE311" s="100"/>
      <c r="AF311" s="100"/>
      <c r="AG311" s="69"/>
      <c r="AH311" s="69"/>
      <c r="AI311" s="101"/>
      <c r="AJ311" s="102"/>
    </row>
    <row r="312" spans="2:36" ht="12.75" customHeight="1">
      <c r="B312" s="58">
        <v>7</v>
      </c>
      <c r="C312" s="77">
        <f>+C311+1</f>
        <v>30</v>
      </c>
      <c r="D312" s="99">
        <v>6035</v>
      </c>
      <c r="E312" s="74" t="s">
        <v>27</v>
      </c>
      <c r="F312" s="74"/>
      <c r="G312" s="75" t="s">
        <v>24</v>
      </c>
      <c r="H312" s="75" t="s">
        <v>178</v>
      </c>
      <c r="I312" s="75" t="s">
        <v>179</v>
      </c>
      <c r="J312" s="76">
        <v>4</v>
      </c>
      <c r="K312" s="77">
        <v>0</v>
      </c>
      <c r="L312" s="78">
        <v>1</v>
      </c>
      <c r="M312" s="71"/>
      <c r="N312" s="67"/>
      <c r="O312" s="68"/>
      <c r="P312" s="68"/>
      <c r="Q312" s="69"/>
      <c r="R312" s="70"/>
      <c r="S312" s="70"/>
      <c r="T312" s="70"/>
      <c r="U312" s="70"/>
      <c r="V312" s="70"/>
      <c r="W312" s="70"/>
      <c r="X312" s="70"/>
      <c r="Y312" s="70"/>
      <c r="Z312" s="70"/>
      <c r="AA312" s="100"/>
      <c r="AB312" s="100"/>
      <c r="AC312" s="100"/>
      <c r="AD312" s="100"/>
      <c r="AE312" s="100"/>
      <c r="AF312" s="100"/>
      <c r="AG312" s="69"/>
      <c r="AH312" s="69"/>
      <c r="AI312" s="101"/>
      <c r="AJ312" s="102"/>
    </row>
    <row r="313" spans="2:36" ht="12.75" customHeight="1">
      <c r="B313" s="58">
        <v>7</v>
      </c>
      <c r="C313" s="77">
        <f>+C312+1</f>
        <v>31</v>
      </c>
      <c r="D313" s="99">
        <v>3199</v>
      </c>
      <c r="E313" s="74" t="s">
        <v>27</v>
      </c>
      <c r="F313" s="74">
        <v>126</v>
      </c>
      <c r="G313" s="75" t="s">
        <v>24</v>
      </c>
      <c r="H313" s="75" t="s">
        <v>178</v>
      </c>
      <c r="I313" s="75" t="s">
        <v>180</v>
      </c>
      <c r="J313" s="76">
        <v>16</v>
      </c>
      <c r="K313" s="77">
        <v>1</v>
      </c>
      <c r="L313" s="78">
        <v>0</v>
      </c>
      <c r="M313" s="66"/>
      <c r="N313" s="67"/>
      <c r="O313" s="68"/>
      <c r="P313" s="68"/>
      <c r="Q313" s="69"/>
      <c r="R313" s="70"/>
      <c r="S313" s="70"/>
      <c r="T313" s="70"/>
      <c r="U313" s="70"/>
      <c r="V313" s="70"/>
      <c r="W313" s="70"/>
      <c r="X313" s="70"/>
      <c r="Y313" s="70"/>
      <c r="Z313" s="70"/>
      <c r="AA313" s="100"/>
      <c r="AB313" s="100"/>
      <c r="AC313" s="100"/>
      <c r="AD313" s="100"/>
      <c r="AE313" s="100"/>
      <c r="AF313" s="100"/>
      <c r="AG313" s="69"/>
      <c r="AH313" s="69"/>
      <c r="AI313" s="101"/>
      <c r="AJ313" s="102"/>
    </row>
    <row r="314" spans="2:36" ht="12.75" customHeight="1">
      <c r="B314" s="58">
        <v>7</v>
      </c>
      <c r="C314" s="77">
        <f>+C313+1</f>
        <v>32</v>
      </c>
      <c r="D314" s="99">
        <v>3200</v>
      </c>
      <c r="E314" s="74" t="s">
        <v>27</v>
      </c>
      <c r="F314" s="74">
        <v>81</v>
      </c>
      <c r="G314" s="75" t="s">
        <v>24</v>
      </c>
      <c r="H314" s="75" t="s">
        <v>178</v>
      </c>
      <c r="I314" s="75" t="s">
        <v>180</v>
      </c>
      <c r="J314" s="76">
        <v>20</v>
      </c>
      <c r="K314" s="77">
        <v>1</v>
      </c>
      <c r="L314" s="78">
        <v>0</v>
      </c>
      <c r="M314" s="71"/>
      <c r="N314" s="67"/>
      <c r="O314" s="68"/>
      <c r="P314" s="68"/>
      <c r="Q314" s="69"/>
      <c r="R314" s="70"/>
      <c r="S314" s="70"/>
      <c r="T314" s="70"/>
      <c r="U314" s="70"/>
      <c r="V314" s="70"/>
      <c r="W314" s="70"/>
      <c r="X314" s="70"/>
      <c r="Y314" s="70"/>
      <c r="Z314" s="70"/>
      <c r="AA314" s="100"/>
      <c r="AB314" s="100"/>
      <c r="AC314" s="100"/>
      <c r="AD314" s="100"/>
      <c r="AE314" s="100"/>
      <c r="AF314" s="100"/>
      <c r="AG314" s="69"/>
      <c r="AH314" s="69"/>
      <c r="AI314" s="101"/>
      <c r="AJ314" s="102"/>
    </row>
    <row r="315" spans="2:36" ht="12.75" customHeight="1">
      <c r="B315" s="58">
        <v>7</v>
      </c>
      <c r="C315" s="121">
        <v>33</v>
      </c>
      <c r="D315" s="103">
        <v>3206</v>
      </c>
      <c r="E315" s="122" t="s">
        <v>23</v>
      </c>
      <c r="F315" s="122"/>
      <c r="G315" s="123" t="s">
        <v>54</v>
      </c>
      <c r="H315" s="123" t="s">
        <v>181</v>
      </c>
      <c r="I315" s="62" t="s">
        <v>182</v>
      </c>
      <c r="J315" s="63" t="s">
        <v>183</v>
      </c>
      <c r="K315" s="64">
        <v>1</v>
      </c>
      <c r="L315" s="65">
        <v>0</v>
      </c>
      <c r="M315" s="66"/>
      <c r="N315" s="67"/>
      <c r="O315" s="68"/>
      <c r="P315" s="68"/>
      <c r="Q315" s="69"/>
      <c r="R315" s="70"/>
      <c r="S315" s="70"/>
      <c r="T315" s="70"/>
      <c r="U315" s="70"/>
      <c r="V315" s="70"/>
      <c r="W315" s="70"/>
      <c r="X315" s="70"/>
      <c r="Y315" s="70"/>
      <c r="Z315" s="70"/>
      <c r="AA315" s="100"/>
      <c r="AB315" s="100"/>
      <c r="AC315" s="100"/>
      <c r="AD315" s="100"/>
      <c r="AE315" s="100"/>
      <c r="AF315" s="100"/>
      <c r="AG315" s="69"/>
      <c r="AH315" s="69"/>
      <c r="AI315" s="101"/>
      <c r="AJ315" s="102"/>
    </row>
    <row r="316" spans="2:36" ht="12.75" customHeight="1">
      <c r="B316" s="2"/>
      <c r="C316" s="124">
        <v>34</v>
      </c>
      <c r="D316" s="125"/>
      <c r="E316" s="126" t="s">
        <v>27</v>
      </c>
      <c r="F316" s="125"/>
      <c r="G316" s="125"/>
      <c r="H316" s="127" t="s">
        <v>25</v>
      </c>
      <c r="I316" s="127" t="s">
        <v>184</v>
      </c>
      <c r="J316" s="127">
        <v>8</v>
      </c>
      <c r="K316" s="128"/>
      <c r="L316" s="127">
        <v>1</v>
      </c>
      <c r="M316" s="129"/>
      <c r="N316" s="130"/>
      <c r="O316" s="69"/>
      <c r="P316" s="69"/>
      <c r="Q316" s="68"/>
      <c r="R316" s="70"/>
      <c r="S316" s="70"/>
      <c r="T316" s="70"/>
      <c r="U316" s="70"/>
      <c r="V316" s="70"/>
      <c r="W316" s="70"/>
      <c r="X316" s="70"/>
      <c r="Y316" s="70"/>
      <c r="Z316" s="70"/>
      <c r="AA316" s="100"/>
      <c r="AB316" s="100"/>
      <c r="AC316" s="100"/>
      <c r="AD316" s="100"/>
      <c r="AE316" s="100"/>
      <c r="AF316" s="100"/>
      <c r="AG316" s="69"/>
      <c r="AH316" s="69"/>
      <c r="AI316" s="101"/>
      <c r="AJ316" s="102"/>
    </row>
    <row r="317" spans="2:36" ht="12.75" customHeight="1">
      <c r="B317" s="2"/>
      <c r="C317" s="131" t="s">
        <v>185</v>
      </c>
      <c r="D317" s="125"/>
      <c r="E317" s="126" t="s">
        <v>23</v>
      </c>
      <c r="F317" s="125"/>
      <c r="G317" s="125"/>
      <c r="H317" s="127" t="s">
        <v>25</v>
      </c>
      <c r="I317" s="132" t="s">
        <v>186</v>
      </c>
      <c r="J317" s="133"/>
      <c r="K317" s="128"/>
      <c r="L317" s="126">
        <v>1</v>
      </c>
      <c r="M317" s="134"/>
      <c r="N317" s="130"/>
      <c r="O317" s="69"/>
      <c r="P317" s="69"/>
      <c r="Q317" s="68"/>
      <c r="R317" s="70"/>
      <c r="S317" s="70"/>
      <c r="T317" s="70"/>
      <c r="U317" s="70"/>
      <c r="V317" s="70"/>
      <c r="W317" s="70"/>
      <c r="X317" s="70"/>
      <c r="Y317" s="70"/>
      <c r="Z317" s="70"/>
      <c r="AA317" s="100"/>
      <c r="AB317" s="100"/>
      <c r="AC317" s="100"/>
      <c r="AD317" s="100"/>
      <c r="AE317" s="100"/>
      <c r="AF317" s="100"/>
      <c r="AG317" s="69"/>
      <c r="AH317" s="69"/>
      <c r="AI317" s="101"/>
      <c r="AJ317" s="102"/>
    </row>
    <row r="318" spans="2:36" ht="12.75" customHeight="1">
      <c r="B318" s="2"/>
      <c r="C318" s="135" t="s">
        <v>187</v>
      </c>
      <c r="D318" s="136"/>
      <c r="E318" s="137" t="s">
        <v>23</v>
      </c>
      <c r="F318" s="136"/>
      <c r="G318" s="136"/>
      <c r="H318" s="138" t="s">
        <v>25</v>
      </c>
      <c r="I318" s="138" t="s">
        <v>188</v>
      </c>
      <c r="J318" s="139"/>
      <c r="K318" s="140"/>
      <c r="L318" s="141">
        <v>1</v>
      </c>
      <c r="M318" s="142"/>
      <c r="N318" s="67"/>
      <c r="O318" s="69"/>
      <c r="P318" s="69"/>
      <c r="Q318" s="68"/>
      <c r="R318" s="70"/>
      <c r="S318" s="70"/>
      <c r="T318" s="70"/>
      <c r="U318" s="70"/>
      <c r="V318" s="70"/>
      <c r="W318" s="70"/>
      <c r="X318" s="70"/>
      <c r="Y318" s="70"/>
      <c r="Z318" s="70"/>
      <c r="AA318" s="100"/>
      <c r="AB318" s="100"/>
      <c r="AC318" s="100"/>
      <c r="AD318" s="100"/>
      <c r="AE318" s="100"/>
      <c r="AF318" s="100"/>
      <c r="AG318" s="69"/>
      <c r="AH318" s="69"/>
      <c r="AI318" s="101"/>
      <c r="AJ318" s="102"/>
    </row>
    <row r="319" spans="2:34" ht="12.75" customHeight="1">
      <c r="B319" s="2"/>
      <c r="C319"/>
      <c r="D319"/>
      <c r="E319"/>
      <c r="F319"/>
      <c r="G319"/>
      <c r="H319" s="143" t="s">
        <v>189</v>
      </c>
      <c r="I319" s="143"/>
      <c r="J319"/>
      <c r="K319" s="144" t="s">
        <v>190</v>
      </c>
      <c r="L319" s="144"/>
      <c r="M319" s="144"/>
      <c r="N319" s="2"/>
      <c r="O319" s="2"/>
      <c r="P319" s="2"/>
      <c r="Q319" s="2"/>
      <c r="R319" s="145"/>
      <c r="S319" s="145"/>
      <c r="T319" s="145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2:34" ht="12.75">
      <c r="B320" s="2"/>
      <c r="C320" s="2"/>
      <c r="D320" s="2"/>
      <c r="E320" s="2"/>
      <c r="F320" s="2"/>
      <c r="G320" s="2"/>
      <c r="H320"/>
      <c r="I320"/>
      <c r="J320"/>
      <c r="K320" s="2"/>
      <c r="L320" s="2"/>
      <c r="M320" s="20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2:34" ht="12.75">
      <c r="B321" s="2"/>
      <c r="C321" s="2"/>
      <c r="D321" s="2"/>
      <c r="E321" s="2"/>
      <c r="F321" s="2"/>
      <c r="G321" s="2"/>
      <c r="H321"/>
      <c r="I321"/>
      <c r="J321"/>
      <c r="M321" s="146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2:34" ht="12.75">
      <c r="B322" s="2"/>
      <c r="C322" s="2"/>
      <c r="D322" s="2"/>
      <c r="E322" s="2"/>
      <c r="F322" s="2"/>
      <c r="G322" s="2"/>
      <c r="H322"/>
      <c r="I322"/>
      <c r="J322"/>
      <c r="K322"/>
      <c r="L322"/>
      <c r="M32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8:13" ht="12.75">
      <c r="H323"/>
      <c r="I323"/>
      <c r="J323"/>
      <c r="K323"/>
      <c r="L323"/>
      <c r="M323"/>
    </row>
    <row r="324" ht="12.75">
      <c r="J324" s="147"/>
    </row>
    <row r="325" spans="2:34" ht="12.75">
      <c r="B325" s="148"/>
      <c r="C325" s="148"/>
      <c r="D325" s="148"/>
      <c r="E325" s="148"/>
      <c r="F325" s="148"/>
      <c r="G325" s="148"/>
      <c r="H325" s="148"/>
      <c r="I325" s="148"/>
      <c r="J325" s="149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</row>
    <row r="326" spans="2:34" ht="12.75">
      <c r="B326" s="148"/>
      <c r="C326" s="148"/>
      <c r="D326" s="148"/>
      <c r="E326" s="148"/>
      <c r="F326" s="148"/>
      <c r="G326" s="148"/>
      <c r="H326" s="148"/>
      <c r="I326" s="148"/>
      <c r="J326" s="149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</row>
    <row r="327" spans="2:34" ht="12.75">
      <c r="B327" s="148"/>
      <c r="C327" s="148"/>
      <c r="D327" s="148"/>
      <c r="E327" s="148"/>
      <c r="F327" s="148"/>
      <c r="G327" s="148"/>
      <c r="H327" s="148"/>
      <c r="I327" s="148"/>
      <c r="J327" s="149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</row>
    <row r="328" spans="2:34" ht="12.75"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</row>
    <row r="329" spans="2:34" ht="12.75"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</row>
    <row r="330" spans="2:34" ht="12.75"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</row>
    <row r="331" spans="2:34" ht="12.75"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</row>
    <row r="332" spans="2:34" ht="12.75"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</row>
    <row r="333" spans="2:34" ht="12.75"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</row>
    <row r="334" spans="2:34" ht="12.75"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</row>
    <row r="335" spans="2:34" ht="12.75"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</row>
    <row r="336" spans="2:34" ht="12.75"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</row>
    <row r="337" spans="2:34" ht="12.75"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</row>
  </sheetData>
  <autoFilter ref="C8:M318"/>
  <mergeCells count="3">
    <mergeCell ref="D3:J3"/>
    <mergeCell ref="H319:I319"/>
    <mergeCell ref="K319:M319"/>
  </mergeCells>
  <printOptions gridLines="1" horizontalCentered="1" verticalCentered="1"/>
  <pageMargins left="0.5902777777777778" right="0.07847222222222222" top="0.984027777777778" bottom="0.984027777777778" header="0.5118055555555556" footer="0.5118055555555556"/>
  <pageSetup horizontalDpi="300" verticalDpi="300" orientation="portrait" paperSize="9" scale="70"/>
  <headerFooter alignWithMargins="0">
    <oddHeader>&amp;C&amp;F</oddHeader>
    <oddFooter>&amp;L&amp;D&amp;RStrona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O477"/>
  <sheetViews>
    <sheetView workbookViewId="0" topLeftCell="A1">
      <pane xSplit="2" ySplit="8" topLeftCell="C228" activePane="bottomRight" state="frozen"/>
      <selection pane="topLeft" activeCell="A1" sqref="A1"/>
      <selection pane="topRight" activeCell="C1" sqref="C1"/>
      <selection pane="bottomLeft" activeCell="A228" sqref="A228"/>
      <selection pane="bottomRight" activeCell="J265" sqref="J265"/>
    </sheetView>
  </sheetViews>
  <sheetFormatPr defaultColWidth="9.140625" defaultRowHeight="12.75"/>
  <cols>
    <col min="1" max="1" width="3.00390625" style="1" customWidth="1"/>
    <col min="2" max="2" width="4.140625" style="1" customWidth="1"/>
    <col min="3" max="3" width="6.8515625" style="1" customWidth="1"/>
    <col min="4" max="4" width="4.8515625" style="1" customWidth="1"/>
    <col min="5" max="5" width="5.140625" style="1" customWidth="1"/>
    <col min="6" max="6" width="10.421875" style="1" customWidth="1"/>
    <col min="7" max="7" width="16.57421875" style="1" customWidth="1"/>
    <col min="8" max="8" width="11.7109375" style="1" customWidth="1"/>
    <col min="9" max="9" width="6.7109375" style="1" customWidth="1"/>
    <col min="10" max="10" width="5.421875" style="1" customWidth="1"/>
    <col min="11" max="11" width="6.421875" style="1" customWidth="1"/>
    <col min="12" max="12" width="6.00390625" style="1" customWidth="1"/>
    <col min="13" max="13" width="4.7109375" style="1" customWidth="1"/>
    <col min="14" max="14" width="6.140625" style="1" customWidth="1"/>
    <col min="15" max="15" width="6.421875" style="1" customWidth="1"/>
    <col min="16" max="16" width="4.57421875" style="1" customWidth="1"/>
    <col min="17" max="17" width="11.140625" style="1" customWidth="1"/>
    <col min="18" max="18" width="11.7109375" style="1" customWidth="1"/>
    <col min="19" max="19" width="10.140625" style="1" customWidth="1"/>
    <col min="20" max="20" width="9.8515625" style="1" customWidth="1"/>
    <col min="21" max="21" width="9.7109375" style="1" customWidth="1"/>
    <col min="22" max="22" width="8.8515625" style="1" customWidth="1"/>
    <col min="23" max="23" width="6.8515625" style="1" customWidth="1"/>
    <col min="24" max="24" width="7.00390625" style="1" customWidth="1"/>
    <col min="25" max="25" width="4.00390625" style="1" customWidth="1"/>
    <col min="26" max="26" width="20.00390625" style="1" customWidth="1"/>
    <col min="27" max="27" width="8.28125" style="1" customWidth="1"/>
    <col min="28" max="28" width="6.8515625" style="1" customWidth="1"/>
    <col min="29" max="29" width="22.8515625" style="1" customWidth="1"/>
    <col min="30" max="30" width="13.421875" style="1" customWidth="1"/>
    <col min="31" max="31" width="7.8515625" style="1" customWidth="1"/>
    <col min="32" max="32" width="6.8515625" style="1" customWidth="1"/>
    <col min="33" max="34" width="7.421875" style="1" customWidth="1"/>
    <col min="35" max="35" width="7.140625" style="1" customWidth="1"/>
    <col min="36" max="36" width="7.421875" style="1" customWidth="1"/>
    <col min="37" max="37" width="7.140625" style="1" customWidth="1"/>
    <col min="38" max="38" width="6.8515625" style="1" customWidth="1"/>
    <col min="39" max="39" width="10.421875" style="1" customWidth="1"/>
    <col min="40" max="43" width="9.140625" style="1" customWidth="1"/>
    <col min="44" max="44" width="9.7109375" style="1" customWidth="1"/>
    <col min="45" max="45" width="9.421875" style="1" customWidth="1"/>
    <col min="46" max="16384" width="9.140625" style="1" customWidth="1"/>
  </cols>
  <sheetData>
    <row r="1" spans="1:119" ht="12.75">
      <c r="A1" s="2"/>
      <c r="B1" s="2"/>
      <c r="C1" s="2"/>
      <c r="D1" s="2"/>
      <c r="E1" s="2"/>
      <c r="F1" s="2"/>
      <c r="G1" s="2" t="s">
        <v>0</v>
      </c>
      <c r="H1" s="3"/>
      <c r="I1" s="4">
        <f>+I325</f>
        <v>16</v>
      </c>
      <c r="J1" s="4">
        <f>+J325</f>
        <v>3</v>
      </c>
      <c r="K1" s="4">
        <f>+K325</f>
        <v>33</v>
      </c>
      <c r="L1" s="4">
        <f>+L325</f>
        <v>30</v>
      </c>
      <c r="M1" s="4">
        <f>+M325</f>
        <v>3</v>
      </c>
      <c r="N1" s="4">
        <f>+N325</f>
        <v>107</v>
      </c>
      <c r="O1" s="4">
        <f>+O325</f>
        <v>97</v>
      </c>
      <c r="P1" s="4">
        <f>+P325</f>
        <v>10</v>
      </c>
      <c r="Q1" s="150">
        <f>+Q325</f>
        <v>1969.99</v>
      </c>
      <c r="R1" s="150">
        <f>+R325</f>
        <v>1673.2199999999998</v>
      </c>
      <c r="S1" s="150">
        <f>+S325</f>
        <v>296.77</v>
      </c>
      <c r="T1" s="150">
        <f>+T325</f>
        <v>137.03</v>
      </c>
      <c r="U1" s="150">
        <f>+U325</f>
        <v>137.03</v>
      </c>
      <c r="V1" s="150">
        <f>+V325</f>
        <v>0</v>
      </c>
      <c r="W1" s="151"/>
      <c r="X1" s="2"/>
      <c r="Y1" s="2"/>
      <c r="Z1" s="5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</row>
    <row r="2" spans="1:119" ht="12.75">
      <c r="A2" s="2"/>
      <c r="B2" s="2"/>
      <c r="C2" s="1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</row>
    <row r="3" spans="1:119" s="11" customFormat="1" ht="15">
      <c r="A3" s="12"/>
      <c r="B3" s="12"/>
      <c r="C3" s="12"/>
      <c r="D3" s="12"/>
      <c r="E3" s="12"/>
      <c r="F3" s="12"/>
      <c r="G3" s="156" t="s">
        <v>191</v>
      </c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9"/>
      <c r="U3" s="160"/>
      <c r="V3" s="160"/>
      <c r="W3" s="12"/>
      <c r="X3" s="12"/>
      <c r="Y3" s="12"/>
      <c r="Z3" s="15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</row>
    <row r="4" spans="1:119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62"/>
      <c r="O4" s="162"/>
      <c r="P4" s="162"/>
      <c r="Q4" s="20"/>
      <c r="R4" s="20"/>
      <c r="S4" s="20"/>
      <c r="T4" s="20"/>
      <c r="U4" s="20"/>
      <c r="V4" s="20"/>
      <c r="W4" s="20"/>
      <c r="X4" s="20"/>
      <c r="Y4" s="20"/>
      <c r="Z4" s="5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</row>
    <row r="5" spans="1:119" ht="18" customHeight="1">
      <c r="A5" s="2"/>
      <c r="B5" s="21" t="s">
        <v>4</v>
      </c>
      <c r="C5" s="22" t="s">
        <v>5</v>
      </c>
      <c r="D5" s="22" t="s">
        <v>6</v>
      </c>
      <c r="E5" s="23" t="s">
        <v>8</v>
      </c>
      <c r="F5" s="23" t="s">
        <v>9</v>
      </c>
      <c r="G5" s="24" t="s">
        <v>10</v>
      </c>
      <c r="H5" s="25" t="s">
        <v>11</v>
      </c>
      <c r="I5" s="26" t="s">
        <v>12</v>
      </c>
      <c r="J5" s="27"/>
      <c r="K5" s="163" t="s">
        <v>192</v>
      </c>
      <c r="L5" s="164"/>
      <c r="M5" s="165"/>
      <c r="N5" s="166" t="s">
        <v>193</v>
      </c>
      <c r="O5" s="167"/>
      <c r="P5" s="167"/>
      <c r="Q5" s="168" t="s">
        <v>194</v>
      </c>
      <c r="R5" s="169"/>
      <c r="S5" s="170"/>
      <c r="T5" s="171" t="s">
        <v>195</v>
      </c>
      <c r="U5" s="169"/>
      <c r="V5" s="169"/>
      <c r="W5" s="172" t="s">
        <v>196</v>
      </c>
      <c r="X5" s="27" t="s">
        <v>197</v>
      </c>
      <c r="Y5" s="173"/>
      <c r="Z5" s="29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</row>
    <row r="6" spans="1:119" ht="18" customHeight="1">
      <c r="A6" s="2"/>
      <c r="B6" s="32"/>
      <c r="C6" s="33" t="s">
        <v>14</v>
      </c>
      <c r="D6" s="33" t="s">
        <v>15</v>
      </c>
      <c r="E6" s="34"/>
      <c r="F6" s="35" t="s">
        <v>17</v>
      </c>
      <c r="G6" s="36"/>
      <c r="H6" s="37" t="s">
        <v>18</v>
      </c>
      <c r="I6" s="38" t="s">
        <v>19</v>
      </c>
      <c r="J6" s="39" t="s">
        <v>20</v>
      </c>
      <c r="K6" s="174" t="s">
        <v>198</v>
      </c>
      <c r="L6" s="175" t="s">
        <v>19</v>
      </c>
      <c r="M6" s="176" t="s">
        <v>20</v>
      </c>
      <c r="N6" s="177" t="s">
        <v>198</v>
      </c>
      <c r="O6" s="178" t="s">
        <v>19</v>
      </c>
      <c r="P6" s="179" t="s">
        <v>20</v>
      </c>
      <c r="Q6" s="180" t="s">
        <v>199</v>
      </c>
      <c r="R6" s="175" t="s">
        <v>200</v>
      </c>
      <c r="S6" s="176" t="s">
        <v>201</v>
      </c>
      <c r="T6" s="38" t="s">
        <v>199</v>
      </c>
      <c r="U6" s="175" t="s">
        <v>200</v>
      </c>
      <c r="V6" s="39" t="s">
        <v>201</v>
      </c>
      <c r="W6" s="181" t="s">
        <v>202</v>
      </c>
      <c r="X6" s="182" t="s">
        <v>203</v>
      </c>
      <c r="Y6" s="181"/>
      <c r="Z6" s="29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</row>
    <row r="7" spans="1:119" ht="12.75">
      <c r="A7" s="2"/>
      <c r="B7" s="41"/>
      <c r="C7" s="42"/>
      <c r="D7" s="42"/>
      <c r="E7" s="43"/>
      <c r="F7" s="43"/>
      <c r="G7" s="44"/>
      <c r="H7" s="45"/>
      <c r="I7" s="46" t="s">
        <v>22</v>
      </c>
      <c r="J7" s="47" t="s">
        <v>22</v>
      </c>
      <c r="K7" s="183" t="s">
        <v>22</v>
      </c>
      <c r="L7" s="184" t="s">
        <v>22</v>
      </c>
      <c r="M7" s="185" t="s">
        <v>22</v>
      </c>
      <c r="N7" s="46" t="s">
        <v>22</v>
      </c>
      <c r="O7" s="184" t="s">
        <v>22</v>
      </c>
      <c r="P7" s="47" t="s">
        <v>22</v>
      </c>
      <c r="Q7" s="186" t="s">
        <v>204</v>
      </c>
      <c r="R7" s="184" t="s">
        <v>204</v>
      </c>
      <c r="S7" s="185" t="s">
        <v>204</v>
      </c>
      <c r="T7" s="46" t="s">
        <v>204</v>
      </c>
      <c r="U7" s="184" t="s">
        <v>204</v>
      </c>
      <c r="V7" s="47" t="s">
        <v>204</v>
      </c>
      <c r="W7" s="187" t="s">
        <v>205</v>
      </c>
      <c r="X7" s="188"/>
      <c r="Y7" s="45"/>
      <c r="Z7" s="29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0"/>
      <c r="DG7" s="154"/>
      <c r="DH7" s="154"/>
      <c r="DI7" s="154"/>
      <c r="DJ7" s="154"/>
      <c r="DK7" s="154"/>
      <c r="DL7" s="154"/>
      <c r="DM7" s="154"/>
      <c r="DN7" s="154"/>
      <c r="DO7" s="154"/>
    </row>
    <row r="8" spans="1:119" ht="7.5" customHeight="1">
      <c r="A8" s="5"/>
      <c r="B8" s="48"/>
      <c r="C8" s="49"/>
      <c r="D8" s="49"/>
      <c r="E8" s="50"/>
      <c r="F8" s="50"/>
      <c r="G8" s="51"/>
      <c r="H8" s="52"/>
      <c r="I8" s="53"/>
      <c r="J8" s="54"/>
      <c r="K8" s="189"/>
      <c r="L8" s="190"/>
      <c r="M8" s="190"/>
      <c r="N8" s="190"/>
      <c r="O8" s="190"/>
      <c r="P8" s="190"/>
      <c r="Q8" s="191"/>
      <c r="R8" s="191"/>
      <c r="S8" s="191"/>
      <c r="T8" s="191"/>
      <c r="U8" s="191"/>
      <c r="V8" s="191"/>
      <c r="W8" s="190"/>
      <c r="X8" s="190"/>
      <c r="Y8" s="192"/>
      <c r="Z8" s="56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0"/>
      <c r="DG8" s="154"/>
      <c r="DH8" s="154"/>
      <c r="DI8" s="154"/>
      <c r="DJ8" s="154"/>
      <c r="DK8" s="154"/>
      <c r="DL8" s="154"/>
      <c r="DM8" s="154"/>
      <c r="DN8" s="154"/>
      <c r="DO8" s="154"/>
    </row>
    <row r="9" spans="1:119" ht="12.75" customHeight="1">
      <c r="A9" s="58">
        <v>1</v>
      </c>
      <c r="B9" s="193">
        <v>1</v>
      </c>
      <c r="C9" s="194">
        <v>3001</v>
      </c>
      <c r="D9" s="195" t="s">
        <v>23</v>
      </c>
      <c r="E9" s="196" t="s">
        <v>24</v>
      </c>
      <c r="F9" s="196" t="s">
        <v>25</v>
      </c>
      <c r="G9" s="196" t="s">
        <v>26</v>
      </c>
      <c r="H9" s="197">
        <v>1</v>
      </c>
      <c r="I9" s="198"/>
      <c r="J9" s="199"/>
      <c r="K9" s="200">
        <f>SUM(L9:M9)</f>
        <v>0</v>
      </c>
      <c r="L9" s="201"/>
      <c r="M9" s="201"/>
      <c r="N9" s="200">
        <f>SUM(O9:P9)</f>
        <v>0</v>
      </c>
      <c r="O9" s="201"/>
      <c r="P9" s="201"/>
      <c r="Q9" s="202">
        <f>SUM(R9:S9)</f>
        <v>0</v>
      </c>
      <c r="R9" s="203"/>
      <c r="S9" s="203"/>
      <c r="T9" s="202">
        <f>SUM(U9:V9)</f>
        <v>0</v>
      </c>
      <c r="U9" s="203"/>
      <c r="V9" s="203"/>
      <c r="W9" s="201"/>
      <c r="X9" s="201">
        <v>1905</v>
      </c>
      <c r="Y9" s="204"/>
      <c r="Z9" s="67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</row>
    <row r="10" spans="1:119" ht="12.75" customHeight="1">
      <c r="A10" s="58">
        <v>1</v>
      </c>
      <c r="B10" s="193">
        <f>+B9+1</f>
        <v>2</v>
      </c>
      <c r="C10" s="194">
        <v>3009</v>
      </c>
      <c r="D10" s="195" t="s">
        <v>23</v>
      </c>
      <c r="E10" s="196" t="s">
        <v>24</v>
      </c>
      <c r="F10" s="196" t="s">
        <v>25</v>
      </c>
      <c r="G10" s="196" t="s">
        <v>26</v>
      </c>
      <c r="H10" s="197">
        <v>6</v>
      </c>
      <c r="I10" s="198"/>
      <c r="J10" s="199"/>
      <c r="K10" s="200">
        <f>SUM(L10:M10)</f>
        <v>0</v>
      </c>
      <c r="L10" s="201"/>
      <c r="M10" s="201"/>
      <c r="N10" s="200">
        <f>SUM(O10:P10)</f>
        <v>0</v>
      </c>
      <c r="O10" s="201"/>
      <c r="P10" s="201"/>
      <c r="Q10" s="202">
        <f>SUM(R10:S10)</f>
        <v>0</v>
      </c>
      <c r="R10" s="203"/>
      <c r="S10" s="203"/>
      <c r="T10" s="202">
        <f>SUM(U10:V10)</f>
        <v>0</v>
      </c>
      <c r="U10" s="203"/>
      <c r="V10" s="203"/>
      <c r="W10" s="201"/>
      <c r="X10" s="201">
        <v>1910</v>
      </c>
      <c r="Y10" s="204"/>
      <c r="Z10" s="67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</row>
    <row r="11" spans="1:119" ht="12.75" customHeight="1">
      <c r="A11" s="58">
        <v>1</v>
      </c>
      <c r="B11" s="205">
        <f>+B10+1</f>
        <v>3</v>
      </c>
      <c r="C11" s="206">
        <v>3002</v>
      </c>
      <c r="D11" s="207" t="s">
        <v>27</v>
      </c>
      <c r="E11" s="208" t="s">
        <v>24</v>
      </c>
      <c r="F11" s="208" t="s">
        <v>25</v>
      </c>
      <c r="G11" s="208" t="s">
        <v>26</v>
      </c>
      <c r="H11" s="209">
        <v>7</v>
      </c>
      <c r="I11" s="198">
        <v>1</v>
      </c>
      <c r="J11" s="199"/>
      <c r="K11" s="200">
        <f>SUM(L11:M11)</f>
        <v>2</v>
      </c>
      <c r="L11" s="201">
        <v>2</v>
      </c>
      <c r="M11" s="201"/>
      <c r="N11" s="200">
        <f>SUM(O11:P11)</f>
        <v>7</v>
      </c>
      <c r="O11" s="201">
        <v>7</v>
      </c>
      <c r="P11" s="201"/>
      <c r="Q11" s="202">
        <f>SUM(R11:S11)</f>
        <v>131.98</v>
      </c>
      <c r="R11" s="203">
        <f>63.99+67.99</f>
        <v>131.98</v>
      </c>
      <c r="S11" s="203"/>
      <c r="T11" s="202">
        <f>SUM(U11:V11)</f>
        <v>0</v>
      </c>
      <c r="U11" s="203"/>
      <c r="V11" s="203"/>
      <c r="W11" s="201"/>
      <c r="X11" s="201">
        <v>1910</v>
      </c>
      <c r="Y11" s="204"/>
      <c r="Z11" s="67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</row>
    <row r="12" spans="1:119" ht="12.75" customHeight="1">
      <c r="A12" s="58">
        <v>1</v>
      </c>
      <c r="B12" s="193">
        <f>+B11+1</f>
        <v>4</v>
      </c>
      <c r="C12" s="194">
        <v>3008</v>
      </c>
      <c r="D12" s="195" t="s">
        <v>23</v>
      </c>
      <c r="E12" s="196" t="s">
        <v>24</v>
      </c>
      <c r="F12" s="196" t="s">
        <v>25</v>
      </c>
      <c r="G12" s="196" t="s">
        <v>26</v>
      </c>
      <c r="H12" s="197">
        <v>8</v>
      </c>
      <c r="I12" s="198"/>
      <c r="J12" s="199"/>
      <c r="K12" s="200">
        <f>SUM(L12:M12)</f>
        <v>0</v>
      </c>
      <c r="L12" s="201"/>
      <c r="M12" s="201"/>
      <c r="N12" s="200">
        <f>SUM(O12:P12)</f>
        <v>0</v>
      </c>
      <c r="O12" s="201"/>
      <c r="P12" s="201"/>
      <c r="Q12" s="202">
        <f>SUM(R12:S12)</f>
        <v>0</v>
      </c>
      <c r="R12" s="203"/>
      <c r="S12" s="203"/>
      <c r="T12" s="202">
        <f>SUM(U12:V12)</f>
        <v>0</v>
      </c>
      <c r="U12" s="203"/>
      <c r="V12" s="203"/>
      <c r="W12" s="201"/>
      <c r="X12" s="201">
        <v>1910</v>
      </c>
      <c r="Y12" s="204"/>
      <c r="Z12" s="67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</row>
    <row r="13" spans="1:119" ht="12.75" customHeight="1">
      <c r="A13" s="58">
        <v>1</v>
      </c>
      <c r="B13" s="193">
        <f>+B12+1</f>
        <v>5</v>
      </c>
      <c r="C13" s="194">
        <v>3003</v>
      </c>
      <c r="D13" s="195" t="s">
        <v>23</v>
      </c>
      <c r="E13" s="196" t="s">
        <v>24</v>
      </c>
      <c r="F13" s="196" t="s">
        <v>25</v>
      </c>
      <c r="G13" s="196" t="s">
        <v>26</v>
      </c>
      <c r="H13" s="197">
        <v>11</v>
      </c>
      <c r="I13" s="198"/>
      <c r="J13" s="199"/>
      <c r="K13" s="200">
        <f>SUM(L13:M13)</f>
        <v>0</v>
      </c>
      <c r="L13" s="201"/>
      <c r="M13" s="201"/>
      <c r="N13" s="200">
        <f>SUM(O13:P13)</f>
        <v>0</v>
      </c>
      <c r="O13" s="201"/>
      <c r="P13" s="201"/>
      <c r="Q13" s="202">
        <f>SUM(R13:S13)</f>
        <v>0</v>
      </c>
      <c r="R13" s="203"/>
      <c r="S13" s="203"/>
      <c r="T13" s="202">
        <f>SUM(U13:V13)</f>
        <v>0</v>
      </c>
      <c r="U13" s="203"/>
      <c r="V13" s="203"/>
      <c r="W13" s="201"/>
      <c r="X13" s="201">
        <v>1910</v>
      </c>
      <c r="Y13" s="204"/>
      <c r="Z13" s="67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</row>
    <row r="14" spans="1:119" ht="12.75" customHeight="1">
      <c r="A14" s="58">
        <v>1</v>
      </c>
      <c r="B14" s="205">
        <f>+B13+1</f>
        <v>6</v>
      </c>
      <c r="C14" s="206">
        <v>3011</v>
      </c>
      <c r="D14" s="207" t="s">
        <v>27</v>
      </c>
      <c r="E14" s="208" t="s">
        <v>24</v>
      </c>
      <c r="F14" s="208" t="s">
        <v>25</v>
      </c>
      <c r="G14" s="208" t="s">
        <v>26</v>
      </c>
      <c r="H14" s="209">
        <v>14</v>
      </c>
      <c r="I14" s="198">
        <v>1</v>
      </c>
      <c r="J14" s="199"/>
      <c r="K14" s="200">
        <f>SUM(L14:M14)</f>
        <v>1</v>
      </c>
      <c r="L14" s="201">
        <v>1</v>
      </c>
      <c r="M14" s="201"/>
      <c r="N14" s="200">
        <f>SUM(O14:P14)</f>
        <v>4</v>
      </c>
      <c r="O14" s="201">
        <v>4</v>
      </c>
      <c r="P14" s="201"/>
      <c r="Q14" s="202">
        <f>SUM(R14:S14)</f>
        <v>70.7</v>
      </c>
      <c r="R14" s="203">
        <v>70.7</v>
      </c>
      <c r="S14" s="203"/>
      <c r="T14" s="202">
        <f>SUM(U14:V14)</f>
        <v>0</v>
      </c>
      <c r="U14" s="203"/>
      <c r="V14" s="203"/>
      <c r="W14" s="201"/>
      <c r="X14" s="201">
        <v>1912</v>
      </c>
      <c r="Y14" s="204"/>
      <c r="Z14" s="67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</row>
    <row r="15" spans="1:119" ht="12.75" customHeight="1">
      <c r="A15" s="58">
        <v>1</v>
      </c>
      <c r="B15" s="205">
        <f>B14+1</f>
        <v>7</v>
      </c>
      <c r="C15" s="206">
        <v>3004</v>
      </c>
      <c r="D15" s="207" t="s">
        <v>27</v>
      </c>
      <c r="E15" s="208" t="s">
        <v>24</v>
      </c>
      <c r="F15" s="208" t="s">
        <v>25</v>
      </c>
      <c r="G15" s="208" t="s">
        <v>26</v>
      </c>
      <c r="H15" s="209">
        <v>15</v>
      </c>
      <c r="I15" s="198">
        <v>1</v>
      </c>
      <c r="J15" s="199"/>
      <c r="K15" s="200">
        <f>SUM(L15:M15)</f>
        <v>1</v>
      </c>
      <c r="L15" s="201">
        <v>1</v>
      </c>
      <c r="M15" s="201"/>
      <c r="N15" s="210">
        <f>SUM(O15:P15)</f>
        <v>4</v>
      </c>
      <c r="O15" s="201">
        <v>4</v>
      </c>
      <c r="P15" s="201"/>
      <c r="Q15" s="202">
        <f>SUM(R15:S15)</f>
        <v>90.26</v>
      </c>
      <c r="R15" s="203">
        <v>90.26</v>
      </c>
      <c r="S15" s="203"/>
      <c r="T15" s="202">
        <f>SUM(U15:V15)</f>
        <v>0</v>
      </c>
      <c r="U15" s="203"/>
      <c r="V15" s="203"/>
      <c r="W15" s="201"/>
      <c r="X15" s="201">
        <v>1912</v>
      </c>
      <c r="Y15" s="204"/>
      <c r="Z15" s="67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</row>
    <row r="16" spans="1:119" ht="12.75" customHeight="1">
      <c r="A16" s="58">
        <v>1</v>
      </c>
      <c r="B16" s="205">
        <f>+B15+1</f>
        <v>8</v>
      </c>
      <c r="C16" s="206">
        <v>3005</v>
      </c>
      <c r="D16" s="207" t="s">
        <v>27</v>
      </c>
      <c r="E16" s="208" t="s">
        <v>24</v>
      </c>
      <c r="F16" s="208" t="s">
        <v>25</v>
      </c>
      <c r="G16" s="208" t="s">
        <v>26</v>
      </c>
      <c r="H16" s="209">
        <v>21</v>
      </c>
      <c r="I16" s="198">
        <v>1</v>
      </c>
      <c r="J16" s="199"/>
      <c r="K16" s="200">
        <f>SUM(L16:M16)</f>
        <v>2</v>
      </c>
      <c r="L16" s="201">
        <f>1+1</f>
        <v>2</v>
      </c>
      <c r="M16" s="201"/>
      <c r="N16" s="200">
        <f>SUM(O16:P16)</f>
        <v>6</v>
      </c>
      <c r="O16" s="201">
        <f>3+3</f>
        <v>6</v>
      </c>
      <c r="P16" s="201"/>
      <c r="Q16" s="202">
        <f>SUM(R16:S16)</f>
        <v>99.86</v>
      </c>
      <c r="R16" s="203">
        <f>43.76+56.1</f>
        <v>99.86</v>
      </c>
      <c r="S16" s="203"/>
      <c r="T16" s="202">
        <f>SUM(U16:V16)</f>
        <v>0</v>
      </c>
      <c r="U16" s="203"/>
      <c r="V16" s="203"/>
      <c r="W16" s="201"/>
      <c r="X16" s="201">
        <v>1910</v>
      </c>
      <c r="Y16" s="204"/>
      <c r="Z16" s="67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</row>
    <row r="17" spans="1:119" ht="12.75" customHeight="1">
      <c r="A17" s="58">
        <v>1</v>
      </c>
      <c r="B17" s="193">
        <f>+B16+1</f>
        <v>9</v>
      </c>
      <c r="C17" s="194">
        <v>3010</v>
      </c>
      <c r="D17" s="195" t="s">
        <v>23</v>
      </c>
      <c r="E17" s="196" t="s">
        <v>24</v>
      </c>
      <c r="F17" s="196" t="s">
        <v>25</v>
      </c>
      <c r="G17" s="196" t="s">
        <v>26</v>
      </c>
      <c r="H17" s="197">
        <v>25</v>
      </c>
      <c r="I17" s="198"/>
      <c r="J17" s="199"/>
      <c r="K17" s="200">
        <f>SUM(L17:M17)</f>
        <v>0</v>
      </c>
      <c r="L17" s="201"/>
      <c r="M17" s="201"/>
      <c r="N17" s="200">
        <f>SUM(O17:P17)</f>
        <v>0</v>
      </c>
      <c r="O17" s="201"/>
      <c r="P17" s="201"/>
      <c r="Q17" s="202">
        <f>SUM(R17:S17)</f>
        <v>0</v>
      </c>
      <c r="R17" s="203"/>
      <c r="S17" s="203"/>
      <c r="T17" s="202">
        <f>SUM(U17:V17)</f>
        <v>0</v>
      </c>
      <c r="U17" s="203"/>
      <c r="V17" s="203"/>
      <c r="W17" s="201"/>
      <c r="X17" s="201">
        <v>1928</v>
      </c>
      <c r="Y17" s="204"/>
      <c r="Z17" s="67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</row>
    <row r="18" spans="1:119" ht="12.75" customHeight="1">
      <c r="A18" s="58">
        <v>1</v>
      </c>
      <c r="B18" s="205">
        <f>+B17+1</f>
        <v>10</v>
      </c>
      <c r="C18" s="206">
        <v>3012</v>
      </c>
      <c r="D18" s="207" t="s">
        <v>27</v>
      </c>
      <c r="E18" s="208" t="s">
        <v>24</v>
      </c>
      <c r="F18" s="208" t="s">
        <v>25</v>
      </c>
      <c r="G18" s="208" t="s">
        <v>26</v>
      </c>
      <c r="H18" s="209">
        <v>31</v>
      </c>
      <c r="I18" s="198">
        <v>1</v>
      </c>
      <c r="J18" s="199"/>
      <c r="K18" s="200">
        <f>SUM(L18:M18)</f>
        <v>2</v>
      </c>
      <c r="L18" s="201">
        <v>2</v>
      </c>
      <c r="M18" s="201"/>
      <c r="N18" s="210">
        <f>SUM(O18:P18)</f>
        <v>7</v>
      </c>
      <c r="O18" s="201">
        <v>7</v>
      </c>
      <c r="P18" s="201"/>
      <c r="Q18" s="202">
        <f>SUM(R18:S18)</f>
        <v>112.28</v>
      </c>
      <c r="R18" s="203">
        <v>112.28</v>
      </c>
      <c r="S18" s="203"/>
      <c r="T18" s="202">
        <f>SUM(U18:V18)</f>
        <v>0</v>
      </c>
      <c r="U18" s="203"/>
      <c r="V18" s="203"/>
      <c r="W18" s="201"/>
      <c r="X18" s="201">
        <v>1910</v>
      </c>
      <c r="Y18" s="204"/>
      <c r="Z18" s="67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</row>
    <row r="19" spans="1:119" ht="12.75" customHeight="1">
      <c r="A19" s="58">
        <v>1</v>
      </c>
      <c r="B19" s="205">
        <f>+B18+1</f>
        <v>11</v>
      </c>
      <c r="C19" s="206">
        <v>3006</v>
      </c>
      <c r="D19" s="207" t="s">
        <v>27</v>
      </c>
      <c r="E19" s="208" t="s">
        <v>24</v>
      </c>
      <c r="F19" s="208" t="s">
        <v>25</v>
      </c>
      <c r="G19" s="208" t="s">
        <v>26</v>
      </c>
      <c r="H19" s="209" t="s">
        <v>28</v>
      </c>
      <c r="I19" s="198">
        <v>1</v>
      </c>
      <c r="J19" s="199"/>
      <c r="K19" s="200">
        <f>SUM(L19:M19)</f>
        <v>0</v>
      </c>
      <c r="L19" s="201"/>
      <c r="M19" s="201"/>
      <c r="N19" s="200">
        <f>SUM(O19:P19)</f>
        <v>0</v>
      </c>
      <c r="O19" s="201"/>
      <c r="P19" s="201"/>
      <c r="Q19" s="202">
        <f>SUM(R19:S19)</f>
        <v>0</v>
      </c>
      <c r="R19" s="203"/>
      <c r="S19" s="203"/>
      <c r="T19" s="202">
        <f>SUM(U19:V19)</f>
        <v>0</v>
      </c>
      <c r="U19" s="203"/>
      <c r="V19" s="203"/>
      <c r="W19" s="201"/>
      <c r="X19" s="201">
        <v>1910</v>
      </c>
      <c r="Y19" s="204"/>
      <c r="Z19" s="67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</row>
    <row r="20" spans="1:119" ht="12.75" customHeight="1">
      <c r="A20" s="58">
        <v>1</v>
      </c>
      <c r="B20" s="205">
        <f>+B19+1</f>
        <v>12</v>
      </c>
      <c r="C20" s="206">
        <v>3007</v>
      </c>
      <c r="D20" s="207" t="s">
        <v>27</v>
      </c>
      <c r="E20" s="208" t="s">
        <v>24</v>
      </c>
      <c r="F20" s="208" t="s">
        <v>25</v>
      </c>
      <c r="G20" s="208" t="s">
        <v>26</v>
      </c>
      <c r="H20" s="209">
        <v>33</v>
      </c>
      <c r="I20" s="198">
        <v>1</v>
      </c>
      <c r="J20" s="199"/>
      <c r="K20" s="200">
        <f>SUM(L20:M20)</f>
        <v>2</v>
      </c>
      <c r="L20" s="201">
        <v>2</v>
      </c>
      <c r="M20" s="201"/>
      <c r="N20" s="210">
        <f>SUM(O20:P20)</f>
        <v>9</v>
      </c>
      <c r="O20" s="201">
        <v>9</v>
      </c>
      <c r="P20" s="201"/>
      <c r="Q20" s="202">
        <f>SUM(R20:S20)</f>
        <v>152.06</v>
      </c>
      <c r="R20" s="203">
        <v>152.06</v>
      </c>
      <c r="S20" s="203"/>
      <c r="T20" s="202">
        <f>SUM(U20:V20)</f>
        <v>0</v>
      </c>
      <c r="U20" s="203"/>
      <c r="V20" s="203"/>
      <c r="W20" s="201"/>
      <c r="X20" s="201">
        <v>1912</v>
      </c>
      <c r="Y20" s="204"/>
      <c r="Z20" s="67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</row>
    <row r="21" spans="1:119" ht="12.75" customHeight="1">
      <c r="A21" s="58">
        <v>4</v>
      </c>
      <c r="B21" s="205">
        <f>+B20+1</f>
        <v>13</v>
      </c>
      <c r="C21" s="206">
        <v>1001</v>
      </c>
      <c r="D21" s="207" t="s">
        <v>27</v>
      </c>
      <c r="E21" s="208" t="s">
        <v>29</v>
      </c>
      <c r="F21" s="208" t="s">
        <v>25</v>
      </c>
      <c r="G21" s="208" t="s">
        <v>30</v>
      </c>
      <c r="H21" s="209">
        <v>6</v>
      </c>
      <c r="I21" s="198">
        <v>1</v>
      </c>
      <c r="J21" s="199"/>
      <c r="K21" s="200">
        <f>SUM(L21:M21)</f>
        <v>2</v>
      </c>
      <c r="L21" s="201">
        <v>2</v>
      </c>
      <c r="M21" s="201"/>
      <c r="N21" s="210">
        <f>SUM(O21:P21)</f>
        <v>10</v>
      </c>
      <c r="O21" s="201">
        <v>10</v>
      </c>
      <c r="P21" s="201"/>
      <c r="Q21" s="202">
        <f>SUM(R21:S21)</f>
        <v>149.69</v>
      </c>
      <c r="R21" s="203">
        <v>149.69</v>
      </c>
      <c r="S21" s="203"/>
      <c r="T21" s="202">
        <f>SUM(U21:V21)</f>
        <v>0</v>
      </c>
      <c r="U21" s="203"/>
      <c r="V21" s="203"/>
      <c r="W21" s="201"/>
      <c r="X21" s="201">
        <v>1935</v>
      </c>
      <c r="Y21" s="204"/>
      <c r="Z21" s="67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</row>
    <row r="22" spans="1:119" ht="12.75" customHeight="1">
      <c r="A22" s="58">
        <v>4</v>
      </c>
      <c r="B22" s="205">
        <f>+B21+1</f>
        <v>14</v>
      </c>
      <c r="C22" s="206">
        <v>1014</v>
      </c>
      <c r="D22" s="207" t="s">
        <v>27</v>
      </c>
      <c r="E22" s="208" t="s">
        <v>29</v>
      </c>
      <c r="F22" s="206" t="s">
        <v>25</v>
      </c>
      <c r="G22" s="208" t="s">
        <v>30</v>
      </c>
      <c r="H22" s="209">
        <v>8</v>
      </c>
      <c r="I22" s="198">
        <v>1</v>
      </c>
      <c r="J22" s="199"/>
      <c r="K22" s="200">
        <f>SUM(L22:M22)</f>
        <v>3</v>
      </c>
      <c r="L22" s="201">
        <v>3</v>
      </c>
      <c r="M22" s="201"/>
      <c r="N22" s="210">
        <f>SUM(O22:P22)</f>
        <v>9</v>
      </c>
      <c r="O22" s="201">
        <v>9</v>
      </c>
      <c r="P22" s="201"/>
      <c r="Q22" s="202">
        <f>SUM(R22:S22)</f>
        <v>153.89000000000001</v>
      </c>
      <c r="R22" s="203">
        <v>153.89000000000001</v>
      </c>
      <c r="S22" s="203"/>
      <c r="T22" s="202">
        <f>SUM(U22:V22)</f>
        <v>0</v>
      </c>
      <c r="U22" s="203"/>
      <c r="V22" s="203"/>
      <c r="W22" s="201"/>
      <c r="X22" s="201">
        <v>1935</v>
      </c>
      <c r="Y22" s="204"/>
      <c r="Z22" s="6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</row>
    <row r="23" spans="1:119" ht="12.75" customHeight="1">
      <c r="A23" s="58">
        <v>4</v>
      </c>
      <c r="B23" s="193">
        <f>+B22+1</f>
        <v>15</v>
      </c>
      <c r="C23" s="194">
        <v>1115</v>
      </c>
      <c r="D23" s="195" t="s">
        <v>23</v>
      </c>
      <c r="E23" s="196" t="s">
        <v>24</v>
      </c>
      <c r="F23" s="196" t="s">
        <v>25</v>
      </c>
      <c r="G23" s="196" t="s">
        <v>30</v>
      </c>
      <c r="H23" s="197">
        <v>9</v>
      </c>
      <c r="I23" s="198"/>
      <c r="J23" s="199"/>
      <c r="K23" s="200">
        <f>SUM(L23:M23)</f>
        <v>0</v>
      </c>
      <c r="L23" s="201"/>
      <c r="M23" s="201"/>
      <c r="N23" s="210">
        <f>SUM(O23:P23)</f>
        <v>0</v>
      </c>
      <c r="O23" s="201"/>
      <c r="P23" s="201"/>
      <c r="Q23" s="202">
        <f>SUM(R23:S23)</f>
        <v>0</v>
      </c>
      <c r="R23" s="203"/>
      <c r="S23" s="203"/>
      <c r="T23" s="202">
        <f>SUM(U23:V23)</f>
        <v>0</v>
      </c>
      <c r="U23" s="203"/>
      <c r="V23" s="203"/>
      <c r="W23" s="201"/>
      <c r="X23" s="201">
        <v>1979</v>
      </c>
      <c r="Y23" s="204"/>
      <c r="Z23" s="67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</row>
    <row r="24" spans="1:119" ht="12.75" customHeight="1">
      <c r="A24" s="58">
        <v>4</v>
      </c>
      <c r="B24" s="205">
        <f>+B23+1</f>
        <v>16</v>
      </c>
      <c r="C24" s="206">
        <v>1013</v>
      </c>
      <c r="D24" s="207" t="s">
        <v>27</v>
      </c>
      <c r="E24" s="208" t="s">
        <v>29</v>
      </c>
      <c r="F24" s="208" t="s">
        <v>25</v>
      </c>
      <c r="G24" s="208" t="s">
        <v>30</v>
      </c>
      <c r="H24" s="209">
        <v>10</v>
      </c>
      <c r="I24" s="198">
        <v>1</v>
      </c>
      <c r="J24" s="199"/>
      <c r="K24" s="200">
        <f>SUM(L24:M24)</f>
        <v>2</v>
      </c>
      <c r="L24" s="201">
        <v>2</v>
      </c>
      <c r="M24" s="201"/>
      <c r="N24" s="210">
        <f>SUM(O24:P24)</f>
        <v>6</v>
      </c>
      <c r="O24" s="201">
        <v>6</v>
      </c>
      <c r="P24" s="201"/>
      <c r="Q24" s="202">
        <f>SUM(R24:S24)</f>
        <v>103.84</v>
      </c>
      <c r="R24" s="203">
        <v>103.84</v>
      </c>
      <c r="S24" s="203"/>
      <c r="T24" s="202">
        <f>SUM(U24:V24)</f>
        <v>0</v>
      </c>
      <c r="U24" s="203"/>
      <c r="V24" s="203"/>
      <c r="W24" s="201"/>
      <c r="X24" s="201">
        <v>1935</v>
      </c>
      <c r="Y24" s="204"/>
      <c r="Z24" s="67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</row>
    <row r="25" spans="1:119" ht="12.75" customHeight="1">
      <c r="A25" s="58">
        <v>4</v>
      </c>
      <c r="B25" s="193">
        <f>+B24+1</f>
        <v>17</v>
      </c>
      <c r="C25" s="194">
        <v>1116</v>
      </c>
      <c r="D25" s="195" t="s">
        <v>23</v>
      </c>
      <c r="E25" s="196" t="s">
        <v>24</v>
      </c>
      <c r="F25" s="196" t="s">
        <v>25</v>
      </c>
      <c r="G25" s="196" t="s">
        <v>30</v>
      </c>
      <c r="H25" s="197">
        <v>11</v>
      </c>
      <c r="I25" s="198"/>
      <c r="J25" s="199"/>
      <c r="K25" s="200">
        <f>SUM(L25:M25)</f>
        <v>0</v>
      </c>
      <c r="L25" s="201"/>
      <c r="M25" s="201"/>
      <c r="N25" s="210">
        <f>SUM(O25:P25)</f>
        <v>0</v>
      </c>
      <c r="O25" s="201"/>
      <c r="P25" s="201"/>
      <c r="Q25" s="202">
        <f>SUM(R25:S25)</f>
        <v>0</v>
      </c>
      <c r="R25" s="203"/>
      <c r="S25" s="203"/>
      <c r="T25" s="202">
        <f>SUM(U25:V25)</f>
        <v>0</v>
      </c>
      <c r="U25" s="203"/>
      <c r="V25" s="203"/>
      <c r="W25" s="201"/>
      <c r="X25" s="201">
        <v>1979</v>
      </c>
      <c r="Y25" s="204"/>
      <c r="Z25" s="67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</row>
    <row r="26" spans="1:119" ht="12.75" customHeight="1">
      <c r="A26" s="58">
        <v>4</v>
      </c>
      <c r="B26" s="193">
        <f>+B25+1</f>
        <v>18</v>
      </c>
      <c r="C26" s="194">
        <v>1120</v>
      </c>
      <c r="D26" s="195" t="s">
        <v>23</v>
      </c>
      <c r="E26" s="196" t="s">
        <v>34</v>
      </c>
      <c r="F26" s="196" t="s">
        <v>25</v>
      </c>
      <c r="G26" s="196" t="s">
        <v>30</v>
      </c>
      <c r="H26" s="197" t="s">
        <v>35</v>
      </c>
      <c r="I26" s="198"/>
      <c r="J26" s="199"/>
      <c r="K26" s="200">
        <f>SUM(L26:M26)</f>
        <v>0</v>
      </c>
      <c r="L26" s="201"/>
      <c r="M26" s="201"/>
      <c r="N26" s="210">
        <f>SUM(O26:P26)</f>
        <v>0</v>
      </c>
      <c r="O26" s="201"/>
      <c r="P26" s="201"/>
      <c r="Q26" s="202">
        <f>SUM(R26:S26)</f>
        <v>0</v>
      </c>
      <c r="R26" s="203"/>
      <c r="S26" s="203"/>
      <c r="T26" s="202">
        <f>SUM(U26:V26)</f>
        <v>0</v>
      </c>
      <c r="U26" s="203"/>
      <c r="V26" s="203"/>
      <c r="W26" s="201"/>
      <c r="X26" s="201">
        <v>2009</v>
      </c>
      <c r="Y26" s="204"/>
      <c r="Z26" s="67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</row>
    <row r="27" spans="1:119" ht="12.75" customHeight="1">
      <c r="A27" s="58">
        <v>4</v>
      </c>
      <c r="B27" s="205">
        <f>+B26+1</f>
        <v>19</v>
      </c>
      <c r="C27" s="206">
        <v>1012</v>
      </c>
      <c r="D27" s="207" t="s">
        <v>27</v>
      </c>
      <c r="E27" s="208" t="s">
        <v>29</v>
      </c>
      <c r="F27" s="208" t="s">
        <v>25</v>
      </c>
      <c r="G27" s="208" t="s">
        <v>30</v>
      </c>
      <c r="H27" s="209">
        <v>12</v>
      </c>
      <c r="I27" s="198">
        <v>1</v>
      </c>
      <c r="J27" s="199"/>
      <c r="K27" s="200">
        <f>SUM(L27:M27)</f>
        <v>3</v>
      </c>
      <c r="L27" s="201">
        <v>3</v>
      </c>
      <c r="M27" s="201"/>
      <c r="N27" s="210">
        <f>SUM(O27:P27)</f>
        <v>15</v>
      </c>
      <c r="O27" s="201">
        <v>15</v>
      </c>
      <c r="P27" s="201"/>
      <c r="Q27" s="202">
        <f>SUM(R27:S27)</f>
        <v>224.88</v>
      </c>
      <c r="R27" s="203">
        <v>224.88</v>
      </c>
      <c r="S27" s="203"/>
      <c r="T27" s="202">
        <f>SUM(U27:V27)</f>
        <v>0</v>
      </c>
      <c r="U27" s="203"/>
      <c r="V27" s="203"/>
      <c r="W27" s="201"/>
      <c r="X27" s="201">
        <v>1935</v>
      </c>
      <c r="Y27" s="204"/>
      <c r="Z27" s="67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</row>
    <row r="28" spans="1:119" ht="12.75" customHeight="1">
      <c r="A28" s="58">
        <v>4</v>
      </c>
      <c r="B28" s="205">
        <f>+B27+1</f>
        <v>20</v>
      </c>
      <c r="C28" s="206">
        <v>1003</v>
      </c>
      <c r="D28" s="207" t="s">
        <v>27</v>
      </c>
      <c r="E28" s="208" t="s">
        <v>29</v>
      </c>
      <c r="F28" s="208" t="s">
        <v>25</v>
      </c>
      <c r="G28" s="208" t="s">
        <v>30</v>
      </c>
      <c r="H28" s="209" t="s">
        <v>36</v>
      </c>
      <c r="I28" s="198">
        <v>1</v>
      </c>
      <c r="J28" s="199"/>
      <c r="K28" s="200">
        <f>SUM(L28:M28)</f>
        <v>8</v>
      </c>
      <c r="L28" s="201">
        <v>8</v>
      </c>
      <c r="M28" s="201"/>
      <c r="N28" s="210">
        <f>SUM(O28:P28)</f>
        <v>26</v>
      </c>
      <c r="O28" s="201">
        <v>26</v>
      </c>
      <c r="P28" s="201"/>
      <c r="Q28" s="202">
        <f>SUM(R28:S28)</f>
        <v>403.81</v>
      </c>
      <c r="R28" s="203">
        <f>349.32+54.49</f>
        <v>403.81</v>
      </c>
      <c r="S28" s="203"/>
      <c r="T28" s="202">
        <f>SUM(U28:V28)</f>
        <v>0</v>
      </c>
      <c r="U28" s="203"/>
      <c r="V28" s="203"/>
      <c r="W28" s="201"/>
      <c r="X28" s="201">
        <v>1935</v>
      </c>
      <c r="Y28" s="204"/>
      <c r="Z28" s="67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</row>
    <row r="29" spans="1:119" ht="12.75" customHeight="1">
      <c r="A29" s="58">
        <v>4</v>
      </c>
      <c r="B29" s="205">
        <f>+B28+1</f>
        <v>21</v>
      </c>
      <c r="C29" s="206">
        <v>6014</v>
      </c>
      <c r="D29" s="207" t="s">
        <v>27</v>
      </c>
      <c r="E29" s="208" t="s">
        <v>34</v>
      </c>
      <c r="F29" s="208" t="s">
        <v>25</v>
      </c>
      <c r="G29" s="208" t="s">
        <v>30</v>
      </c>
      <c r="H29" s="209">
        <v>18</v>
      </c>
      <c r="I29" s="198"/>
      <c r="J29" s="199">
        <v>1</v>
      </c>
      <c r="K29" s="200">
        <f>SUM(L29:M29)</f>
        <v>1</v>
      </c>
      <c r="L29" s="201">
        <v>0</v>
      </c>
      <c r="M29" s="201">
        <v>1</v>
      </c>
      <c r="N29" s="210">
        <f>SUM(O29:P29)</f>
        <v>35</v>
      </c>
      <c r="O29" s="201">
        <v>0</v>
      </c>
      <c r="P29" s="201">
        <v>35</v>
      </c>
      <c r="Q29" s="202">
        <f>SUM(R29:S29)</f>
        <v>816.78</v>
      </c>
      <c r="R29" s="203">
        <v>0</v>
      </c>
      <c r="S29" s="203">
        <v>816.78</v>
      </c>
      <c r="T29" s="202">
        <f>SUM(U29:V29)</f>
        <v>0</v>
      </c>
      <c r="U29" s="203">
        <v>0</v>
      </c>
      <c r="V29" s="203">
        <v>0</v>
      </c>
      <c r="W29" s="201"/>
      <c r="X29" s="201">
        <v>1968</v>
      </c>
      <c r="Y29" s="204"/>
      <c r="Z29" s="67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</row>
    <row r="30" spans="1:119" ht="12.75" customHeight="1">
      <c r="A30" s="58">
        <v>4</v>
      </c>
      <c r="B30" s="205">
        <f>+B29+1</f>
        <v>22</v>
      </c>
      <c r="C30" s="206">
        <v>1015</v>
      </c>
      <c r="D30" s="207" t="s">
        <v>27</v>
      </c>
      <c r="E30" s="208" t="s">
        <v>29</v>
      </c>
      <c r="F30" s="208" t="s">
        <v>25</v>
      </c>
      <c r="G30" s="208" t="s">
        <v>30</v>
      </c>
      <c r="H30" s="209">
        <v>19</v>
      </c>
      <c r="I30" s="198">
        <v>1</v>
      </c>
      <c r="J30" s="199"/>
      <c r="K30" s="200">
        <f>SUM(L30:M30)</f>
        <v>4</v>
      </c>
      <c r="L30" s="201">
        <v>4</v>
      </c>
      <c r="M30" s="201"/>
      <c r="N30" s="210">
        <f>SUM(O30:P30)</f>
        <v>11</v>
      </c>
      <c r="O30" s="201">
        <v>11</v>
      </c>
      <c r="P30" s="201"/>
      <c r="Q30" s="202">
        <f>SUM(R30:S30)</f>
        <v>173.53</v>
      </c>
      <c r="R30" s="203">
        <v>173.53</v>
      </c>
      <c r="S30" s="203"/>
      <c r="T30" s="202">
        <f>SUM(U30:V30)</f>
        <v>0</v>
      </c>
      <c r="U30" s="203"/>
      <c r="V30" s="203"/>
      <c r="W30" s="201"/>
      <c r="X30" s="201">
        <v>1935</v>
      </c>
      <c r="Y30" s="204"/>
      <c r="Z30" s="67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</row>
    <row r="31" spans="1:119" ht="12.75" customHeight="1">
      <c r="A31" s="58">
        <v>4</v>
      </c>
      <c r="B31" s="211">
        <f>+B30+1</f>
        <v>23</v>
      </c>
      <c r="C31" s="212">
        <v>3208</v>
      </c>
      <c r="D31" s="213" t="s">
        <v>23</v>
      </c>
      <c r="E31" s="214" t="s">
        <v>34</v>
      </c>
      <c r="F31" s="214" t="s">
        <v>25</v>
      </c>
      <c r="G31" s="214" t="s">
        <v>30</v>
      </c>
      <c r="H31" s="215">
        <v>20</v>
      </c>
      <c r="I31" s="198"/>
      <c r="J31" s="199"/>
      <c r="K31" s="200">
        <f>SUM(L31:M31)</f>
        <v>0</v>
      </c>
      <c r="L31" s="201"/>
      <c r="M31" s="201"/>
      <c r="N31" s="210">
        <f>SUM(O31:P31)</f>
        <v>0</v>
      </c>
      <c r="O31" s="201"/>
      <c r="P31" s="201"/>
      <c r="Q31" s="202">
        <f>SUM(R31:S31)</f>
        <v>0</v>
      </c>
      <c r="R31" s="203"/>
      <c r="S31" s="203"/>
      <c r="T31" s="202">
        <f>SUM(U31:V31)</f>
        <v>0</v>
      </c>
      <c r="U31" s="203"/>
      <c r="V31" s="203"/>
      <c r="W31" s="201"/>
      <c r="X31" s="201">
        <v>1968</v>
      </c>
      <c r="Y31" s="204"/>
      <c r="Z31" s="95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</row>
    <row r="32" spans="1:119" ht="12.75" customHeight="1">
      <c r="A32" s="58">
        <v>4</v>
      </c>
      <c r="B32" s="211">
        <f>+B31+1</f>
        <v>24</v>
      </c>
      <c r="C32" s="212">
        <v>3209</v>
      </c>
      <c r="D32" s="213" t="s">
        <v>23</v>
      </c>
      <c r="E32" s="214" t="s">
        <v>34</v>
      </c>
      <c r="F32" s="214" t="s">
        <v>25</v>
      </c>
      <c r="G32" s="214" t="s">
        <v>30</v>
      </c>
      <c r="H32" s="215">
        <v>22</v>
      </c>
      <c r="I32" s="198"/>
      <c r="J32" s="199"/>
      <c r="K32" s="200">
        <f>SUM(L32:M32)</f>
        <v>0</v>
      </c>
      <c r="L32" s="201"/>
      <c r="M32" s="201"/>
      <c r="N32" s="210">
        <f>SUM(O32:P32)</f>
        <v>0</v>
      </c>
      <c r="O32" s="201"/>
      <c r="P32" s="201"/>
      <c r="Q32" s="202">
        <f>SUM(R32:S32)</f>
        <v>0</v>
      </c>
      <c r="R32" s="203"/>
      <c r="S32" s="203"/>
      <c r="T32" s="202">
        <f>SUM(U32:V32)</f>
        <v>0</v>
      </c>
      <c r="U32" s="203"/>
      <c r="V32" s="203"/>
      <c r="W32" s="201"/>
      <c r="X32" s="201">
        <v>1968</v>
      </c>
      <c r="Y32" s="204"/>
      <c r="Z32" s="95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</row>
    <row r="33" spans="1:119" ht="12.75" customHeight="1">
      <c r="A33" s="58">
        <v>4</v>
      </c>
      <c r="B33" s="205">
        <f>+B32+1</f>
        <v>25</v>
      </c>
      <c r="C33" s="206">
        <v>1004</v>
      </c>
      <c r="D33" s="207" t="s">
        <v>27</v>
      </c>
      <c r="E33" s="208" t="s">
        <v>29</v>
      </c>
      <c r="F33" s="208" t="s">
        <v>25</v>
      </c>
      <c r="G33" s="208" t="s">
        <v>30</v>
      </c>
      <c r="H33" s="209" t="s">
        <v>37</v>
      </c>
      <c r="I33" s="198">
        <v>1</v>
      </c>
      <c r="J33" s="199"/>
      <c r="K33" s="200">
        <f>SUM(L33:M33)</f>
        <v>8</v>
      </c>
      <c r="L33" s="201">
        <v>8</v>
      </c>
      <c r="M33" s="201"/>
      <c r="N33" s="210">
        <f>SUM(O33:P33)</f>
        <v>26</v>
      </c>
      <c r="O33" s="201">
        <v>26</v>
      </c>
      <c r="P33" s="201"/>
      <c r="Q33" s="202">
        <f>SUM(R33:S33)</f>
        <v>427.45</v>
      </c>
      <c r="R33" s="203">
        <v>427.45</v>
      </c>
      <c r="S33" s="203"/>
      <c r="T33" s="202">
        <f>SUM(U33:V33)</f>
        <v>0</v>
      </c>
      <c r="U33" s="203"/>
      <c r="V33" s="203"/>
      <c r="W33" s="201"/>
      <c r="X33" s="201">
        <v>1935</v>
      </c>
      <c r="Y33" s="204"/>
      <c r="Z33" s="67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</row>
    <row r="34" spans="1:119" ht="12.75" customHeight="1">
      <c r="A34" s="58">
        <v>4</v>
      </c>
      <c r="B34" s="205">
        <f>+B33+1</f>
        <v>26</v>
      </c>
      <c r="C34" s="206">
        <v>1011</v>
      </c>
      <c r="D34" s="207" t="s">
        <v>27</v>
      </c>
      <c r="E34" s="208" t="s">
        <v>29</v>
      </c>
      <c r="F34" s="208" t="s">
        <v>25</v>
      </c>
      <c r="G34" s="208" t="s">
        <v>30</v>
      </c>
      <c r="H34" s="209">
        <v>24</v>
      </c>
      <c r="I34" s="198">
        <v>1</v>
      </c>
      <c r="J34" s="199"/>
      <c r="K34" s="200">
        <f>SUM(L34:M34)</f>
        <v>4</v>
      </c>
      <c r="L34" s="201">
        <v>4</v>
      </c>
      <c r="M34" s="201"/>
      <c r="N34" s="210">
        <f>SUM(O34:P34)</f>
        <v>19</v>
      </c>
      <c r="O34" s="201">
        <v>19</v>
      </c>
      <c r="P34" s="201"/>
      <c r="Q34" s="202">
        <f>SUM(R34:S34)</f>
        <v>344.87</v>
      </c>
      <c r="R34" s="203">
        <v>344.87</v>
      </c>
      <c r="S34" s="203"/>
      <c r="T34" s="202">
        <f>SUM(U34:V34)</f>
        <v>0</v>
      </c>
      <c r="U34" s="203"/>
      <c r="V34" s="203"/>
      <c r="W34" s="201"/>
      <c r="X34" s="201">
        <v>1935</v>
      </c>
      <c r="Y34" s="204"/>
      <c r="Z34" s="67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</row>
    <row r="35" spans="1:119" ht="12.75" customHeight="1">
      <c r="A35" s="58">
        <v>4</v>
      </c>
      <c r="B35" s="205">
        <f>+B34+1</f>
        <v>27</v>
      </c>
      <c r="C35" s="206">
        <v>1005</v>
      </c>
      <c r="D35" s="207" t="s">
        <v>27</v>
      </c>
      <c r="E35" s="208" t="s">
        <v>29</v>
      </c>
      <c r="F35" s="208" t="s">
        <v>25</v>
      </c>
      <c r="G35" s="208" t="s">
        <v>30</v>
      </c>
      <c r="H35" s="209">
        <v>25</v>
      </c>
      <c r="I35" s="198">
        <v>1</v>
      </c>
      <c r="J35" s="199"/>
      <c r="K35" s="200">
        <f>SUM(L35:M35)</f>
        <v>3</v>
      </c>
      <c r="L35" s="201">
        <v>3</v>
      </c>
      <c r="M35" s="201"/>
      <c r="N35" s="210">
        <f>SUM(O35:P35)</f>
        <v>7</v>
      </c>
      <c r="O35" s="201">
        <v>7</v>
      </c>
      <c r="P35" s="201"/>
      <c r="Q35" s="202">
        <f>SUM(R35:S35)</f>
        <v>111.46000000000001</v>
      </c>
      <c r="R35" s="203">
        <v>111.46</v>
      </c>
      <c r="S35" s="203"/>
      <c r="T35" s="202">
        <f>SUM(U35:V35)</f>
        <v>0</v>
      </c>
      <c r="U35" s="203"/>
      <c r="V35" s="203"/>
      <c r="W35" s="201"/>
      <c r="X35" s="201">
        <v>1935</v>
      </c>
      <c r="Y35" s="204"/>
      <c r="Z35" s="67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</row>
    <row r="36" spans="1:119" ht="12.75" customHeight="1">
      <c r="A36" s="58">
        <v>4</v>
      </c>
      <c r="B36" s="205">
        <f>+B35+1</f>
        <v>28</v>
      </c>
      <c r="C36" s="206">
        <v>1010</v>
      </c>
      <c r="D36" s="207" t="s">
        <v>27</v>
      </c>
      <c r="E36" s="208" t="s">
        <v>29</v>
      </c>
      <c r="F36" s="208" t="s">
        <v>25</v>
      </c>
      <c r="G36" s="208" t="s">
        <v>30</v>
      </c>
      <c r="H36" s="209">
        <v>26</v>
      </c>
      <c r="I36" s="198">
        <v>1</v>
      </c>
      <c r="J36" s="199"/>
      <c r="K36" s="200">
        <f>SUM(L36:M36)</f>
        <v>3</v>
      </c>
      <c r="L36" s="201">
        <f>2+1</f>
        <v>3</v>
      </c>
      <c r="M36" s="201"/>
      <c r="N36" s="210">
        <f>SUM(O36:P36)</f>
        <v>15</v>
      </c>
      <c r="O36" s="201">
        <f>9+6</f>
        <v>15</v>
      </c>
      <c r="P36" s="201"/>
      <c r="Q36" s="202">
        <f>SUM(R36:S36)</f>
        <v>281.24</v>
      </c>
      <c r="R36" s="203">
        <f>184.86+96.38</f>
        <v>281.24</v>
      </c>
      <c r="S36" s="203"/>
      <c r="T36" s="202">
        <f>SUM(U36:V36)</f>
        <v>0</v>
      </c>
      <c r="U36" s="203"/>
      <c r="V36" s="203"/>
      <c r="W36" s="201"/>
      <c r="X36" s="201">
        <v>1935</v>
      </c>
      <c r="Y36" s="204"/>
      <c r="Z36" s="67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</row>
    <row r="37" spans="1:119" ht="12.75" customHeight="1">
      <c r="A37" s="58">
        <v>4</v>
      </c>
      <c r="B37" s="205">
        <f>+B36+1</f>
        <v>29</v>
      </c>
      <c r="C37" s="206">
        <v>1009</v>
      </c>
      <c r="D37" s="207" t="s">
        <v>27</v>
      </c>
      <c r="E37" s="208" t="s">
        <v>29</v>
      </c>
      <c r="F37" s="208" t="s">
        <v>25</v>
      </c>
      <c r="G37" s="208" t="s">
        <v>30</v>
      </c>
      <c r="H37" s="209">
        <v>28</v>
      </c>
      <c r="I37" s="198">
        <v>1</v>
      </c>
      <c r="J37" s="199"/>
      <c r="K37" s="200">
        <f>SUM(L37:M37)</f>
        <v>3</v>
      </c>
      <c r="L37" s="201">
        <v>2</v>
      </c>
      <c r="M37" s="201">
        <v>1</v>
      </c>
      <c r="N37" s="210">
        <f>SUM(O37:P37)</f>
        <v>11</v>
      </c>
      <c r="O37" s="201">
        <v>10</v>
      </c>
      <c r="P37" s="201">
        <v>1</v>
      </c>
      <c r="Q37" s="202">
        <f>SUM(R37:S37)</f>
        <v>225.97000000000003</v>
      </c>
      <c r="R37" s="203">
        <v>190.99</v>
      </c>
      <c r="S37" s="203">
        <v>34.980000000000004</v>
      </c>
      <c r="T37" s="202">
        <f>SUM(U37:V37)</f>
        <v>0</v>
      </c>
      <c r="U37" s="203"/>
      <c r="V37" s="203"/>
      <c r="W37" s="201"/>
      <c r="X37" s="201">
        <v>1935</v>
      </c>
      <c r="Y37" s="204"/>
      <c r="Z37" s="67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</row>
    <row r="38" spans="1:119" ht="12.75" customHeight="1">
      <c r="A38" s="58">
        <v>4</v>
      </c>
      <c r="B38" s="205">
        <f>+B37+1</f>
        <v>30</v>
      </c>
      <c r="C38" s="206">
        <v>1110</v>
      </c>
      <c r="D38" s="207" t="s">
        <v>27</v>
      </c>
      <c r="E38" s="208" t="s">
        <v>29</v>
      </c>
      <c r="F38" s="208" t="s">
        <v>25</v>
      </c>
      <c r="G38" s="208" t="s">
        <v>30</v>
      </c>
      <c r="H38" s="209" t="s">
        <v>38</v>
      </c>
      <c r="I38" s="198">
        <v>1</v>
      </c>
      <c r="J38" s="199"/>
      <c r="K38" s="200">
        <f>SUM(L38:M38)</f>
        <v>4</v>
      </c>
      <c r="L38" s="201">
        <v>4</v>
      </c>
      <c r="M38" s="201"/>
      <c r="N38" s="210">
        <f>SUM(O38:P38)</f>
        <v>15</v>
      </c>
      <c r="O38" s="201">
        <v>15</v>
      </c>
      <c r="P38" s="201"/>
      <c r="Q38" s="202">
        <f>SUM(R38:S38)</f>
        <v>257.26</v>
      </c>
      <c r="R38" s="203">
        <v>257.26</v>
      </c>
      <c r="S38" s="203"/>
      <c r="T38" s="202">
        <f>SUM(U38:V38)</f>
        <v>151</v>
      </c>
      <c r="U38" s="203">
        <v>151</v>
      </c>
      <c r="V38" s="203"/>
      <c r="W38" s="201"/>
      <c r="X38" s="201">
        <v>1935</v>
      </c>
      <c r="Y38" s="204"/>
      <c r="Z38" s="67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</row>
    <row r="39" spans="1:119" ht="12.75" customHeight="1">
      <c r="A39" s="58">
        <v>4</v>
      </c>
      <c r="B39" s="205">
        <f>+B38+1</f>
        <v>31</v>
      </c>
      <c r="C39" s="206">
        <v>1006</v>
      </c>
      <c r="D39" s="207" t="s">
        <v>27</v>
      </c>
      <c r="E39" s="208" t="s">
        <v>29</v>
      </c>
      <c r="F39" s="208" t="s">
        <v>25</v>
      </c>
      <c r="G39" s="208" t="s">
        <v>30</v>
      </c>
      <c r="H39" s="209" t="s">
        <v>39</v>
      </c>
      <c r="I39" s="198">
        <v>1</v>
      </c>
      <c r="J39" s="199"/>
      <c r="K39" s="200">
        <f>SUM(L39:M39)</f>
        <v>6</v>
      </c>
      <c r="L39" s="201">
        <v>6</v>
      </c>
      <c r="M39" s="201"/>
      <c r="N39" s="210">
        <f>SUM(O39:P39)</f>
        <v>26</v>
      </c>
      <c r="O39" s="201">
        <v>26</v>
      </c>
      <c r="P39" s="201"/>
      <c r="Q39" s="202">
        <f>SUM(R39:S39)</f>
        <v>400.28000000000003</v>
      </c>
      <c r="R39" s="203">
        <v>400.28</v>
      </c>
      <c r="S39" s="203"/>
      <c r="T39" s="202">
        <f>SUM(U39:V39)</f>
        <v>0</v>
      </c>
      <c r="U39" s="203"/>
      <c r="V39" s="203"/>
      <c r="W39" s="201"/>
      <c r="X39" s="201">
        <v>1935</v>
      </c>
      <c r="Y39" s="204"/>
      <c r="Z39" s="67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</row>
    <row r="40" spans="1:119" ht="12.75" customHeight="1">
      <c r="A40" s="58">
        <v>4</v>
      </c>
      <c r="B40" s="205">
        <f>+B39+1</f>
        <v>32</v>
      </c>
      <c r="C40" s="206">
        <v>1007</v>
      </c>
      <c r="D40" s="207" t="s">
        <v>27</v>
      </c>
      <c r="E40" s="208" t="s">
        <v>29</v>
      </c>
      <c r="F40" s="208" t="s">
        <v>25</v>
      </c>
      <c r="G40" s="208" t="s">
        <v>30</v>
      </c>
      <c r="H40" s="209" t="s">
        <v>40</v>
      </c>
      <c r="I40" s="198">
        <v>1</v>
      </c>
      <c r="J40" s="199"/>
      <c r="K40" s="200">
        <f>SUM(L40:M40)</f>
        <v>6</v>
      </c>
      <c r="L40" s="201">
        <v>6</v>
      </c>
      <c r="M40" s="201"/>
      <c r="N40" s="210">
        <f>SUM(O40:P40)</f>
        <v>29</v>
      </c>
      <c r="O40" s="201">
        <v>29</v>
      </c>
      <c r="P40" s="201"/>
      <c r="Q40" s="202">
        <f>SUM(R40:S40)</f>
        <v>446.46000000000004</v>
      </c>
      <c r="R40" s="203">
        <v>446.46</v>
      </c>
      <c r="S40" s="203"/>
      <c r="T40" s="202">
        <f>SUM(U40:V40)</f>
        <v>0</v>
      </c>
      <c r="U40" s="203"/>
      <c r="V40" s="203"/>
      <c r="W40" s="201"/>
      <c r="X40" s="201">
        <v>1935</v>
      </c>
      <c r="Y40" s="204"/>
      <c r="Z40" s="67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</row>
    <row r="41" spans="1:119" ht="12.75" customHeight="1">
      <c r="A41" s="58">
        <v>4</v>
      </c>
      <c r="B41" s="205">
        <f>+B40+1</f>
        <v>33</v>
      </c>
      <c r="C41" s="206">
        <v>1008</v>
      </c>
      <c r="D41" s="207" t="s">
        <v>27</v>
      </c>
      <c r="E41" s="208" t="s">
        <v>29</v>
      </c>
      <c r="F41" s="208" t="s">
        <v>25</v>
      </c>
      <c r="G41" s="208" t="s">
        <v>30</v>
      </c>
      <c r="H41" s="209" t="s">
        <v>41</v>
      </c>
      <c r="I41" s="198">
        <v>1</v>
      </c>
      <c r="J41" s="199"/>
      <c r="K41" s="200">
        <f>SUM(L41:M41)</f>
        <v>14</v>
      </c>
      <c r="L41" s="201">
        <v>14</v>
      </c>
      <c r="M41" s="201"/>
      <c r="N41" s="210">
        <f>SUM(O41:P41)</f>
        <v>35</v>
      </c>
      <c r="O41" s="201">
        <v>35</v>
      </c>
      <c r="P41" s="201"/>
      <c r="Q41" s="202">
        <f>SUM(R41:S41)</f>
        <v>509.49</v>
      </c>
      <c r="R41" s="203">
        <v>509.49</v>
      </c>
      <c r="S41" s="203"/>
      <c r="T41" s="202">
        <f>SUM(U41:V41)</f>
        <v>0</v>
      </c>
      <c r="U41" s="203"/>
      <c r="V41" s="203"/>
      <c r="W41" s="201"/>
      <c r="X41" s="201">
        <v>1935</v>
      </c>
      <c r="Y41" s="204"/>
      <c r="Z41" s="67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</row>
    <row r="42" spans="1:119" ht="12.75" customHeight="1">
      <c r="A42" s="58">
        <v>5</v>
      </c>
      <c r="B42" s="205">
        <f>+B41+1</f>
        <v>34</v>
      </c>
      <c r="C42" s="206">
        <v>1016</v>
      </c>
      <c r="D42" s="207" t="s">
        <v>27</v>
      </c>
      <c r="E42" s="208" t="s">
        <v>29</v>
      </c>
      <c r="F42" s="208" t="s">
        <v>25</v>
      </c>
      <c r="G42" s="208" t="s">
        <v>206</v>
      </c>
      <c r="H42" s="209">
        <v>2</v>
      </c>
      <c r="I42" s="198">
        <v>1</v>
      </c>
      <c r="J42" s="199"/>
      <c r="K42" s="200">
        <f>SUM(L42:M42)</f>
        <v>1</v>
      </c>
      <c r="L42" s="201">
        <v>1</v>
      </c>
      <c r="M42" s="201"/>
      <c r="N42" s="210">
        <f>SUM(O42:P42)</f>
        <v>3</v>
      </c>
      <c r="O42" s="201">
        <v>3</v>
      </c>
      <c r="P42" s="201"/>
      <c r="Q42" s="202">
        <f>SUM(R42:S42)</f>
        <v>67.17</v>
      </c>
      <c r="R42" s="203">
        <v>67.17</v>
      </c>
      <c r="S42" s="203"/>
      <c r="T42" s="202">
        <f>SUM(U42:V42)</f>
        <v>0</v>
      </c>
      <c r="U42" s="203"/>
      <c r="V42" s="203"/>
      <c r="W42" s="201"/>
      <c r="X42" s="201">
        <v>1928</v>
      </c>
      <c r="Y42" s="204"/>
      <c r="Z42" s="67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</row>
    <row r="43" spans="1:119" ht="12.75" customHeight="1">
      <c r="A43" s="58">
        <v>5</v>
      </c>
      <c r="B43" s="205">
        <f>+B42+1</f>
        <v>35</v>
      </c>
      <c r="C43" s="206">
        <v>1017</v>
      </c>
      <c r="D43" s="207" t="s">
        <v>27</v>
      </c>
      <c r="E43" s="208" t="s">
        <v>29</v>
      </c>
      <c r="F43" s="208" t="s">
        <v>25</v>
      </c>
      <c r="G43" s="208" t="s">
        <v>206</v>
      </c>
      <c r="H43" s="209">
        <v>10</v>
      </c>
      <c r="I43" s="198">
        <v>1</v>
      </c>
      <c r="J43" s="199"/>
      <c r="K43" s="200">
        <f>SUM(L43:M43)</f>
        <v>2</v>
      </c>
      <c r="L43" s="201">
        <v>2</v>
      </c>
      <c r="M43" s="201"/>
      <c r="N43" s="210">
        <f>SUM(O43:P43)</f>
        <v>7</v>
      </c>
      <c r="O43" s="201">
        <v>7</v>
      </c>
      <c r="P43" s="201"/>
      <c r="Q43" s="202">
        <f>SUM(R43:S43)</f>
        <v>129.58</v>
      </c>
      <c r="R43" s="203">
        <v>129.58</v>
      </c>
      <c r="S43" s="203"/>
      <c r="T43" s="202">
        <f>SUM(U43:V43)</f>
        <v>0</v>
      </c>
      <c r="U43" s="203"/>
      <c r="V43" s="203"/>
      <c r="W43" s="201"/>
      <c r="X43" s="201">
        <v>1928</v>
      </c>
      <c r="Y43" s="204"/>
      <c r="Z43" s="67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</row>
    <row r="44" spans="1:119" ht="12.75" customHeight="1">
      <c r="A44" s="58">
        <v>5</v>
      </c>
      <c r="B44" s="205">
        <f>+B43+1</f>
        <v>36</v>
      </c>
      <c r="C44" s="206">
        <v>1018</v>
      </c>
      <c r="D44" s="207" t="s">
        <v>27</v>
      </c>
      <c r="E44" s="208" t="s">
        <v>29</v>
      </c>
      <c r="F44" s="208" t="s">
        <v>25</v>
      </c>
      <c r="G44" s="208" t="s">
        <v>206</v>
      </c>
      <c r="H44" s="209" t="s">
        <v>43</v>
      </c>
      <c r="I44" s="198">
        <v>1</v>
      </c>
      <c r="J44" s="199"/>
      <c r="K44" s="200">
        <f>SUM(L44:M44)</f>
        <v>3</v>
      </c>
      <c r="L44" s="201">
        <v>3</v>
      </c>
      <c r="M44" s="201"/>
      <c r="N44" s="210">
        <f>SUM(O44:P44)</f>
        <v>13</v>
      </c>
      <c r="O44" s="201">
        <v>13</v>
      </c>
      <c r="P44" s="201"/>
      <c r="Q44" s="202">
        <f>SUM(R44:S44)</f>
        <v>215.37</v>
      </c>
      <c r="R44" s="203">
        <v>215.37</v>
      </c>
      <c r="S44" s="203"/>
      <c r="T44" s="202">
        <f>SUM(U44:V44)</f>
        <v>0</v>
      </c>
      <c r="U44" s="203"/>
      <c r="V44" s="203"/>
      <c r="W44" s="201"/>
      <c r="X44" s="201">
        <v>1928</v>
      </c>
      <c r="Y44" s="204"/>
      <c r="Z44" s="67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</row>
    <row r="45" spans="1:119" ht="12.75" customHeight="1">
      <c r="A45" s="58">
        <v>4</v>
      </c>
      <c r="B45" s="205">
        <f>+B44+1</f>
        <v>37</v>
      </c>
      <c r="C45" s="206">
        <v>1019</v>
      </c>
      <c r="D45" s="207" t="s">
        <v>27</v>
      </c>
      <c r="E45" s="208" t="s">
        <v>29</v>
      </c>
      <c r="F45" s="208" t="s">
        <v>25</v>
      </c>
      <c r="G45" s="208" t="s">
        <v>44</v>
      </c>
      <c r="H45" s="209" t="s">
        <v>45</v>
      </c>
      <c r="I45" s="198">
        <v>1</v>
      </c>
      <c r="J45" s="199"/>
      <c r="K45" s="200">
        <f>SUM(L45:M45)</f>
        <v>20</v>
      </c>
      <c r="L45" s="201">
        <v>20</v>
      </c>
      <c r="M45" s="201"/>
      <c r="N45" s="210">
        <f>SUM(O45:P45)</f>
        <v>70</v>
      </c>
      <c r="O45" s="201">
        <v>70</v>
      </c>
      <c r="P45" s="201"/>
      <c r="Q45" s="202">
        <f>SUM(R45:S45)</f>
        <v>1124.69</v>
      </c>
      <c r="R45" s="203">
        <v>1124.69</v>
      </c>
      <c r="S45" s="203"/>
      <c r="T45" s="202">
        <f>SUM(U45:V45)</f>
        <v>0</v>
      </c>
      <c r="U45" s="203"/>
      <c r="V45" s="203"/>
      <c r="W45" s="201"/>
      <c r="X45" s="201">
        <v>1935</v>
      </c>
      <c r="Y45" s="204"/>
      <c r="Z45" s="67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</row>
    <row r="46" spans="1:119" ht="12.75" customHeight="1">
      <c r="A46" s="58">
        <v>4</v>
      </c>
      <c r="B46" s="205">
        <f>+B45+1</f>
        <v>38</v>
      </c>
      <c r="C46" s="206">
        <v>1030</v>
      </c>
      <c r="D46" s="207" t="s">
        <v>27</v>
      </c>
      <c r="E46" s="208" t="s">
        <v>29</v>
      </c>
      <c r="F46" s="208" t="s">
        <v>25</v>
      </c>
      <c r="G46" s="208" t="s">
        <v>44</v>
      </c>
      <c r="H46" s="209" t="s">
        <v>46</v>
      </c>
      <c r="I46" s="198">
        <v>1</v>
      </c>
      <c r="J46" s="199"/>
      <c r="K46" s="200">
        <f>SUM(L46:M46)</f>
        <v>12</v>
      </c>
      <c r="L46" s="201">
        <v>12</v>
      </c>
      <c r="M46" s="201"/>
      <c r="N46" s="210">
        <f>SUM(O46:P46)</f>
        <v>59</v>
      </c>
      <c r="O46" s="201">
        <v>59</v>
      </c>
      <c r="P46" s="201"/>
      <c r="Q46" s="202">
        <f>SUM(R46:S46)</f>
        <v>892.24</v>
      </c>
      <c r="R46" s="203">
        <v>892.24</v>
      </c>
      <c r="S46" s="203"/>
      <c r="T46" s="202">
        <f>SUM(U46:V46)</f>
        <v>0</v>
      </c>
      <c r="U46" s="203"/>
      <c r="V46" s="203"/>
      <c r="W46" s="201"/>
      <c r="X46" s="201">
        <v>1935</v>
      </c>
      <c r="Y46" s="204"/>
      <c r="Z46" s="67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</row>
    <row r="47" spans="1:119" ht="12.75" customHeight="1">
      <c r="A47" s="58">
        <v>4</v>
      </c>
      <c r="B47" s="205">
        <f>+B46+1</f>
        <v>39</v>
      </c>
      <c r="C47" s="206">
        <v>3017</v>
      </c>
      <c r="D47" s="207" t="s">
        <v>27</v>
      </c>
      <c r="E47" s="208" t="s">
        <v>29</v>
      </c>
      <c r="F47" s="208" t="s">
        <v>25</v>
      </c>
      <c r="G47" s="208" t="s">
        <v>44</v>
      </c>
      <c r="H47" s="209">
        <v>10</v>
      </c>
      <c r="I47" s="198">
        <v>1</v>
      </c>
      <c r="J47" s="199"/>
      <c r="K47" s="200">
        <f>SUM(L47:M47)</f>
        <v>5</v>
      </c>
      <c r="L47" s="201">
        <v>5</v>
      </c>
      <c r="M47" s="201"/>
      <c r="N47" s="210">
        <f>SUM(O47:P47)</f>
        <v>15</v>
      </c>
      <c r="O47" s="201">
        <v>15</v>
      </c>
      <c r="P47" s="201"/>
      <c r="Q47" s="202">
        <f>SUM(R47:S47)</f>
        <v>242.12</v>
      </c>
      <c r="R47" s="203">
        <v>242.12</v>
      </c>
      <c r="S47" s="203"/>
      <c r="T47" s="202">
        <f>SUM(U47:V47)</f>
        <v>242.12</v>
      </c>
      <c r="U47" s="203">
        <v>242.12</v>
      </c>
      <c r="V47" s="203"/>
      <c r="W47" s="201"/>
      <c r="X47" s="201">
        <v>1935</v>
      </c>
      <c r="Y47" s="204"/>
      <c r="Z47" s="67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</row>
    <row r="48" spans="1:119" ht="12.75" customHeight="1">
      <c r="A48" s="58">
        <v>4</v>
      </c>
      <c r="B48" s="205">
        <f>+B47+1</f>
        <v>40</v>
      </c>
      <c r="C48" s="206">
        <v>1021</v>
      </c>
      <c r="D48" s="207" t="s">
        <v>27</v>
      </c>
      <c r="E48" s="208" t="s">
        <v>29</v>
      </c>
      <c r="F48" s="208" t="s">
        <v>25</v>
      </c>
      <c r="G48" s="208" t="s">
        <v>44</v>
      </c>
      <c r="H48" s="209">
        <v>11</v>
      </c>
      <c r="I48" s="198">
        <v>1</v>
      </c>
      <c r="J48" s="199"/>
      <c r="K48" s="200">
        <f>SUM(L48:M48)</f>
        <v>1</v>
      </c>
      <c r="L48" s="201">
        <v>1</v>
      </c>
      <c r="M48" s="201"/>
      <c r="N48" s="210">
        <f>SUM(O48:P48)</f>
        <v>5</v>
      </c>
      <c r="O48" s="201">
        <v>5</v>
      </c>
      <c r="P48" s="201"/>
      <c r="Q48" s="202">
        <f>SUM(R48:S48)</f>
        <v>75.88</v>
      </c>
      <c r="R48" s="203">
        <v>75.88</v>
      </c>
      <c r="S48" s="203"/>
      <c r="T48" s="202">
        <f>SUM(U48:V48)</f>
        <v>0</v>
      </c>
      <c r="U48" s="203"/>
      <c r="V48" s="203"/>
      <c r="W48" s="201"/>
      <c r="X48" s="201">
        <v>1935</v>
      </c>
      <c r="Y48" s="204"/>
      <c r="Z48" s="67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</row>
    <row r="49" spans="1:119" ht="12.75" customHeight="1">
      <c r="A49" s="58">
        <v>4</v>
      </c>
      <c r="B49" s="205">
        <f>+B48+1</f>
        <v>41</v>
      </c>
      <c r="C49" s="206">
        <v>1022</v>
      </c>
      <c r="D49" s="207" t="s">
        <v>27</v>
      </c>
      <c r="E49" s="208" t="s">
        <v>29</v>
      </c>
      <c r="F49" s="208" t="s">
        <v>25</v>
      </c>
      <c r="G49" s="208" t="s">
        <v>44</v>
      </c>
      <c r="H49" s="209" t="s">
        <v>47</v>
      </c>
      <c r="I49" s="198">
        <v>1</v>
      </c>
      <c r="J49" s="199"/>
      <c r="K49" s="200">
        <f>SUM(L49:M49)</f>
        <v>4</v>
      </c>
      <c r="L49" s="201">
        <f>3+1</f>
        <v>4</v>
      </c>
      <c r="M49" s="201"/>
      <c r="N49" s="210">
        <f>SUM(O49:P49)</f>
        <v>15</v>
      </c>
      <c r="O49" s="201">
        <f>12+3</f>
        <v>15</v>
      </c>
      <c r="P49" s="201"/>
      <c r="Q49" s="202">
        <f>SUM(R49:S49)</f>
        <v>255.47</v>
      </c>
      <c r="R49" s="203">
        <f>206.07+49.4</f>
        <v>255.47</v>
      </c>
      <c r="S49" s="203"/>
      <c r="T49" s="202">
        <f>SUM(U49:V49)</f>
        <v>0</v>
      </c>
      <c r="U49" s="203"/>
      <c r="V49" s="203"/>
      <c r="W49" s="201"/>
      <c r="X49" s="201">
        <v>1935</v>
      </c>
      <c r="Y49" s="204"/>
      <c r="Z49" s="67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</row>
    <row r="50" spans="1:119" ht="12.75" customHeight="1">
      <c r="A50" s="58">
        <v>4</v>
      </c>
      <c r="B50" s="216">
        <f>+B49+1</f>
        <v>42</v>
      </c>
      <c r="C50" s="217">
        <v>1029</v>
      </c>
      <c r="D50" s="218" t="s">
        <v>27</v>
      </c>
      <c r="E50" s="219" t="s">
        <v>29</v>
      </c>
      <c r="F50" s="219" t="s">
        <v>25</v>
      </c>
      <c r="G50" s="219" t="s">
        <v>44</v>
      </c>
      <c r="H50" s="220" t="s">
        <v>207</v>
      </c>
      <c r="I50" s="198"/>
      <c r="J50" s="199"/>
      <c r="K50" s="200">
        <f>SUM(L50:M50)</f>
        <v>0</v>
      </c>
      <c r="L50" s="201">
        <v>0</v>
      </c>
      <c r="M50" s="201"/>
      <c r="N50" s="210">
        <f>SUM(O50:P50)</f>
        <v>0</v>
      </c>
      <c r="O50" s="201">
        <v>0</v>
      </c>
      <c r="P50" s="201"/>
      <c r="Q50" s="202">
        <f>SUM(R50:S50)</f>
        <v>0</v>
      </c>
      <c r="R50" s="203">
        <v>0</v>
      </c>
      <c r="S50" s="203"/>
      <c r="T50" s="202">
        <f>SUM(U50:V50)</f>
        <v>0</v>
      </c>
      <c r="U50" s="203"/>
      <c r="V50" s="203"/>
      <c r="W50" s="201"/>
      <c r="X50" s="201">
        <v>1935</v>
      </c>
      <c r="Y50" s="204"/>
      <c r="Z50" s="67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</row>
    <row r="51" spans="1:119" ht="12.75" customHeight="1">
      <c r="A51" s="58">
        <v>4</v>
      </c>
      <c r="B51" s="205">
        <f>+B50+1</f>
        <v>43</v>
      </c>
      <c r="C51" s="206">
        <v>1024</v>
      </c>
      <c r="D51" s="207" t="s">
        <v>27</v>
      </c>
      <c r="E51" s="208" t="s">
        <v>29</v>
      </c>
      <c r="F51" s="208" t="s">
        <v>25</v>
      </c>
      <c r="G51" s="208" t="s">
        <v>44</v>
      </c>
      <c r="H51" s="209">
        <v>21</v>
      </c>
      <c r="I51" s="198">
        <v>1</v>
      </c>
      <c r="J51" s="199"/>
      <c r="K51" s="200">
        <f>SUM(L51:M51)</f>
        <v>1</v>
      </c>
      <c r="L51" s="201">
        <v>1</v>
      </c>
      <c r="M51" s="201"/>
      <c r="N51" s="210">
        <f>SUM(O51:P51)</f>
        <v>4</v>
      </c>
      <c r="O51" s="201">
        <v>4</v>
      </c>
      <c r="P51" s="201"/>
      <c r="Q51" s="202">
        <f>SUM(R51:S51)</f>
        <v>75.41</v>
      </c>
      <c r="R51" s="203">
        <v>75.41</v>
      </c>
      <c r="S51" s="203"/>
      <c r="T51" s="202">
        <f>SUM(U51:V51)</f>
        <v>0</v>
      </c>
      <c r="U51" s="203"/>
      <c r="V51" s="203"/>
      <c r="W51" s="201"/>
      <c r="X51" s="201">
        <v>1935</v>
      </c>
      <c r="Y51" s="204"/>
      <c r="Z51" s="95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</row>
    <row r="52" spans="1:119" ht="12.75" customHeight="1">
      <c r="A52" s="58">
        <v>4</v>
      </c>
      <c r="B52" s="205">
        <f>+B51+1</f>
        <v>44</v>
      </c>
      <c r="C52" s="206">
        <v>1028</v>
      </c>
      <c r="D52" s="207" t="s">
        <v>27</v>
      </c>
      <c r="E52" s="208" t="s">
        <v>29</v>
      </c>
      <c r="F52" s="208" t="s">
        <v>25</v>
      </c>
      <c r="G52" s="208" t="s">
        <v>44</v>
      </c>
      <c r="H52" s="209">
        <v>22</v>
      </c>
      <c r="I52" s="198">
        <v>1</v>
      </c>
      <c r="J52" s="199"/>
      <c r="K52" s="200">
        <f>SUM(L52:M52)</f>
        <v>4</v>
      </c>
      <c r="L52" s="201">
        <v>4</v>
      </c>
      <c r="M52" s="201"/>
      <c r="N52" s="210">
        <f>SUM(O52:P52)</f>
        <v>19</v>
      </c>
      <c r="O52" s="201">
        <v>19</v>
      </c>
      <c r="P52" s="201"/>
      <c r="Q52" s="202">
        <f>SUM(R52:S52)</f>
        <v>283.97</v>
      </c>
      <c r="R52" s="203">
        <v>283.97</v>
      </c>
      <c r="S52" s="203"/>
      <c r="T52" s="202">
        <f>SUM(U52:V52)</f>
        <v>0</v>
      </c>
      <c r="U52" s="203"/>
      <c r="V52" s="203"/>
      <c r="W52" s="201"/>
      <c r="X52" s="201">
        <v>1935</v>
      </c>
      <c r="Y52" s="204"/>
      <c r="Z52" s="67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</row>
    <row r="53" spans="1:119" ht="12.75" customHeight="1">
      <c r="A53" s="58">
        <v>4</v>
      </c>
      <c r="B53" s="205">
        <f>+B52+1</f>
        <v>45</v>
      </c>
      <c r="C53" s="206">
        <v>1025</v>
      </c>
      <c r="D53" s="207" t="s">
        <v>27</v>
      </c>
      <c r="E53" s="208" t="s">
        <v>29</v>
      </c>
      <c r="F53" s="208" t="s">
        <v>25</v>
      </c>
      <c r="G53" s="208" t="s">
        <v>44</v>
      </c>
      <c r="H53" s="209" t="s">
        <v>48</v>
      </c>
      <c r="I53" s="198">
        <v>1</v>
      </c>
      <c r="J53" s="199"/>
      <c r="K53" s="200">
        <f>SUM(L53:M53)</f>
        <v>5</v>
      </c>
      <c r="L53" s="201">
        <v>5</v>
      </c>
      <c r="M53" s="201"/>
      <c r="N53" s="210">
        <f>SUM(O53:P53)</f>
        <v>20</v>
      </c>
      <c r="O53" s="201">
        <v>20</v>
      </c>
      <c r="P53" s="201"/>
      <c r="Q53" s="202">
        <f>SUM(R53:S53)</f>
        <v>345.90000000000003</v>
      </c>
      <c r="R53" s="203">
        <v>345.9</v>
      </c>
      <c r="S53" s="203"/>
      <c r="T53" s="202">
        <f>SUM(U53:V53)</f>
        <v>0</v>
      </c>
      <c r="U53" s="203"/>
      <c r="V53" s="203"/>
      <c r="W53" s="201"/>
      <c r="X53" s="201">
        <v>1935</v>
      </c>
      <c r="Y53" s="204"/>
      <c r="Z53" s="67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</row>
    <row r="54" spans="1:119" ht="12.75" customHeight="1">
      <c r="A54" s="58">
        <v>4</v>
      </c>
      <c r="B54" s="211">
        <f>+B53+1</f>
        <v>46</v>
      </c>
      <c r="C54" s="212">
        <v>1027</v>
      </c>
      <c r="D54" s="213" t="s">
        <v>23</v>
      </c>
      <c r="E54" s="214" t="s">
        <v>29</v>
      </c>
      <c r="F54" s="214" t="s">
        <v>25</v>
      </c>
      <c r="G54" s="214" t="s">
        <v>44</v>
      </c>
      <c r="H54" s="215">
        <v>24</v>
      </c>
      <c r="I54" s="198"/>
      <c r="J54" s="199"/>
      <c r="K54" s="200">
        <f>SUM(L54:M54)</f>
        <v>0</v>
      </c>
      <c r="L54" s="201"/>
      <c r="M54" s="201"/>
      <c r="N54" s="210">
        <f>SUM(O54:P54)</f>
        <v>0</v>
      </c>
      <c r="O54" s="201"/>
      <c r="P54" s="201"/>
      <c r="Q54" s="202">
        <f>SUM(R54:S54)</f>
        <v>0</v>
      </c>
      <c r="R54" s="203"/>
      <c r="S54" s="203"/>
      <c r="T54" s="202">
        <f>SUM(U54:V54)</f>
        <v>0</v>
      </c>
      <c r="U54" s="203"/>
      <c r="V54" s="203"/>
      <c r="W54" s="201"/>
      <c r="X54" s="201">
        <v>1935</v>
      </c>
      <c r="Y54" s="204"/>
      <c r="Z54" s="67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</row>
    <row r="55" spans="1:119" ht="12.75" customHeight="1">
      <c r="A55" s="221">
        <v>4</v>
      </c>
      <c r="B55" s="205">
        <f>+B54+1</f>
        <v>47</v>
      </c>
      <c r="C55" s="206">
        <v>1026</v>
      </c>
      <c r="D55" s="207" t="s">
        <v>27</v>
      </c>
      <c r="E55" s="208" t="s">
        <v>29</v>
      </c>
      <c r="F55" s="208" t="s">
        <v>25</v>
      </c>
      <c r="G55" s="208" t="s">
        <v>44</v>
      </c>
      <c r="H55" s="209" t="s">
        <v>49</v>
      </c>
      <c r="I55" s="198">
        <v>1</v>
      </c>
      <c r="J55" s="199"/>
      <c r="K55" s="200">
        <f>SUM(L55:M55)</f>
        <v>10</v>
      </c>
      <c r="L55" s="201">
        <v>10</v>
      </c>
      <c r="M55" s="201"/>
      <c r="N55" s="210">
        <f>SUM(O55:P55)</f>
        <v>48</v>
      </c>
      <c r="O55" s="201">
        <v>48</v>
      </c>
      <c r="P55" s="201"/>
      <c r="Q55" s="202">
        <f>SUM(R55:S55)</f>
        <v>778.13</v>
      </c>
      <c r="R55" s="203">
        <f>702+76.13</f>
        <v>778.13</v>
      </c>
      <c r="S55" s="203"/>
      <c r="T55" s="202">
        <f>SUM(U55:V55)</f>
        <v>0</v>
      </c>
      <c r="U55" s="203"/>
      <c r="V55" s="203"/>
      <c r="W55" s="201"/>
      <c r="X55" s="201">
        <v>1935</v>
      </c>
      <c r="Y55" s="204"/>
      <c r="Z55" s="67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</row>
    <row r="56" spans="1:119" ht="12.75" customHeight="1">
      <c r="A56" s="58">
        <v>1</v>
      </c>
      <c r="B56" s="222">
        <f>+B55+1</f>
        <v>48</v>
      </c>
      <c r="C56" s="206">
        <v>6037</v>
      </c>
      <c r="D56" s="207" t="s">
        <v>27</v>
      </c>
      <c r="E56" s="208" t="s">
        <v>24</v>
      </c>
      <c r="F56" s="208" t="s">
        <v>25</v>
      </c>
      <c r="G56" s="208" t="s">
        <v>50</v>
      </c>
      <c r="H56" s="209" t="s">
        <v>51</v>
      </c>
      <c r="I56" s="198"/>
      <c r="J56" s="199">
        <v>1</v>
      </c>
      <c r="K56" s="200">
        <f>SUM(L56:M56)</f>
        <v>1</v>
      </c>
      <c r="L56" s="201">
        <v>1</v>
      </c>
      <c r="M56" s="201"/>
      <c r="N56" s="200">
        <f>SUM(O56:P56)</f>
        <v>3</v>
      </c>
      <c r="O56" s="201">
        <v>3</v>
      </c>
      <c r="P56" s="201"/>
      <c r="Q56" s="202">
        <f>SUM(R56:S56)</f>
        <v>54.42</v>
      </c>
      <c r="R56" s="203">
        <v>54.42</v>
      </c>
      <c r="S56" s="203"/>
      <c r="T56" s="202">
        <f>SUM(U56:V56)</f>
        <v>0</v>
      </c>
      <c r="U56" s="203"/>
      <c r="V56" s="203"/>
      <c r="W56" s="201"/>
      <c r="X56" s="201">
        <v>1923</v>
      </c>
      <c r="Y56" s="204"/>
      <c r="Z56" s="67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</row>
    <row r="57" spans="1:119" ht="12.75" customHeight="1">
      <c r="A57" s="58">
        <v>1</v>
      </c>
      <c r="B57" s="223">
        <f>+B56+1</f>
        <v>49</v>
      </c>
      <c r="C57" s="194">
        <v>3032</v>
      </c>
      <c r="D57" s="195" t="s">
        <v>23</v>
      </c>
      <c r="E57" s="196" t="s">
        <v>24</v>
      </c>
      <c r="F57" s="196" t="s">
        <v>25</v>
      </c>
      <c r="G57" s="196" t="s">
        <v>52</v>
      </c>
      <c r="H57" s="197">
        <v>8</v>
      </c>
      <c r="I57" s="198"/>
      <c r="J57" s="199"/>
      <c r="K57" s="200">
        <f>SUM(L57:M57)</f>
        <v>0</v>
      </c>
      <c r="L57" s="201"/>
      <c r="M57" s="201"/>
      <c r="N57" s="200">
        <f>SUM(O57:P57)</f>
        <v>0</v>
      </c>
      <c r="O57" s="201"/>
      <c r="P57" s="201"/>
      <c r="Q57" s="202">
        <f>SUM(R57:S57)</f>
        <v>0</v>
      </c>
      <c r="R57" s="203"/>
      <c r="S57" s="203"/>
      <c r="T57" s="202">
        <f>SUM(U57:V57)</f>
        <v>0</v>
      </c>
      <c r="U57" s="203"/>
      <c r="V57" s="203"/>
      <c r="W57" s="201"/>
      <c r="X57" s="201">
        <v>1896</v>
      </c>
      <c r="Y57" s="204"/>
      <c r="Z57" s="67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</row>
    <row r="58" spans="1:119" ht="12.75" customHeight="1">
      <c r="A58" s="58">
        <v>2</v>
      </c>
      <c r="B58" s="205">
        <f>+B57+1</f>
        <v>50</v>
      </c>
      <c r="C58" s="206">
        <v>3030</v>
      </c>
      <c r="D58" s="207" t="s">
        <v>27</v>
      </c>
      <c r="E58" s="208" t="s">
        <v>24</v>
      </c>
      <c r="F58" s="208" t="s">
        <v>25</v>
      </c>
      <c r="G58" s="208" t="s">
        <v>53</v>
      </c>
      <c r="H58" s="209">
        <v>3</v>
      </c>
      <c r="I58" s="198">
        <v>1</v>
      </c>
      <c r="J58" s="199"/>
      <c r="K58" s="200">
        <f>SUM(L58:M58)</f>
        <v>2</v>
      </c>
      <c r="L58" s="201">
        <v>2</v>
      </c>
      <c r="M58" s="201"/>
      <c r="N58" s="210">
        <f>SUM(O58:P58)</f>
        <v>8</v>
      </c>
      <c r="O58" s="201">
        <v>8</v>
      </c>
      <c r="P58" s="201"/>
      <c r="Q58" s="202">
        <f>SUM(R58:S58)</f>
        <v>126.58</v>
      </c>
      <c r="R58" s="203">
        <v>126.58</v>
      </c>
      <c r="S58" s="203"/>
      <c r="T58" s="202">
        <f>SUM(U58:V58)</f>
        <v>0</v>
      </c>
      <c r="U58" s="203"/>
      <c r="V58" s="203"/>
      <c r="W58" s="201"/>
      <c r="X58" s="201">
        <v>1913</v>
      </c>
      <c r="Y58" s="204"/>
      <c r="Z58" s="67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</row>
    <row r="59" spans="1:119" ht="12.75" customHeight="1">
      <c r="A59" s="58">
        <v>2</v>
      </c>
      <c r="B59" s="193">
        <f>+B58+1</f>
        <v>51</v>
      </c>
      <c r="C59" s="194">
        <v>3031</v>
      </c>
      <c r="D59" s="195" t="s">
        <v>23</v>
      </c>
      <c r="E59" s="196" t="s">
        <v>24</v>
      </c>
      <c r="F59" s="196" t="s">
        <v>25</v>
      </c>
      <c r="G59" s="196" t="s">
        <v>53</v>
      </c>
      <c r="H59" s="197">
        <v>27</v>
      </c>
      <c r="I59" s="198"/>
      <c r="J59" s="199"/>
      <c r="K59" s="200">
        <f>SUM(L59:M59)</f>
        <v>0</v>
      </c>
      <c r="L59" s="201"/>
      <c r="M59" s="201"/>
      <c r="N59" s="200">
        <f>SUM(O59:P59)</f>
        <v>0</v>
      </c>
      <c r="O59" s="201"/>
      <c r="P59" s="201"/>
      <c r="Q59" s="202">
        <f>SUM(R59:S59)</f>
        <v>0</v>
      </c>
      <c r="R59" s="203"/>
      <c r="S59" s="203"/>
      <c r="T59" s="202">
        <f>SUM(U59:V59)</f>
        <v>0</v>
      </c>
      <c r="U59" s="203"/>
      <c r="V59" s="203"/>
      <c r="W59" s="201"/>
      <c r="X59" s="201">
        <v>1911</v>
      </c>
      <c r="Y59" s="224"/>
      <c r="Z59" s="67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</row>
    <row r="60" spans="1:119" ht="12.75" customHeight="1">
      <c r="A60" s="58">
        <v>2</v>
      </c>
      <c r="B60" s="193">
        <f>+B59+1</f>
        <v>52</v>
      </c>
      <c r="C60" s="194">
        <v>3027</v>
      </c>
      <c r="D60" s="195" t="s">
        <v>23</v>
      </c>
      <c r="E60" s="196" t="s">
        <v>54</v>
      </c>
      <c r="F60" s="196" t="s">
        <v>25</v>
      </c>
      <c r="G60" s="196" t="s">
        <v>55</v>
      </c>
      <c r="H60" s="197">
        <v>3</v>
      </c>
      <c r="I60" s="198"/>
      <c r="J60" s="199"/>
      <c r="K60" s="200">
        <f>SUM(L60:M60)</f>
        <v>0</v>
      </c>
      <c r="L60" s="201"/>
      <c r="M60" s="201"/>
      <c r="N60" s="200">
        <f>SUM(O60:P60)</f>
        <v>0</v>
      </c>
      <c r="O60" s="201"/>
      <c r="P60" s="201"/>
      <c r="Q60" s="202">
        <f>SUM(R60:S60)</f>
        <v>0</v>
      </c>
      <c r="R60" s="203"/>
      <c r="S60" s="203"/>
      <c r="T60" s="202">
        <f>SUM(U60:V60)</f>
        <v>0</v>
      </c>
      <c r="U60" s="203"/>
      <c r="V60" s="203"/>
      <c r="W60" s="201"/>
      <c r="X60" s="201">
        <v>1910</v>
      </c>
      <c r="Y60" s="224" t="s">
        <v>208</v>
      </c>
      <c r="Z60" s="67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</row>
    <row r="61" spans="1:119" ht="12.75" customHeight="1">
      <c r="A61" s="58">
        <v>2</v>
      </c>
      <c r="B61" s="193">
        <f>+B60+1</f>
        <v>53</v>
      </c>
      <c r="C61" s="194">
        <v>3026</v>
      </c>
      <c r="D61" s="195" t="s">
        <v>23</v>
      </c>
      <c r="E61" s="196" t="s">
        <v>24</v>
      </c>
      <c r="F61" s="196" t="s">
        <v>25</v>
      </c>
      <c r="G61" s="196" t="s">
        <v>55</v>
      </c>
      <c r="H61" s="197">
        <v>10</v>
      </c>
      <c r="I61" s="198"/>
      <c r="J61" s="199"/>
      <c r="K61" s="200">
        <f>SUM(L61:M61)</f>
        <v>0</v>
      </c>
      <c r="L61" s="201"/>
      <c r="M61" s="201"/>
      <c r="N61" s="200">
        <f>SUM(O61:P61)</f>
        <v>0</v>
      </c>
      <c r="O61" s="201"/>
      <c r="P61" s="201"/>
      <c r="Q61" s="202">
        <f>SUM(R61:S61)</f>
        <v>0</v>
      </c>
      <c r="R61" s="203"/>
      <c r="S61" s="203"/>
      <c r="T61" s="202">
        <f>SUM(U61:V61)</f>
        <v>0</v>
      </c>
      <c r="U61" s="203"/>
      <c r="V61" s="203"/>
      <c r="W61" s="201"/>
      <c r="X61" s="201">
        <v>1910</v>
      </c>
      <c r="Y61" s="204"/>
      <c r="Z61" s="67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</row>
    <row r="62" spans="1:119" ht="12.75" customHeight="1">
      <c r="A62" s="58">
        <v>2</v>
      </c>
      <c r="B62" s="205">
        <f>+B61+1</f>
        <v>54</v>
      </c>
      <c r="C62" s="206">
        <v>3029</v>
      </c>
      <c r="D62" s="207" t="s">
        <v>27</v>
      </c>
      <c r="E62" s="208" t="s">
        <v>24</v>
      </c>
      <c r="F62" s="208" t="s">
        <v>25</v>
      </c>
      <c r="G62" s="208" t="s">
        <v>55</v>
      </c>
      <c r="H62" s="209">
        <v>11</v>
      </c>
      <c r="I62" s="198">
        <v>1</v>
      </c>
      <c r="J62" s="199"/>
      <c r="K62" s="200">
        <f>SUM(L62:M62)</f>
        <v>0</v>
      </c>
      <c r="L62" s="201"/>
      <c r="M62" s="201"/>
      <c r="N62" s="200">
        <f>SUM(O62:P62)</f>
        <v>0</v>
      </c>
      <c r="O62" s="201"/>
      <c r="P62" s="201"/>
      <c r="Q62" s="202">
        <f>SUM(R62:S62)</f>
        <v>0</v>
      </c>
      <c r="R62" s="203"/>
      <c r="S62" s="203"/>
      <c r="T62" s="202">
        <f>SUM(U62:V62)</f>
        <v>0</v>
      </c>
      <c r="U62" s="203"/>
      <c r="V62" s="203"/>
      <c r="W62" s="201"/>
      <c r="X62" s="201">
        <v>1910</v>
      </c>
      <c r="Y62" s="204"/>
      <c r="Z62" s="67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</row>
    <row r="63" spans="1:119" ht="12.75" customHeight="1">
      <c r="A63" s="58">
        <v>2</v>
      </c>
      <c r="B63" s="205">
        <f>+B62+1</f>
        <v>55</v>
      </c>
      <c r="C63" s="206">
        <v>3028</v>
      </c>
      <c r="D63" s="207" t="s">
        <v>27</v>
      </c>
      <c r="E63" s="208" t="s">
        <v>24</v>
      </c>
      <c r="F63" s="208" t="s">
        <v>25</v>
      </c>
      <c r="G63" s="208" t="s">
        <v>55</v>
      </c>
      <c r="H63" s="209">
        <v>14</v>
      </c>
      <c r="I63" s="198">
        <v>1</v>
      </c>
      <c r="J63" s="199"/>
      <c r="K63" s="200">
        <f>SUM(L63:M63)</f>
        <v>1</v>
      </c>
      <c r="L63" s="201">
        <v>1</v>
      </c>
      <c r="M63" s="201"/>
      <c r="N63" s="210">
        <f>SUM(O63:P63)</f>
        <v>3</v>
      </c>
      <c r="O63" s="201">
        <v>3</v>
      </c>
      <c r="P63" s="201"/>
      <c r="Q63" s="202">
        <f>SUM(R63:S63)</f>
        <v>45.54</v>
      </c>
      <c r="R63" s="203">
        <v>45.54</v>
      </c>
      <c r="S63" s="203"/>
      <c r="T63" s="202">
        <f>SUM(U63:V63)</f>
        <v>0</v>
      </c>
      <c r="U63" s="203"/>
      <c r="V63" s="203"/>
      <c r="W63" s="201"/>
      <c r="X63" s="201">
        <v>1912</v>
      </c>
      <c r="Y63" s="204"/>
      <c r="Z63" s="67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</row>
    <row r="64" spans="1:119" ht="12.75" customHeight="1">
      <c r="A64" s="58">
        <v>2</v>
      </c>
      <c r="B64" s="205">
        <f>+B63+1</f>
        <v>56</v>
      </c>
      <c r="C64" s="206">
        <v>3033</v>
      </c>
      <c r="D64" s="207" t="s">
        <v>27</v>
      </c>
      <c r="E64" s="208" t="s">
        <v>29</v>
      </c>
      <c r="F64" s="208" t="s">
        <v>25</v>
      </c>
      <c r="G64" s="208" t="s">
        <v>209</v>
      </c>
      <c r="H64" s="209">
        <v>12</v>
      </c>
      <c r="I64" s="198">
        <v>1</v>
      </c>
      <c r="J64" s="199"/>
      <c r="K64" s="200">
        <f>SUM(L64:M64)</f>
        <v>1</v>
      </c>
      <c r="L64" s="201">
        <v>1</v>
      </c>
      <c r="M64" s="201"/>
      <c r="N64" s="210">
        <f>SUM(O64:P64)</f>
        <v>3</v>
      </c>
      <c r="O64" s="201">
        <v>3</v>
      </c>
      <c r="P64" s="201"/>
      <c r="Q64" s="202">
        <f>SUM(R64:S64)</f>
        <v>47.9</v>
      </c>
      <c r="R64" s="203">
        <v>47.9</v>
      </c>
      <c r="S64" s="203"/>
      <c r="T64" s="202">
        <f>SUM(U64:V64)</f>
        <v>0</v>
      </c>
      <c r="U64" s="203"/>
      <c r="V64" s="203"/>
      <c r="W64" s="201"/>
      <c r="X64" s="201">
        <v>1920</v>
      </c>
      <c r="Y64" s="204"/>
      <c r="Z64" s="67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</row>
    <row r="65" spans="1:119" ht="12.75" customHeight="1">
      <c r="A65" s="58">
        <v>2</v>
      </c>
      <c r="B65" s="193">
        <f>+B64+1</f>
        <v>57</v>
      </c>
      <c r="C65" s="194">
        <v>3046</v>
      </c>
      <c r="D65" s="195" t="s">
        <v>23</v>
      </c>
      <c r="E65" s="196" t="s">
        <v>24</v>
      </c>
      <c r="F65" s="196" t="s">
        <v>25</v>
      </c>
      <c r="G65" s="196" t="s">
        <v>57</v>
      </c>
      <c r="H65" s="197">
        <v>1</v>
      </c>
      <c r="I65" s="198"/>
      <c r="J65" s="199"/>
      <c r="K65" s="200">
        <f>SUM(L65:M65)</f>
        <v>0</v>
      </c>
      <c r="L65" s="201"/>
      <c r="M65" s="201"/>
      <c r="N65" s="200">
        <f>SUM(O65:P65)</f>
        <v>0</v>
      </c>
      <c r="O65" s="201"/>
      <c r="P65" s="201"/>
      <c r="Q65" s="202">
        <f>SUM(R65:S65)</f>
        <v>0</v>
      </c>
      <c r="R65" s="203"/>
      <c r="S65" s="203"/>
      <c r="T65" s="202">
        <f>SUM(U65:V65)</f>
        <v>0</v>
      </c>
      <c r="U65" s="203"/>
      <c r="V65" s="203"/>
      <c r="W65" s="201"/>
      <c r="X65" s="201">
        <v>1920</v>
      </c>
      <c r="Y65" s="204"/>
      <c r="Z65" s="67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</row>
    <row r="66" spans="1:119" ht="12.75" customHeight="1">
      <c r="A66" s="58">
        <v>2</v>
      </c>
      <c r="B66" s="193">
        <f>+B65+1</f>
        <v>58</v>
      </c>
      <c r="C66" s="194">
        <v>3047</v>
      </c>
      <c r="D66" s="195" t="s">
        <v>23</v>
      </c>
      <c r="E66" s="196" t="s">
        <v>24</v>
      </c>
      <c r="F66" s="196" t="s">
        <v>25</v>
      </c>
      <c r="G66" s="196" t="s">
        <v>57</v>
      </c>
      <c r="H66" s="197">
        <v>6</v>
      </c>
      <c r="I66" s="198"/>
      <c r="J66" s="199"/>
      <c r="K66" s="200">
        <f>SUM(L66:M66)</f>
        <v>0</v>
      </c>
      <c r="L66" s="201"/>
      <c r="M66" s="201"/>
      <c r="N66" s="200">
        <f>SUM(O66:P66)</f>
        <v>0</v>
      </c>
      <c r="O66" s="201"/>
      <c r="P66" s="201"/>
      <c r="Q66" s="202">
        <f>SUM(R66:S66)</f>
        <v>0</v>
      </c>
      <c r="R66" s="203"/>
      <c r="S66" s="203"/>
      <c r="T66" s="202">
        <f>SUM(U66:V66)</f>
        <v>0</v>
      </c>
      <c r="U66" s="203"/>
      <c r="V66" s="203"/>
      <c r="W66" s="201"/>
      <c r="X66" s="201">
        <v>1920</v>
      </c>
      <c r="Y66" s="204"/>
      <c r="Z66" s="67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</row>
    <row r="67" spans="1:119" ht="12.75" customHeight="1">
      <c r="A67" s="58">
        <v>2</v>
      </c>
      <c r="B67" s="205">
        <f>+B66+1</f>
        <v>59</v>
      </c>
      <c r="C67" s="206">
        <v>3034</v>
      </c>
      <c r="D67" s="207" t="s">
        <v>27</v>
      </c>
      <c r="E67" s="208" t="s">
        <v>24</v>
      </c>
      <c r="F67" s="208" t="s">
        <v>25</v>
      </c>
      <c r="G67" s="208" t="s">
        <v>58</v>
      </c>
      <c r="H67" s="209">
        <v>2</v>
      </c>
      <c r="I67" s="198">
        <v>1</v>
      </c>
      <c r="J67" s="199"/>
      <c r="K67" s="200">
        <f>SUM(L67:M67)</f>
        <v>0</v>
      </c>
      <c r="L67" s="201"/>
      <c r="M67" s="201"/>
      <c r="N67" s="210">
        <f>SUM(O67:P67)</f>
        <v>0</v>
      </c>
      <c r="O67" s="201"/>
      <c r="P67" s="201"/>
      <c r="Q67" s="202">
        <f>SUM(R67:S67)</f>
        <v>0</v>
      </c>
      <c r="R67" s="203"/>
      <c r="S67" s="203"/>
      <c r="T67" s="202">
        <f>SUM(U67:V67)</f>
        <v>0</v>
      </c>
      <c r="U67" s="203"/>
      <c r="V67" s="203"/>
      <c r="W67" s="201"/>
      <c r="X67" s="201">
        <v>1912</v>
      </c>
      <c r="Y67" s="204"/>
      <c r="Z67" s="67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</row>
    <row r="68" spans="1:119" ht="12.75" customHeight="1">
      <c r="A68" s="58">
        <v>2</v>
      </c>
      <c r="B68" s="193">
        <f>+B67+1</f>
        <v>60</v>
      </c>
      <c r="C68" s="194">
        <v>3035</v>
      </c>
      <c r="D68" s="195" t="s">
        <v>23</v>
      </c>
      <c r="E68" s="196" t="s">
        <v>24</v>
      </c>
      <c r="F68" s="196" t="s">
        <v>25</v>
      </c>
      <c r="G68" s="196" t="s">
        <v>58</v>
      </c>
      <c r="H68" s="197">
        <v>4</v>
      </c>
      <c r="I68" s="198"/>
      <c r="J68" s="199"/>
      <c r="K68" s="200">
        <f>SUM(L68:M68)</f>
        <v>0</v>
      </c>
      <c r="L68" s="201"/>
      <c r="M68" s="201"/>
      <c r="N68" s="200">
        <f>SUM(O68:P68)</f>
        <v>0</v>
      </c>
      <c r="O68" s="201"/>
      <c r="P68" s="201"/>
      <c r="Q68" s="202">
        <f>SUM(R68:S68)</f>
        <v>0</v>
      </c>
      <c r="R68" s="203"/>
      <c r="S68" s="203"/>
      <c r="T68" s="202">
        <f>SUM(U68:V68)</f>
        <v>0</v>
      </c>
      <c r="U68" s="203"/>
      <c r="V68" s="203"/>
      <c r="W68" s="201"/>
      <c r="X68" s="201">
        <v>1922</v>
      </c>
      <c r="Y68" s="204"/>
      <c r="Z68" s="67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</row>
    <row r="69" spans="1:119" ht="12.75" customHeight="1">
      <c r="A69" s="58">
        <v>2</v>
      </c>
      <c r="B69" s="193">
        <f>+B68+1</f>
        <v>61</v>
      </c>
      <c r="C69" s="194">
        <v>3045</v>
      </c>
      <c r="D69" s="195" t="s">
        <v>23</v>
      </c>
      <c r="E69" s="196" t="s">
        <v>24</v>
      </c>
      <c r="F69" s="196" t="s">
        <v>25</v>
      </c>
      <c r="G69" s="196" t="s">
        <v>58</v>
      </c>
      <c r="H69" s="197">
        <v>5</v>
      </c>
      <c r="I69" s="198"/>
      <c r="J69" s="199"/>
      <c r="K69" s="200">
        <f>SUM(L69:M69)</f>
        <v>0</v>
      </c>
      <c r="L69" s="201"/>
      <c r="M69" s="201"/>
      <c r="N69" s="200">
        <f>SUM(O69:P69)</f>
        <v>0</v>
      </c>
      <c r="O69" s="201"/>
      <c r="P69" s="201"/>
      <c r="Q69" s="202">
        <f>SUM(R69:S69)</f>
        <v>0</v>
      </c>
      <c r="R69" s="203"/>
      <c r="S69" s="203"/>
      <c r="T69" s="202">
        <f>SUM(U69:V69)</f>
        <v>0</v>
      </c>
      <c r="U69" s="203"/>
      <c r="V69" s="203"/>
      <c r="W69" s="201"/>
      <c r="X69" s="201">
        <v>1912</v>
      </c>
      <c r="Y69" s="204"/>
      <c r="Z69" s="67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</row>
    <row r="70" spans="1:119" ht="12.75" customHeight="1">
      <c r="A70" s="58">
        <v>2</v>
      </c>
      <c r="B70" s="193">
        <f>+B69+1</f>
        <v>62</v>
      </c>
      <c r="C70" s="194">
        <v>3037</v>
      </c>
      <c r="D70" s="195" t="s">
        <v>23</v>
      </c>
      <c r="E70" s="196" t="s">
        <v>24</v>
      </c>
      <c r="F70" s="196" t="s">
        <v>25</v>
      </c>
      <c r="G70" s="196" t="s">
        <v>58</v>
      </c>
      <c r="H70" s="197">
        <v>7</v>
      </c>
      <c r="I70" s="198"/>
      <c r="J70" s="199"/>
      <c r="K70" s="200">
        <f>SUM(L70:M70)</f>
        <v>0</v>
      </c>
      <c r="L70" s="201"/>
      <c r="M70" s="201"/>
      <c r="N70" s="200">
        <f>SUM(O70:P70)</f>
        <v>0</v>
      </c>
      <c r="O70" s="201"/>
      <c r="P70" s="201"/>
      <c r="Q70" s="202">
        <f>SUM(R70:S70)</f>
        <v>0</v>
      </c>
      <c r="R70" s="203"/>
      <c r="S70" s="203"/>
      <c r="T70" s="202">
        <f>SUM(U70:V70)</f>
        <v>0</v>
      </c>
      <c r="U70" s="203"/>
      <c r="V70" s="203"/>
      <c r="W70" s="201"/>
      <c r="X70" s="201">
        <v>1912</v>
      </c>
      <c r="Y70" s="204"/>
      <c r="Z70" s="67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</row>
    <row r="71" spans="1:119" ht="12.75" customHeight="1">
      <c r="A71" s="221">
        <v>2</v>
      </c>
      <c r="B71" s="205">
        <f>+B70+1</f>
        <v>63</v>
      </c>
      <c r="C71" s="206">
        <v>3036</v>
      </c>
      <c r="D71" s="207" t="s">
        <v>27</v>
      </c>
      <c r="E71" s="208" t="s">
        <v>24</v>
      </c>
      <c r="F71" s="208" t="s">
        <v>25</v>
      </c>
      <c r="G71" s="208" t="s">
        <v>58</v>
      </c>
      <c r="H71" s="209">
        <v>8</v>
      </c>
      <c r="I71" s="198">
        <v>1</v>
      </c>
      <c r="J71" s="199"/>
      <c r="K71" s="200">
        <f>SUM(L71:M71)</f>
        <v>1</v>
      </c>
      <c r="L71" s="201">
        <v>1</v>
      </c>
      <c r="M71" s="201"/>
      <c r="N71" s="210">
        <f>SUM(O71:P71)</f>
        <v>3</v>
      </c>
      <c r="O71" s="201">
        <v>3</v>
      </c>
      <c r="P71" s="201"/>
      <c r="Q71" s="202">
        <f>SUM(R71:S71)</f>
        <v>50.54</v>
      </c>
      <c r="R71" s="203">
        <v>50.54</v>
      </c>
      <c r="S71" s="203"/>
      <c r="T71" s="202">
        <f>SUM(U71:V71)</f>
        <v>0</v>
      </c>
      <c r="U71" s="203"/>
      <c r="V71" s="203"/>
      <c r="W71" s="201"/>
      <c r="X71" s="201">
        <v>1913</v>
      </c>
      <c r="Y71" s="204"/>
      <c r="Z71" s="67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</row>
    <row r="72" spans="1:119" ht="12.75" customHeight="1">
      <c r="A72" s="58">
        <v>2</v>
      </c>
      <c r="B72" s="222">
        <f>+B71+1</f>
        <v>64</v>
      </c>
      <c r="C72" s="206">
        <v>3038</v>
      </c>
      <c r="D72" s="207" t="s">
        <v>27</v>
      </c>
      <c r="E72" s="208" t="s">
        <v>24</v>
      </c>
      <c r="F72" s="208" t="s">
        <v>25</v>
      </c>
      <c r="G72" s="208" t="s">
        <v>58</v>
      </c>
      <c r="H72" s="209">
        <v>11</v>
      </c>
      <c r="I72" s="198">
        <v>1</v>
      </c>
      <c r="J72" s="199"/>
      <c r="K72" s="200">
        <f>SUM(L72:M72)</f>
        <v>1</v>
      </c>
      <c r="L72" s="201"/>
      <c r="M72" s="201">
        <v>1</v>
      </c>
      <c r="N72" s="210">
        <f>SUM(O72:P72)</f>
        <v>1</v>
      </c>
      <c r="O72" s="201"/>
      <c r="P72" s="201">
        <v>1</v>
      </c>
      <c r="Q72" s="202">
        <f>SUM(R72:S72)</f>
        <v>15.040000000000001</v>
      </c>
      <c r="R72" s="203"/>
      <c r="S72" s="203">
        <v>15.04</v>
      </c>
      <c r="T72" s="202">
        <f>SUM(U72:V72)</f>
        <v>0</v>
      </c>
      <c r="U72" s="203"/>
      <c r="V72" s="203"/>
      <c r="W72" s="201"/>
      <c r="X72" s="201">
        <v>1920</v>
      </c>
      <c r="Y72" s="204"/>
      <c r="Z72" s="67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</row>
    <row r="73" spans="1:119" ht="12.75" customHeight="1">
      <c r="A73" s="221">
        <v>2</v>
      </c>
      <c r="B73" s="205">
        <f>+B72+1</f>
        <v>65</v>
      </c>
      <c r="C73" s="206">
        <v>6003</v>
      </c>
      <c r="D73" s="207" t="s">
        <v>27</v>
      </c>
      <c r="E73" s="208" t="s">
        <v>24</v>
      </c>
      <c r="F73" s="208" t="s">
        <v>25</v>
      </c>
      <c r="G73" s="208" t="s">
        <v>58</v>
      </c>
      <c r="H73" s="209" t="s">
        <v>59</v>
      </c>
      <c r="I73" s="198"/>
      <c r="J73" s="199">
        <v>1</v>
      </c>
      <c r="K73" s="200">
        <f>SUM(L73:M73)</f>
        <v>1</v>
      </c>
      <c r="L73" s="201"/>
      <c r="M73" s="201">
        <v>1</v>
      </c>
      <c r="N73" s="210">
        <f>SUM(O73:P73)</f>
        <v>10</v>
      </c>
      <c r="O73" s="201"/>
      <c r="P73" s="201">
        <v>10</v>
      </c>
      <c r="Q73" s="202">
        <f>SUM(R73:S73)</f>
        <v>321.07</v>
      </c>
      <c r="R73" s="203">
        <v>0</v>
      </c>
      <c r="S73" s="203">
        <v>321.07</v>
      </c>
      <c r="T73" s="202">
        <f>SUM(U73:V73)</f>
        <v>281.25</v>
      </c>
      <c r="U73" s="203"/>
      <c r="V73" s="203">
        <v>281.25</v>
      </c>
      <c r="W73" s="201"/>
      <c r="X73" s="201">
        <v>1910</v>
      </c>
      <c r="Y73" s="204"/>
      <c r="Z73" s="67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</row>
    <row r="74" spans="1:119" ht="12.75" customHeight="1">
      <c r="A74" s="58">
        <v>2</v>
      </c>
      <c r="B74" s="205">
        <f>+B73+1</f>
        <v>66</v>
      </c>
      <c r="C74" s="206">
        <v>3041</v>
      </c>
      <c r="D74" s="207" t="s">
        <v>27</v>
      </c>
      <c r="E74" s="208" t="s">
        <v>24</v>
      </c>
      <c r="F74" s="208" t="s">
        <v>25</v>
      </c>
      <c r="G74" s="208" t="s">
        <v>58</v>
      </c>
      <c r="H74" s="209">
        <v>17</v>
      </c>
      <c r="I74" s="198">
        <v>1</v>
      </c>
      <c r="J74" s="199"/>
      <c r="K74" s="200">
        <f>SUM(L74:M74)</f>
        <v>3</v>
      </c>
      <c r="L74" s="201">
        <v>2</v>
      </c>
      <c r="M74" s="201">
        <v>1</v>
      </c>
      <c r="N74" s="210">
        <f>SUM(O74:P74)</f>
        <v>8</v>
      </c>
      <c r="O74" s="201">
        <v>4</v>
      </c>
      <c r="P74" s="201">
        <v>4</v>
      </c>
      <c r="Q74" s="202">
        <f>SUM(R74:S74)</f>
        <v>159</v>
      </c>
      <c r="R74" s="203">
        <v>73.49</v>
      </c>
      <c r="S74" s="203">
        <v>85.51</v>
      </c>
      <c r="T74" s="202">
        <f>SUM(U74:V74)</f>
        <v>0</v>
      </c>
      <c r="U74" s="203"/>
      <c r="V74" s="203"/>
      <c r="W74" s="201"/>
      <c r="X74" s="201">
        <v>1910</v>
      </c>
      <c r="Y74" s="204"/>
      <c r="Z74" s="67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</row>
    <row r="75" spans="1:119" ht="12.75" customHeight="1">
      <c r="A75" s="58">
        <v>2</v>
      </c>
      <c r="B75" s="205">
        <f>+B74+1</f>
        <v>67</v>
      </c>
      <c r="C75" s="206">
        <v>3042</v>
      </c>
      <c r="D75" s="207" t="s">
        <v>27</v>
      </c>
      <c r="E75" s="208" t="s">
        <v>24</v>
      </c>
      <c r="F75" s="208" t="s">
        <v>25</v>
      </c>
      <c r="G75" s="208" t="s">
        <v>58</v>
      </c>
      <c r="H75" s="209">
        <v>22</v>
      </c>
      <c r="I75" s="198">
        <v>1</v>
      </c>
      <c r="J75" s="199"/>
      <c r="K75" s="200">
        <f>SUM(L75:M75)</f>
        <v>1</v>
      </c>
      <c r="L75" s="201"/>
      <c r="M75" s="201">
        <v>1</v>
      </c>
      <c r="N75" s="210">
        <f>SUM(O75:P75)</f>
        <v>3</v>
      </c>
      <c r="O75" s="201"/>
      <c r="P75" s="201">
        <v>3</v>
      </c>
      <c r="Q75" s="202">
        <f>SUM(R75:S75)</f>
        <v>53.76</v>
      </c>
      <c r="R75" s="203"/>
      <c r="S75" s="203">
        <v>53.76</v>
      </c>
      <c r="T75" s="202">
        <f>SUM(U75:V75)</f>
        <v>0</v>
      </c>
      <c r="U75" s="203"/>
      <c r="V75" s="203"/>
      <c r="W75" s="201"/>
      <c r="X75" s="201">
        <v>1910</v>
      </c>
      <c r="Y75" s="204"/>
      <c r="Z75" s="67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</row>
    <row r="76" spans="1:119" ht="12.75" customHeight="1">
      <c r="A76" s="58">
        <v>2</v>
      </c>
      <c r="B76" s="193">
        <f>+B75+1</f>
        <v>68</v>
      </c>
      <c r="C76" s="194">
        <v>3044</v>
      </c>
      <c r="D76" s="195" t="s">
        <v>23</v>
      </c>
      <c r="E76" s="196" t="s">
        <v>24</v>
      </c>
      <c r="F76" s="196" t="s">
        <v>25</v>
      </c>
      <c r="G76" s="196" t="s">
        <v>58</v>
      </c>
      <c r="H76" s="197">
        <v>24</v>
      </c>
      <c r="I76" s="198"/>
      <c r="J76" s="199"/>
      <c r="K76" s="200">
        <f>SUM(L76:M76)</f>
        <v>0</v>
      </c>
      <c r="L76" s="201"/>
      <c r="M76" s="201"/>
      <c r="N76" s="200">
        <f>SUM(O76:P76)</f>
        <v>0</v>
      </c>
      <c r="O76" s="201"/>
      <c r="P76" s="201"/>
      <c r="Q76" s="202">
        <f>SUM(R76:S76)</f>
        <v>0</v>
      </c>
      <c r="R76" s="203"/>
      <c r="S76" s="203"/>
      <c r="T76" s="202">
        <f>SUM(U76:V76)</f>
        <v>0</v>
      </c>
      <c r="U76" s="203"/>
      <c r="V76" s="203"/>
      <c r="W76" s="201"/>
      <c r="X76" s="201">
        <v>1910</v>
      </c>
      <c r="Y76" s="204"/>
      <c r="Z76" s="67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</row>
    <row r="77" spans="1:119" ht="12.75" customHeight="1">
      <c r="A77" s="58">
        <v>4</v>
      </c>
      <c r="B77" s="205">
        <f>+B76+1</f>
        <v>69</v>
      </c>
      <c r="C77" s="206">
        <v>1032</v>
      </c>
      <c r="D77" s="207" t="s">
        <v>27</v>
      </c>
      <c r="E77" s="208" t="s">
        <v>29</v>
      </c>
      <c r="F77" s="208" t="s">
        <v>25</v>
      </c>
      <c r="G77" s="208" t="s">
        <v>60</v>
      </c>
      <c r="H77" s="209">
        <v>2</v>
      </c>
      <c r="I77" s="198">
        <v>1</v>
      </c>
      <c r="J77" s="199"/>
      <c r="K77" s="200">
        <f>SUM(L77:M77)</f>
        <v>5</v>
      </c>
      <c r="L77" s="201"/>
      <c r="M77" s="201">
        <v>5</v>
      </c>
      <c r="N77" s="210">
        <f>SUM(O77:P77)</f>
        <v>22</v>
      </c>
      <c r="O77" s="201"/>
      <c r="P77" s="201">
        <v>22</v>
      </c>
      <c r="Q77" s="202">
        <f>SUM(R77:S77)</f>
        <v>416.45</v>
      </c>
      <c r="R77" s="203"/>
      <c r="S77" s="203">
        <v>416.45</v>
      </c>
      <c r="T77" s="202">
        <f>SUM(U77:V77)</f>
        <v>406.05</v>
      </c>
      <c r="U77" s="203"/>
      <c r="V77" s="203">
        <v>406.05</v>
      </c>
      <c r="W77" s="201"/>
      <c r="X77" s="201">
        <v>1935</v>
      </c>
      <c r="Y77" s="204"/>
      <c r="Z77" s="67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</row>
    <row r="78" spans="1:119" ht="12.75" customHeight="1">
      <c r="A78" s="221">
        <v>4</v>
      </c>
      <c r="B78" s="205">
        <f>+B77+1</f>
        <v>70</v>
      </c>
      <c r="C78" s="206">
        <v>1037</v>
      </c>
      <c r="D78" s="207" t="s">
        <v>27</v>
      </c>
      <c r="E78" s="208" t="s">
        <v>24</v>
      </c>
      <c r="F78" s="208" t="s">
        <v>25</v>
      </c>
      <c r="G78" s="208" t="s">
        <v>60</v>
      </c>
      <c r="H78" s="209" t="s">
        <v>61</v>
      </c>
      <c r="I78" s="198">
        <v>1</v>
      </c>
      <c r="J78" s="199"/>
      <c r="K78" s="200">
        <f>SUM(L78:M78)</f>
        <v>14</v>
      </c>
      <c r="L78" s="201">
        <v>14</v>
      </c>
      <c r="M78" s="201"/>
      <c r="N78" s="210">
        <f>SUM(O78:P78)</f>
        <v>49</v>
      </c>
      <c r="O78" s="201">
        <v>49</v>
      </c>
      <c r="P78" s="201"/>
      <c r="Q78" s="202">
        <f>SUM(R78:S78)</f>
        <v>803.63</v>
      </c>
      <c r="R78" s="203">
        <v>803.63</v>
      </c>
      <c r="S78" s="203"/>
      <c r="T78" s="202">
        <f>SUM(U78:V78)</f>
        <v>0</v>
      </c>
      <c r="U78" s="203"/>
      <c r="V78" s="203"/>
      <c r="W78" s="201"/>
      <c r="X78" s="201">
        <v>1935</v>
      </c>
      <c r="Y78" s="204"/>
      <c r="Z78" s="67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</row>
    <row r="79" spans="1:119" ht="12.75" customHeight="1">
      <c r="A79" s="58">
        <v>4</v>
      </c>
      <c r="B79" s="205">
        <f>+B78+1</f>
        <v>71</v>
      </c>
      <c r="C79" s="206">
        <v>1033</v>
      </c>
      <c r="D79" s="207" t="s">
        <v>27</v>
      </c>
      <c r="E79" s="208" t="s">
        <v>24</v>
      </c>
      <c r="F79" s="208" t="s">
        <v>25</v>
      </c>
      <c r="G79" s="208" t="s">
        <v>60</v>
      </c>
      <c r="H79" s="209" t="s">
        <v>62</v>
      </c>
      <c r="I79" s="198">
        <v>1</v>
      </c>
      <c r="J79" s="199"/>
      <c r="K79" s="200">
        <f>SUM(L79:M79)</f>
        <v>15</v>
      </c>
      <c r="L79" s="201">
        <v>15</v>
      </c>
      <c r="M79" s="201"/>
      <c r="N79" s="210">
        <f>SUM(O79:P79)</f>
        <v>59</v>
      </c>
      <c r="O79" s="201">
        <v>59</v>
      </c>
      <c r="P79" s="201"/>
      <c r="Q79" s="202">
        <f>SUM(R79:S79)</f>
        <v>973.49</v>
      </c>
      <c r="R79" s="203">
        <f>909.86+63.63</f>
        <v>973.49</v>
      </c>
      <c r="S79" s="203"/>
      <c r="T79" s="202">
        <f>SUM(U79:V79)</f>
        <v>0</v>
      </c>
      <c r="U79" s="203"/>
      <c r="V79" s="203"/>
      <c r="W79" s="201"/>
      <c r="X79" s="201">
        <v>1935</v>
      </c>
      <c r="Y79" s="204"/>
      <c r="Z79" s="67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</row>
    <row r="80" spans="1:119" ht="12.75" customHeight="1">
      <c r="A80" s="58">
        <v>4</v>
      </c>
      <c r="B80" s="205">
        <f>+B79+1</f>
        <v>72</v>
      </c>
      <c r="C80" s="206">
        <v>1031</v>
      </c>
      <c r="D80" s="207" t="s">
        <v>27</v>
      </c>
      <c r="E80" s="208" t="s">
        <v>24</v>
      </c>
      <c r="F80" s="208" t="s">
        <v>25</v>
      </c>
      <c r="G80" s="208" t="s">
        <v>60</v>
      </c>
      <c r="H80" s="209">
        <v>30</v>
      </c>
      <c r="I80" s="198">
        <v>1</v>
      </c>
      <c r="J80" s="199"/>
      <c r="K80" s="200">
        <f>SUM(L80:M80)</f>
        <v>3</v>
      </c>
      <c r="L80" s="201">
        <v>2</v>
      </c>
      <c r="M80" s="201">
        <v>1</v>
      </c>
      <c r="N80" s="210">
        <f>SUM(O80:P80)</f>
        <v>12</v>
      </c>
      <c r="O80" s="201">
        <v>8</v>
      </c>
      <c r="P80" s="201">
        <v>4</v>
      </c>
      <c r="Q80" s="202">
        <f>SUM(R80:S80)</f>
        <v>227.26</v>
      </c>
      <c r="R80" s="203">
        <v>152.32</v>
      </c>
      <c r="S80" s="203">
        <v>74.94</v>
      </c>
      <c r="T80" s="202">
        <f>SUM(U80:V80)</f>
        <v>0</v>
      </c>
      <c r="U80" s="203"/>
      <c r="V80" s="203"/>
      <c r="W80" s="201"/>
      <c r="X80" s="201">
        <v>1935</v>
      </c>
      <c r="Y80" s="204"/>
      <c r="Z80" s="67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</row>
    <row r="81" spans="1:119" ht="12.75" customHeight="1">
      <c r="A81" s="58">
        <v>4</v>
      </c>
      <c r="B81" s="205">
        <f>+B80+1</f>
        <v>73</v>
      </c>
      <c r="C81" s="206">
        <v>1036</v>
      </c>
      <c r="D81" s="207" t="s">
        <v>27</v>
      </c>
      <c r="E81" s="208" t="s">
        <v>24</v>
      </c>
      <c r="F81" s="208" t="s">
        <v>25</v>
      </c>
      <c r="G81" s="208" t="s">
        <v>60</v>
      </c>
      <c r="H81" s="209">
        <v>42</v>
      </c>
      <c r="I81" s="198">
        <v>1</v>
      </c>
      <c r="J81" s="199"/>
      <c r="K81" s="200">
        <f>SUM(L81:M81)</f>
        <v>4</v>
      </c>
      <c r="L81" s="201">
        <v>4</v>
      </c>
      <c r="M81" s="201"/>
      <c r="N81" s="210">
        <f>SUM(O81:P81)</f>
        <v>17</v>
      </c>
      <c r="O81" s="201">
        <v>17</v>
      </c>
      <c r="P81" s="201"/>
      <c r="Q81" s="202">
        <f>SUM(R81:S81)</f>
        <v>287.1</v>
      </c>
      <c r="R81" s="203">
        <v>287.1</v>
      </c>
      <c r="S81" s="203"/>
      <c r="T81" s="202">
        <f>SUM(U81:V81)</f>
        <v>0</v>
      </c>
      <c r="U81" s="203"/>
      <c r="V81" s="203"/>
      <c r="W81" s="201"/>
      <c r="X81" s="201">
        <v>1935</v>
      </c>
      <c r="Y81" s="204"/>
      <c r="Z81" s="67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</row>
    <row r="82" spans="1:119" ht="12.75" customHeight="1">
      <c r="A82" s="58">
        <v>4</v>
      </c>
      <c r="B82" s="205">
        <f>+B81+1</f>
        <v>74</v>
      </c>
      <c r="C82" s="206">
        <v>1035</v>
      </c>
      <c r="D82" s="207" t="s">
        <v>27</v>
      </c>
      <c r="E82" s="208" t="s">
        <v>24</v>
      </c>
      <c r="F82" s="208" t="s">
        <v>25</v>
      </c>
      <c r="G82" s="208" t="s">
        <v>60</v>
      </c>
      <c r="H82" s="209">
        <v>44</v>
      </c>
      <c r="I82" s="198">
        <v>1</v>
      </c>
      <c r="J82" s="199"/>
      <c r="K82" s="200">
        <f>SUM(L82:M82)</f>
        <v>1</v>
      </c>
      <c r="L82" s="201">
        <v>1</v>
      </c>
      <c r="M82" s="201"/>
      <c r="N82" s="210">
        <f>SUM(O82:P82)</f>
        <v>4</v>
      </c>
      <c r="O82" s="201">
        <v>4</v>
      </c>
      <c r="P82" s="201"/>
      <c r="Q82" s="202">
        <f>SUM(R82:S82)</f>
        <v>75.13</v>
      </c>
      <c r="R82" s="203">
        <v>75.13</v>
      </c>
      <c r="S82" s="203"/>
      <c r="T82" s="202">
        <f>SUM(U82:V82)</f>
        <v>0</v>
      </c>
      <c r="U82" s="203"/>
      <c r="V82" s="203"/>
      <c r="W82" s="201"/>
      <c r="X82" s="201">
        <v>1935</v>
      </c>
      <c r="Y82" s="204"/>
      <c r="Z82" s="67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</row>
    <row r="83" spans="1:119" ht="12.75" customHeight="1">
      <c r="A83" s="58">
        <v>4</v>
      </c>
      <c r="B83" s="205">
        <f>+B82+1</f>
        <v>75</v>
      </c>
      <c r="C83" s="206">
        <v>1034</v>
      </c>
      <c r="D83" s="207" t="s">
        <v>27</v>
      </c>
      <c r="E83" s="208" t="s">
        <v>24</v>
      </c>
      <c r="F83" s="208" t="s">
        <v>25</v>
      </c>
      <c r="G83" s="208" t="s">
        <v>60</v>
      </c>
      <c r="H83" s="209" t="s">
        <v>63</v>
      </c>
      <c r="I83" s="198">
        <v>1</v>
      </c>
      <c r="J83" s="199"/>
      <c r="K83" s="200">
        <f>SUM(L83:M83)</f>
        <v>4</v>
      </c>
      <c r="L83" s="201">
        <f>2+1+1</f>
        <v>4</v>
      </c>
      <c r="M83" s="201"/>
      <c r="N83" s="210">
        <f>SUM(O83:P83)</f>
        <v>16</v>
      </c>
      <c r="O83" s="201">
        <f>8+4+4</f>
        <v>16</v>
      </c>
      <c r="P83" s="201"/>
      <c r="Q83" s="202">
        <f>SUM(R83:S83)</f>
        <v>252.74</v>
      </c>
      <c r="R83" s="203">
        <f>126.48+63.13+63.13</f>
        <v>252.74</v>
      </c>
      <c r="S83" s="203"/>
      <c r="T83" s="202">
        <f>SUM(U83:V83)</f>
        <v>0</v>
      </c>
      <c r="U83" s="203"/>
      <c r="V83" s="203"/>
      <c r="W83" s="201"/>
      <c r="X83" s="201">
        <v>1935</v>
      </c>
      <c r="Y83" s="204"/>
      <c r="Z83" s="67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</row>
    <row r="84" spans="1:119" ht="12.75" customHeight="1">
      <c r="A84" s="221">
        <v>2</v>
      </c>
      <c r="B84" s="205">
        <f>+B83+1</f>
        <v>76</v>
      </c>
      <c r="C84" s="206">
        <v>1039</v>
      </c>
      <c r="D84" s="207" t="s">
        <v>27</v>
      </c>
      <c r="E84" s="208" t="s">
        <v>34</v>
      </c>
      <c r="F84" s="208" t="s">
        <v>25</v>
      </c>
      <c r="G84" s="208" t="s">
        <v>210</v>
      </c>
      <c r="H84" s="209">
        <v>6</v>
      </c>
      <c r="I84" s="198">
        <v>1</v>
      </c>
      <c r="J84" s="199"/>
      <c r="K84" s="200">
        <f>SUM(L84:M84)</f>
        <v>16</v>
      </c>
      <c r="L84" s="201">
        <f>11+1</f>
        <v>12</v>
      </c>
      <c r="M84" s="201">
        <v>4</v>
      </c>
      <c r="N84" s="210">
        <f>SUM(O84:P84)</f>
        <v>43</v>
      </c>
      <c r="O84" s="201">
        <f>36+3</f>
        <v>39</v>
      </c>
      <c r="P84" s="201">
        <v>4</v>
      </c>
      <c r="Q84" s="202">
        <f>SUM(R84:S84)</f>
        <v>578.01</v>
      </c>
      <c r="R84" s="203">
        <f>489.64+45.17</f>
        <v>534.81</v>
      </c>
      <c r="S84" s="203">
        <v>43.2</v>
      </c>
      <c r="T84" s="202">
        <f>SUM(U84:V84)</f>
        <v>567.2099999999999</v>
      </c>
      <c r="U84" s="203">
        <f>489.64+45.17</f>
        <v>534.81</v>
      </c>
      <c r="V84" s="203">
        <v>32.4</v>
      </c>
      <c r="W84" s="201"/>
      <c r="X84" s="201">
        <v>1970</v>
      </c>
      <c r="Y84" s="204"/>
      <c r="Z84" s="67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</row>
    <row r="85" spans="1:119" ht="12.75" customHeight="1">
      <c r="A85" s="58">
        <v>2</v>
      </c>
      <c r="B85" s="205">
        <f>+B84+1</f>
        <v>77</v>
      </c>
      <c r="C85" s="206">
        <v>3052</v>
      </c>
      <c r="D85" s="207" t="s">
        <v>27</v>
      </c>
      <c r="E85" s="208" t="s">
        <v>24</v>
      </c>
      <c r="F85" s="208" t="s">
        <v>25</v>
      </c>
      <c r="G85" s="208" t="s">
        <v>210</v>
      </c>
      <c r="H85" s="209">
        <v>8</v>
      </c>
      <c r="I85" s="198">
        <v>1</v>
      </c>
      <c r="J85" s="199"/>
      <c r="K85" s="200">
        <f>SUM(L85:M85)</f>
        <v>2</v>
      </c>
      <c r="L85" s="201">
        <v>2</v>
      </c>
      <c r="M85" s="201"/>
      <c r="N85" s="210">
        <f>SUM(O85:P85)</f>
        <v>4</v>
      </c>
      <c r="O85" s="201">
        <v>4</v>
      </c>
      <c r="P85" s="201"/>
      <c r="Q85" s="202">
        <f>SUM(R85:S85)</f>
        <v>77.78</v>
      </c>
      <c r="R85" s="203">
        <v>77.78</v>
      </c>
      <c r="S85" s="203"/>
      <c r="T85" s="202">
        <f>SUM(U85:V85)</f>
        <v>0</v>
      </c>
      <c r="U85" s="203"/>
      <c r="V85" s="203"/>
      <c r="W85" s="201"/>
      <c r="X85" s="201">
        <v>1928</v>
      </c>
      <c r="Y85" s="204"/>
      <c r="Z85" s="67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</row>
    <row r="86" spans="1:119" ht="12.75" customHeight="1">
      <c r="A86" s="58">
        <v>2</v>
      </c>
      <c r="B86" s="205">
        <f>+B85+1</f>
        <v>78</v>
      </c>
      <c r="C86" s="206">
        <v>1038</v>
      </c>
      <c r="D86" s="207" t="s">
        <v>27</v>
      </c>
      <c r="E86" s="208" t="s">
        <v>34</v>
      </c>
      <c r="F86" s="208" t="s">
        <v>25</v>
      </c>
      <c r="G86" s="208" t="s">
        <v>210</v>
      </c>
      <c r="H86" s="209" t="s">
        <v>65</v>
      </c>
      <c r="I86" s="198">
        <v>1</v>
      </c>
      <c r="J86" s="199"/>
      <c r="K86" s="200">
        <f>SUM(L86:M86)</f>
        <v>9</v>
      </c>
      <c r="L86" s="201">
        <f>8+1</f>
        <v>9</v>
      </c>
      <c r="M86" s="201"/>
      <c r="N86" s="210">
        <f>SUM(O86:P86)</f>
        <v>26</v>
      </c>
      <c r="O86" s="201">
        <f>23+3</f>
        <v>26</v>
      </c>
      <c r="P86" s="201"/>
      <c r="Q86" s="202">
        <f>SUM(R86:S86)</f>
        <v>392.68</v>
      </c>
      <c r="R86" s="203">
        <f>345.94+46.74</f>
        <v>392.68</v>
      </c>
      <c r="S86" s="203"/>
      <c r="T86" s="202">
        <f>SUM(U86:V86)</f>
        <v>0</v>
      </c>
      <c r="U86" s="203"/>
      <c r="V86" s="203"/>
      <c r="W86" s="201"/>
      <c r="X86" s="201">
        <v>1961</v>
      </c>
      <c r="Y86" s="204"/>
      <c r="Z86" s="67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</row>
    <row r="87" spans="1:119" ht="12.75" customHeight="1">
      <c r="A87" s="58">
        <v>2</v>
      </c>
      <c r="B87" s="205">
        <f>+B86+1</f>
        <v>79</v>
      </c>
      <c r="C87" s="206">
        <v>3048</v>
      </c>
      <c r="D87" s="207" t="s">
        <v>27</v>
      </c>
      <c r="E87" s="208" t="s">
        <v>24</v>
      </c>
      <c r="F87" s="208" t="s">
        <v>25</v>
      </c>
      <c r="G87" s="208" t="s">
        <v>210</v>
      </c>
      <c r="H87" s="209">
        <v>13</v>
      </c>
      <c r="I87" s="198">
        <v>1</v>
      </c>
      <c r="J87" s="199"/>
      <c r="K87" s="200">
        <f>SUM(L87:M87)</f>
        <v>1</v>
      </c>
      <c r="L87" s="201">
        <v>1</v>
      </c>
      <c r="M87" s="201"/>
      <c r="N87" s="200">
        <f>SUM(O87:P87)</f>
        <v>4</v>
      </c>
      <c r="O87" s="201">
        <v>4</v>
      </c>
      <c r="P87" s="201"/>
      <c r="Q87" s="202">
        <f>SUM(R87:S87)</f>
        <v>75.69</v>
      </c>
      <c r="R87" s="203">
        <v>75.69</v>
      </c>
      <c r="S87" s="203"/>
      <c r="T87" s="202">
        <f>SUM(U87:V87)</f>
        <v>0</v>
      </c>
      <c r="U87" s="203"/>
      <c r="V87" s="203"/>
      <c r="W87" s="201"/>
      <c r="X87" s="201">
        <v>1930</v>
      </c>
      <c r="Y87" s="204"/>
      <c r="Z87" s="67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</row>
    <row r="88" spans="1:119" ht="12.75" customHeight="1">
      <c r="A88" s="221">
        <v>2</v>
      </c>
      <c r="B88" s="205">
        <f>+B87+1</f>
        <v>80</v>
      </c>
      <c r="C88" s="206">
        <v>1114</v>
      </c>
      <c r="D88" s="207" t="s">
        <v>27</v>
      </c>
      <c r="E88" s="208" t="s">
        <v>34</v>
      </c>
      <c r="F88" s="208" t="s">
        <v>25</v>
      </c>
      <c r="G88" s="208" t="s">
        <v>210</v>
      </c>
      <c r="H88" s="209" t="s">
        <v>66</v>
      </c>
      <c r="I88" s="198">
        <v>1</v>
      </c>
      <c r="J88" s="199"/>
      <c r="K88" s="200">
        <f>SUM(L88:M88)</f>
        <v>13</v>
      </c>
      <c r="L88" s="201">
        <f>12+1</f>
        <v>13</v>
      </c>
      <c r="M88" s="201"/>
      <c r="N88" s="210">
        <f>SUM(O88:P88)</f>
        <v>46</v>
      </c>
      <c r="O88" s="201">
        <f>43+3</f>
        <v>46</v>
      </c>
      <c r="P88" s="201"/>
      <c r="Q88" s="202">
        <f>SUM(R88:S88)</f>
        <v>819.3</v>
      </c>
      <c r="R88" s="203">
        <f>779.88+39.42</f>
        <v>819.3</v>
      </c>
      <c r="S88" s="203"/>
      <c r="T88" s="202">
        <f>SUM(U88:V88)</f>
        <v>819.3</v>
      </c>
      <c r="U88" s="203">
        <f>779.88+39.42</f>
        <v>819.3</v>
      </c>
      <c r="V88" s="203"/>
      <c r="W88" s="201"/>
      <c r="X88" s="201">
        <v>1995</v>
      </c>
      <c r="Y88" s="204"/>
      <c r="Z88" s="67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</row>
    <row r="89" spans="1:119" ht="12.75" customHeight="1">
      <c r="A89" s="58">
        <v>2</v>
      </c>
      <c r="B89" s="205">
        <f>+B88+1</f>
        <v>81</v>
      </c>
      <c r="C89" s="206">
        <v>1040</v>
      </c>
      <c r="D89" s="207" t="s">
        <v>27</v>
      </c>
      <c r="E89" s="208" t="s">
        <v>34</v>
      </c>
      <c r="F89" s="208" t="s">
        <v>25</v>
      </c>
      <c r="G89" s="208" t="s">
        <v>210</v>
      </c>
      <c r="H89" s="209">
        <v>34</v>
      </c>
      <c r="I89" s="198">
        <v>1</v>
      </c>
      <c r="J89" s="199"/>
      <c r="K89" s="200">
        <f>SUM(L89:M89)</f>
        <v>3</v>
      </c>
      <c r="L89" s="201">
        <v>3</v>
      </c>
      <c r="M89" s="201"/>
      <c r="N89" s="210">
        <f>SUM(O89:P89)</f>
        <v>5</v>
      </c>
      <c r="O89" s="201">
        <v>5</v>
      </c>
      <c r="P89" s="201"/>
      <c r="Q89" s="202">
        <f>SUM(R89:S89)</f>
        <v>104.10000000000001</v>
      </c>
      <c r="R89" s="203">
        <v>104.1</v>
      </c>
      <c r="S89" s="203"/>
      <c r="T89" s="202">
        <f>SUM(U89:V89)</f>
        <v>0</v>
      </c>
      <c r="U89" s="203"/>
      <c r="V89" s="203"/>
      <c r="W89" s="201"/>
      <c r="X89" s="201">
        <v>1989</v>
      </c>
      <c r="Y89" s="204"/>
      <c r="Z89" s="67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</row>
    <row r="90" spans="1:119" ht="12.75" customHeight="1">
      <c r="A90" s="58">
        <v>2</v>
      </c>
      <c r="B90" s="205">
        <f>+B89+1</f>
        <v>82</v>
      </c>
      <c r="C90" s="206">
        <v>3049</v>
      </c>
      <c r="D90" s="207" t="s">
        <v>27</v>
      </c>
      <c r="E90" s="208" t="s">
        <v>34</v>
      </c>
      <c r="F90" s="208" t="s">
        <v>25</v>
      </c>
      <c r="G90" s="208" t="s">
        <v>210</v>
      </c>
      <c r="H90" s="209">
        <v>36</v>
      </c>
      <c r="I90" s="198">
        <v>1</v>
      </c>
      <c r="J90" s="199"/>
      <c r="K90" s="200">
        <f>SUM(L90:M90)</f>
        <v>4</v>
      </c>
      <c r="L90" s="201">
        <v>3</v>
      </c>
      <c r="M90" s="201">
        <v>1</v>
      </c>
      <c r="N90" s="210">
        <f>SUM(O90:P90)</f>
        <v>18</v>
      </c>
      <c r="O90" s="201">
        <v>12</v>
      </c>
      <c r="P90" s="201">
        <v>6</v>
      </c>
      <c r="Q90" s="202">
        <f>SUM(R90:S90)</f>
        <v>256.55</v>
      </c>
      <c r="R90" s="203">
        <v>151.87</v>
      </c>
      <c r="S90" s="203">
        <v>104.68</v>
      </c>
      <c r="T90" s="202">
        <f>SUM(U90:V90)</f>
        <v>256.55</v>
      </c>
      <c r="U90" s="203">
        <v>151.87</v>
      </c>
      <c r="V90" s="203">
        <v>104.68</v>
      </c>
      <c r="W90" s="201"/>
      <c r="X90" s="201">
        <v>1984</v>
      </c>
      <c r="Y90" s="204"/>
      <c r="Z90" s="67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</row>
    <row r="91" spans="1:119" ht="12.75" customHeight="1">
      <c r="A91" s="58">
        <v>2</v>
      </c>
      <c r="B91" s="211">
        <f>+B90+1</f>
        <v>83</v>
      </c>
      <c r="C91" s="194">
        <v>6018</v>
      </c>
      <c r="D91" s="195" t="s">
        <v>23</v>
      </c>
      <c r="E91" s="196" t="s">
        <v>24</v>
      </c>
      <c r="F91" s="196" t="s">
        <v>25</v>
      </c>
      <c r="G91" s="196" t="s">
        <v>211</v>
      </c>
      <c r="H91" s="197">
        <v>2</v>
      </c>
      <c r="I91" s="198"/>
      <c r="J91" s="199"/>
      <c r="K91" s="200">
        <f>SUM(L91:M91)</f>
        <v>0</v>
      </c>
      <c r="L91" s="201"/>
      <c r="M91" s="201"/>
      <c r="N91" s="200">
        <f>SUM(O91:P91)</f>
        <v>0</v>
      </c>
      <c r="O91" s="201"/>
      <c r="P91" s="201"/>
      <c r="Q91" s="202">
        <f>SUM(R91:S91)</f>
        <v>0</v>
      </c>
      <c r="R91" s="203"/>
      <c r="S91" s="203"/>
      <c r="T91" s="202">
        <f>SUM(U91:V91)</f>
        <v>0</v>
      </c>
      <c r="U91" s="203"/>
      <c r="V91" s="203"/>
      <c r="W91" s="201"/>
      <c r="X91" s="225">
        <v>1900</v>
      </c>
      <c r="Y91" s="204"/>
      <c r="Z91" s="67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</row>
    <row r="92" spans="1:119" ht="12.75" customHeight="1">
      <c r="A92" s="221">
        <v>2</v>
      </c>
      <c r="B92" s="205">
        <f>+B91+1</f>
        <v>84</v>
      </c>
      <c r="C92" s="206">
        <v>3054</v>
      </c>
      <c r="D92" s="207" t="s">
        <v>27</v>
      </c>
      <c r="E92" s="208" t="s">
        <v>24</v>
      </c>
      <c r="F92" s="208" t="s">
        <v>25</v>
      </c>
      <c r="G92" s="208" t="s">
        <v>211</v>
      </c>
      <c r="H92" s="209">
        <v>3</v>
      </c>
      <c r="I92" s="198">
        <v>1</v>
      </c>
      <c r="J92" s="199"/>
      <c r="K92" s="200">
        <f>SUM(L92:M92)</f>
        <v>2</v>
      </c>
      <c r="L92" s="201">
        <f>1+1</f>
        <v>2</v>
      </c>
      <c r="M92" s="201"/>
      <c r="N92" s="200">
        <f>SUM(O92:P92)</f>
        <v>8</v>
      </c>
      <c r="O92" s="201">
        <f>4+4</f>
        <v>8</v>
      </c>
      <c r="P92" s="201"/>
      <c r="Q92" s="202">
        <f>SUM(R92:S92)</f>
        <v>130.68</v>
      </c>
      <c r="R92" s="203">
        <f>65.34+65.34</f>
        <v>130.68</v>
      </c>
      <c r="S92" s="203"/>
      <c r="T92" s="202">
        <f>SUM(U92:V92)</f>
        <v>0</v>
      </c>
      <c r="U92" s="203"/>
      <c r="V92" s="203"/>
      <c r="W92" s="201"/>
      <c r="X92" s="201">
        <v>1905</v>
      </c>
      <c r="Y92" s="204"/>
      <c r="Z92" s="67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</row>
    <row r="93" spans="1:119" ht="12.75" customHeight="1">
      <c r="A93" s="58">
        <v>2</v>
      </c>
      <c r="B93" s="205">
        <f>+B92+1</f>
        <v>85</v>
      </c>
      <c r="C93" s="206">
        <v>6002</v>
      </c>
      <c r="D93" s="207" t="s">
        <v>27</v>
      </c>
      <c r="E93" s="208" t="s">
        <v>24</v>
      </c>
      <c r="F93" s="208" t="s">
        <v>25</v>
      </c>
      <c r="G93" s="208" t="s">
        <v>212</v>
      </c>
      <c r="H93" s="209" t="s">
        <v>69</v>
      </c>
      <c r="I93" s="198"/>
      <c r="J93" s="199">
        <v>1</v>
      </c>
      <c r="K93" s="200">
        <f>SUM(L93:M93)</f>
        <v>0</v>
      </c>
      <c r="L93" s="201"/>
      <c r="M93" s="201"/>
      <c r="N93" s="200">
        <f>SUM(O93:P93)</f>
        <v>0</v>
      </c>
      <c r="O93" s="201"/>
      <c r="P93" s="201"/>
      <c r="Q93" s="202">
        <f>SUM(R93:S93)</f>
        <v>0</v>
      </c>
      <c r="R93" s="203"/>
      <c r="S93" s="203"/>
      <c r="T93" s="202">
        <f>SUM(U93:V93)</f>
        <v>0</v>
      </c>
      <c r="U93" s="203"/>
      <c r="V93" s="203"/>
      <c r="W93" s="201"/>
      <c r="X93" s="201">
        <v>1905</v>
      </c>
      <c r="Y93" s="204"/>
      <c r="Z93" s="67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</row>
    <row r="94" spans="1:119" ht="12.75" customHeight="1">
      <c r="A94" s="58">
        <v>2</v>
      </c>
      <c r="B94" s="205">
        <f>+B93+1</f>
        <v>86</v>
      </c>
      <c r="C94" s="206">
        <v>3055</v>
      </c>
      <c r="D94" s="207" t="s">
        <v>27</v>
      </c>
      <c r="E94" s="208" t="s">
        <v>24</v>
      </c>
      <c r="F94" s="208" t="s">
        <v>25</v>
      </c>
      <c r="G94" s="208" t="s">
        <v>211</v>
      </c>
      <c r="H94" s="209">
        <v>9</v>
      </c>
      <c r="I94" s="198">
        <v>1</v>
      </c>
      <c r="J94" s="199"/>
      <c r="K94" s="200">
        <f>SUM(L94:M94)</f>
        <v>1</v>
      </c>
      <c r="L94" s="201">
        <v>1</v>
      </c>
      <c r="M94" s="201"/>
      <c r="N94" s="200">
        <f>SUM(O94:P94)</f>
        <v>3</v>
      </c>
      <c r="O94" s="201">
        <v>3</v>
      </c>
      <c r="P94" s="201"/>
      <c r="Q94" s="202">
        <f>SUM(R94:S94)</f>
        <v>45.46</v>
      </c>
      <c r="R94" s="203">
        <v>45.46</v>
      </c>
      <c r="S94" s="203"/>
      <c r="T94" s="202">
        <f>SUM(U94:V94)</f>
        <v>0</v>
      </c>
      <c r="U94" s="203"/>
      <c r="V94" s="203"/>
      <c r="W94" s="201"/>
      <c r="X94" s="201">
        <v>1920</v>
      </c>
      <c r="Y94" s="204"/>
      <c r="Z94" s="67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</row>
    <row r="95" spans="1:119" ht="12.75" customHeight="1">
      <c r="A95" s="58">
        <v>2</v>
      </c>
      <c r="B95" s="205">
        <f>+B94+1</f>
        <v>87</v>
      </c>
      <c r="C95" s="206">
        <v>3056</v>
      </c>
      <c r="D95" s="207" t="s">
        <v>27</v>
      </c>
      <c r="E95" s="208" t="s">
        <v>24</v>
      </c>
      <c r="F95" s="208" t="s">
        <v>25</v>
      </c>
      <c r="G95" s="208" t="s">
        <v>211</v>
      </c>
      <c r="H95" s="209">
        <v>10</v>
      </c>
      <c r="I95" s="198">
        <v>1</v>
      </c>
      <c r="J95" s="199"/>
      <c r="K95" s="200">
        <f>SUM(L95:M95)</f>
        <v>1</v>
      </c>
      <c r="L95" s="201">
        <v>1</v>
      </c>
      <c r="M95" s="201"/>
      <c r="N95" s="200">
        <f>SUM(O95:P95)</f>
        <v>2</v>
      </c>
      <c r="O95" s="201">
        <v>2</v>
      </c>
      <c r="P95" s="201"/>
      <c r="Q95" s="202">
        <f>SUM(R95:S95)</f>
        <v>38.1</v>
      </c>
      <c r="R95" s="203">
        <v>38.1</v>
      </c>
      <c r="S95" s="203"/>
      <c r="T95" s="202">
        <f>SUM(U95:V95)</f>
        <v>0</v>
      </c>
      <c r="U95" s="203"/>
      <c r="V95" s="203"/>
      <c r="W95" s="201"/>
      <c r="X95" s="201">
        <v>1900</v>
      </c>
      <c r="Y95" s="204"/>
      <c r="Z95" s="67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</row>
    <row r="96" spans="1:119" ht="12.75" customHeight="1">
      <c r="A96" s="58">
        <v>2</v>
      </c>
      <c r="B96" s="205">
        <f>+B95+1</f>
        <v>88</v>
      </c>
      <c r="C96" s="206">
        <v>3057</v>
      </c>
      <c r="D96" s="207" t="s">
        <v>27</v>
      </c>
      <c r="E96" s="208" t="s">
        <v>24</v>
      </c>
      <c r="F96" s="208" t="s">
        <v>25</v>
      </c>
      <c r="G96" s="208" t="s">
        <v>211</v>
      </c>
      <c r="H96" s="209">
        <v>12</v>
      </c>
      <c r="I96" s="198">
        <v>1</v>
      </c>
      <c r="J96" s="199"/>
      <c r="K96" s="200">
        <f>SUM(L96:M96)</f>
        <v>1</v>
      </c>
      <c r="L96" s="201">
        <v>1</v>
      </c>
      <c r="M96" s="201"/>
      <c r="N96" s="200">
        <f>SUM(O96:P96)</f>
        <v>3</v>
      </c>
      <c r="O96" s="201">
        <v>3</v>
      </c>
      <c r="P96" s="201"/>
      <c r="Q96" s="202">
        <f>SUM(R96:S96)</f>
        <v>56.94</v>
      </c>
      <c r="R96" s="203">
        <v>56.94</v>
      </c>
      <c r="S96" s="203"/>
      <c r="T96" s="202">
        <f>SUM(U96:V96)</f>
        <v>0</v>
      </c>
      <c r="U96" s="203"/>
      <c r="V96" s="203"/>
      <c r="W96" s="201"/>
      <c r="X96" s="201">
        <v>1895</v>
      </c>
      <c r="Y96" s="204"/>
      <c r="Z96" s="67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</row>
    <row r="97" spans="1:119" ht="12.75" customHeight="1">
      <c r="A97" s="58">
        <v>2</v>
      </c>
      <c r="B97" s="193">
        <f>+B96+1</f>
        <v>89</v>
      </c>
      <c r="C97" s="194">
        <v>1041</v>
      </c>
      <c r="D97" s="195" t="s">
        <v>23</v>
      </c>
      <c r="E97" s="196" t="s">
        <v>24</v>
      </c>
      <c r="F97" s="196" t="s">
        <v>25</v>
      </c>
      <c r="G97" s="196" t="s">
        <v>211</v>
      </c>
      <c r="H97" s="197" t="s">
        <v>70</v>
      </c>
      <c r="I97" s="198"/>
      <c r="J97" s="199"/>
      <c r="K97" s="200">
        <f>SUM(L97:M97)</f>
        <v>0</v>
      </c>
      <c r="L97" s="201"/>
      <c r="M97" s="201"/>
      <c r="N97" s="200">
        <f>SUM(O97:P97)</f>
        <v>0</v>
      </c>
      <c r="O97" s="201"/>
      <c r="P97" s="201"/>
      <c r="Q97" s="202">
        <f>SUM(R97:S97)</f>
        <v>0</v>
      </c>
      <c r="R97" s="203"/>
      <c r="S97" s="203"/>
      <c r="T97" s="202">
        <f>SUM(U97:V97)</f>
        <v>0</v>
      </c>
      <c r="U97" s="203"/>
      <c r="V97" s="203"/>
      <c r="W97" s="201"/>
      <c r="X97" s="201">
        <v>1906</v>
      </c>
      <c r="Y97" s="204"/>
      <c r="Z97" s="67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</row>
    <row r="98" spans="1:119" ht="12.75" customHeight="1">
      <c r="A98" s="58">
        <v>5</v>
      </c>
      <c r="B98" s="205">
        <f>+B97+1</f>
        <v>90</v>
      </c>
      <c r="C98" s="206">
        <v>3202</v>
      </c>
      <c r="D98" s="207" t="s">
        <v>27</v>
      </c>
      <c r="E98" s="208" t="s">
        <v>24</v>
      </c>
      <c r="F98" s="208" t="s">
        <v>25</v>
      </c>
      <c r="G98" s="208" t="s">
        <v>71</v>
      </c>
      <c r="H98" s="209">
        <v>25</v>
      </c>
      <c r="I98" s="198">
        <v>1</v>
      </c>
      <c r="J98" s="199"/>
      <c r="K98" s="200">
        <f>SUM(L98:M98)</f>
        <v>4</v>
      </c>
      <c r="L98" s="201">
        <v>3</v>
      </c>
      <c r="M98" s="201">
        <v>1</v>
      </c>
      <c r="N98" s="200">
        <f>SUM(O98:P98)</f>
        <v>13</v>
      </c>
      <c r="O98" s="201">
        <v>12</v>
      </c>
      <c r="P98" s="201">
        <v>1</v>
      </c>
      <c r="Q98" s="202">
        <f>SUM(R98:S98)</f>
        <v>270.96000000000004</v>
      </c>
      <c r="R98" s="203">
        <v>242.39</v>
      </c>
      <c r="S98" s="203">
        <v>28.57</v>
      </c>
      <c r="T98" s="202">
        <f>SUM(U98:V98)</f>
        <v>225.92000000000002</v>
      </c>
      <c r="U98" s="203">
        <v>225.92</v>
      </c>
      <c r="V98" s="203"/>
      <c r="W98" s="201"/>
      <c r="X98" s="201">
        <v>1928</v>
      </c>
      <c r="Y98" s="204"/>
      <c r="Z98" s="67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4"/>
      <c r="DN98" s="154"/>
      <c r="DO98" s="154"/>
    </row>
    <row r="99" spans="1:119" ht="12.75" customHeight="1">
      <c r="A99" s="58">
        <v>2</v>
      </c>
      <c r="B99" s="205">
        <f>+B98+1</f>
        <v>91</v>
      </c>
      <c r="C99" s="206">
        <v>3034</v>
      </c>
      <c r="D99" s="207" t="s">
        <v>27</v>
      </c>
      <c r="E99" s="208" t="s">
        <v>24</v>
      </c>
      <c r="F99" s="208" t="s">
        <v>25</v>
      </c>
      <c r="G99" s="208" t="s">
        <v>72</v>
      </c>
      <c r="H99" s="209">
        <v>1</v>
      </c>
      <c r="I99" s="198">
        <v>1</v>
      </c>
      <c r="J99" s="199"/>
      <c r="K99" s="200">
        <f>SUM(L99:M99)</f>
        <v>2</v>
      </c>
      <c r="L99" s="201">
        <v>1</v>
      </c>
      <c r="M99" s="201">
        <v>1</v>
      </c>
      <c r="N99" s="200">
        <f>SUM(O99:P99)</f>
        <v>5</v>
      </c>
      <c r="O99" s="201">
        <v>4</v>
      </c>
      <c r="P99" s="201">
        <v>1</v>
      </c>
      <c r="Q99" s="202">
        <f>SUM(R99:S99)</f>
        <v>90.32</v>
      </c>
      <c r="R99" s="203">
        <v>53.92</v>
      </c>
      <c r="S99" s="203">
        <v>36.4</v>
      </c>
      <c r="T99" s="202">
        <f>SUM(U99:V99)</f>
        <v>0</v>
      </c>
      <c r="U99" s="203"/>
      <c r="V99" s="203"/>
      <c r="W99" s="201"/>
      <c r="X99" s="201">
        <v>1900</v>
      </c>
      <c r="Y99" s="204"/>
      <c r="Z99" s="67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</row>
    <row r="100" spans="1:119" ht="12.75" customHeight="1">
      <c r="A100" s="58">
        <v>2</v>
      </c>
      <c r="B100" s="205">
        <f>+B99+1</f>
        <v>92</v>
      </c>
      <c r="C100" s="206">
        <v>3034</v>
      </c>
      <c r="D100" s="207" t="s">
        <v>27</v>
      </c>
      <c r="E100" s="208" t="s">
        <v>24</v>
      </c>
      <c r="F100" s="208" t="s">
        <v>25</v>
      </c>
      <c r="G100" s="208" t="s">
        <v>72</v>
      </c>
      <c r="H100" s="209">
        <v>3</v>
      </c>
      <c r="I100" s="198">
        <v>1</v>
      </c>
      <c r="J100" s="199"/>
      <c r="K100" s="200">
        <f>SUM(L100:M100)</f>
        <v>2</v>
      </c>
      <c r="L100" s="201"/>
      <c r="M100" s="201">
        <v>2</v>
      </c>
      <c r="N100" s="200">
        <f>SUM(O100:P100)</f>
        <v>14</v>
      </c>
      <c r="O100" s="201"/>
      <c r="P100" s="201">
        <v>14</v>
      </c>
      <c r="Q100" s="202">
        <f>SUM(R100:S100)</f>
        <v>239.72</v>
      </c>
      <c r="R100" s="203"/>
      <c r="S100" s="203">
        <v>239.72</v>
      </c>
      <c r="T100" s="202">
        <f>SUM(U100:V100)</f>
        <v>28.88</v>
      </c>
      <c r="U100" s="203"/>
      <c r="V100" s="203">
        <v>28.88</v>
      </c>
      <c r="W100" s="201"/>
      <c r="X100" s="201">
        <v>1900</v>
      </c>
      <c r="Y100" s="204"/>
      <c r="Z100" s="67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</row>
    <row r="101" spans="1:119" ht="12.75" customHeight="1">
      <c r="A101" s="58">
        <v>2</v>
      </c>
      <c r="B101" s="193">
        <f>+B100+1</f>
        <v>93</v>
      </c>
      <c r="C101" s="194">
        <v>6017</v>
      </c>
      <c r="D101" s="195" t="s">
        <v>23</v>
      </c>
      <c r="E101" s="196" t="s">
        <v>24</v>
      </c>
      <c r="F101" s="196" t="s">
        <v>25</v>
      </c>
      <c r="G101" s="196" t="s">
        <v>72</v>
      </c>
      <c r="H101" s="197">
        <v>5</v>
      </c>
      <c r="I101" s="198"/>
      <c r="J101" s="199"/>
      <c r="K101" s="200">
        <f>SUM(L101:M101)</f>
        <v>0</v>
      </c>
      <c r="L101" s="201"/>
      <c r="M101" s="201"/>
      <c r="N101" s="200">
        <f>SUM(O101:P101)</f>
        <v>0</v>
      </c>
      <c r="O101" s="201"/>
      <c r="P101" s="201"/>
      <c r="Q101" s="202">
        <f>SUM(R101:S101)</f>
        <v>0</v>
      </c>
      <c r="R101" s="203"/>
      <c r="S101" s="203"/>
      <c r="T101" s="202">
        <f>SUM(U101:V101)</f>
        <v>0</v>
      </c>
      <c r="U101" s="203"/>
      <c r="V101" s="203"/>
      <c r="W101" s="201"/>
      <c r="X101" s="201">
        <v>1902</v>
      </c>
      <c r="Y101" s="204"/>
      <c r="Z101" s="67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4"/>
      <c r="DF101" s="154"/>
      <c r="DG101" s="154"/>
      <c r="DH101" s="154"/>
      <c r="DI101" s="154"/>
      <c r="DJ101" s="154"/>
      <c r="DK101" s="154"/>
      <c r="DL101" s="154"/>
      <c r="DM101" s="154"/>
      <c r="DN101" s="154"/>
      <c r="DO101" s="154"/>
    </row>
    <row r="102" spans="1:119" ht="12.75" customHeight="1">
      <c r="A102" s="58">
        <v>2</v>
      </c>
      <c r="B102" s="193">
        <f>+B101+1</f>
        <v>94</v>
      </c>
      <c r="C102" s="194">
        <v>3061</v>
      </c>
      <c r="D102" s="195" t="s">
        <v>23</v>
      </c>
      <c r="E102" s="196" t="s">
        <v>24</v>
      </c>
      <c r="F102" s="196" t="s">
        <v>25</v>
      </c>
      <c r="G102" s="196" t="s">
        <v>72</v>
      </c>
      <c r="H102" s="197">
        <v>7</v>
      </c>
      <c r="I102" s="198"/>
      <c r="J102" s="199"/>
      <c r="K102" s="200">
        <f>SUM(L102:M102)</f>
        <v>0</v>
      </c>
      <c r="L102" s="201"/>
      <c r="M102" s="201"/>
      <c r="N102" s="200">
        <f>SUM(O102:P102)</f>
        <v>0</v>
      </c>
      <c r="O102" s="201"/>
      <c r="P102" s="201"/>
      <c r="Q102" s="202">
        <f>SUM(R102:S102)</f>
        <v>0</v>
      </c>
      <c r="R102" s="203"/>
      <c r="S102" s="203"/>
      <c r="T102" s="202">
        <f>SUM(U102:V102)</f>
        <v>0</v>
      </c>
      <c r="U102" s="203"/>
      <c r="V102" s="203"/>
      <c r="W102" s="201"/>
      <c r="X102" s="201">
        <v>1901</v>
      </c>
      <c r="Y102" s="204"/>
      <c r="Z102" s="67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</row>
    <row r="103" spans="1:119" ht="12.75" customHeight="1">
      <c r="A103" s="58">
        <v>2</v>
      </c>
      <c r="B103" s="193">
        <f>+B102+1</f>
        <v>95</v>
      </c>
      <c r="C103" s="194">
        <v>3072</v>
      </c>
      <c r="D103" s="195" t="s">
        <v>23</v>
      </c>
      <c r="E103" s="196" t="s">
        <v>24</v>
      </c>
      <c r="F103" s="196" t="s">
        <v>25</v>
      </c>
      <c r="G103" s="196" t="s">
        <v>72</v>
      </c>
      <c r="H103" s="197" t="s">
        <v>73</v>
      </c>
      <c r="I103" s="198"/>
      <c r="J103" s="199"/>
      <c r="K103" s="200">
        <f>SUM(L103:M103)</f>
        <v>0</v>
      </c>
      <c r="L103" s="201"/>
      <c r="M103" s="201"/>
      <c r="N103" s="200">
        <f>SUM(O103:P103)</f>
        <v>0</v>
      </c>
      <c r="O103" s="201"/>
      <c r="P103" s="201"/>
      <c r="Q103" s="202">
        <f>SUM(R103:S103)</f>
        <v>0</v>
      </c>
      <c r="R103" s="203"/>
      <c r="S103" s="203"/>
      <c r="T103" s="202">
        <f>SUM(U103:V103)</f>
        <v>0</v>
      </c>
      <c r="U103" s="203"/>
      <c r="V103" s="203"/>
      <c r="W103" s="201"/>
      <c r="X103" s="201">
        <v>1901</v>
      </c>
      <c r="Y103" s="204"/>
      <c r="Z103" s="67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</row>
    <row r="104" spans="1:119" ht="12.75" customHeight="1">
      <c r="A104" s="58">
        <v>2</v>
      </c>
      <c r="B104" s="205">
        <f>+B103+1</f>
        <v>96</v>
      </c>
      <c r="C104" s="206">
        <v>3062</v>
      </c>
      <c r="D104" s="207" t="s">
        <v>27</v>
      </c>
      <c r="E104" s="208" t="s">
        <v>24</v>
      </c>
      <c r="F104" s="208" t="s">
        <v>25</v>
      </c>
      <c r="G104" s="208" t="s">
        <v>72</v>
      </c>
      <c r="H104" s="209">
        <v>8</v>
      </c>
      <c r="I104" s="198">
        <v>1</v>
      </c>
      <c r="J104" s="199"/>
      <c r="K104" s="200">
        <f>SUM(L104:M104)</f>
        <v>2</v>
      </c>
      <c r="L104" s="201">
        <v>2</v>
      </c>
      <c r="M104" s="201"/>
      <c r="N104" s="200">
        <f>SUM(O104:P104)</f>
        <v>5</v>
      </c>
      <c r="O104" s="201">
        <v>5</v>
      </c>
      <c r="P104" s="201"/>
      <c r="Q104" s="202">
        <f>SUM(R104:S104)</f>
        <v>80.52</v>
      </c>
      <c r="R104" s="203">
        <v>80.52</v>
      </c>
      <c r="S104" s="203"/>
      <c r="T104" s="202">
        <f>SUM(U104:V104)</f>
        <v>0</v>
      </c>
      <c r="U104" s="203"/>
      <c r="V104" s="203"/>
      <c r="W104" s="201"/>
      <c r="X104" s="201">
        <v>1915</v>
      </c>
      <c r="Y104" s="204"/>
      <c r="Z104" s="67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</row>
    <row r="105" spans="1:119" ht="12.75" customHeight="1">
      <c r="A105" s="58">
        <v>2</v>
      </c>
      <c r="B105" s="193">
        <f>+B104+1</f>
        <v>97</v>
      </c>
      <c r="C105" s="194">
        <v>3063</v>
      </c>
      <c r="D105" s="195" t="s">
        <v>23</v>
      </c>
      <c r="E105" s="196" t="s">
        <v>24</v>
      </c>
      <c r="F105" s="196" t="s">
        <v>25</v>
      </c>
      <c r="G105" s="196" t="s">
        <v>72</v>
      </c>
      <c r="H105" s="197">
        <v>13</v>
      </c>
      <c r="I105" s="198"/>
      <c r="J105" s="199"/>
      <c r="K105" s="200">
        <f>SUM(L105:M105)</f>
        <v>0</v>
      </c>
      <c r="L105" s="201"/>
      <c r="M105" s="201"/>
      <c r="N105" s="200">
        <f>SUM(O105:P105)</f>
        <v>0</v>
      </c>
      <c r="O105" s="201"/>
      <c r="P105" s="201"/>
      <c r="Q105" s="202">
        <f>SUM(R105:S105)</f>
        <v>0</v>
      </c>
      <c r="R105" s="203"/>
      <c r="S105" s="203"/>
      <c r="T105" s="202">
        <f>SUM(U105:V105)</f>
        <v>0</v>
      </c>
      <c r="U105" s="203"/>
      <c r="V105" s="203"/>
      <c r="W105" s="201"/>
      <c r="X105" s="201">
        <v>1900</v>
      </c>
      <c r="Y105" s="204"/>
      <c r="Z105" s="67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</row>
    <row r="106" spans="1:119" ht="12.75" customHeight="1">
      <c r="A106" s="58">
        <v>2</v>
      </c>
      <c r="B106" s="205">
        <f>+B105+1</f>
        <v>98</v>
      </c>
      <c r="C106" s="206">
        <v>3064</v>
      </c>
      <c r="D106" s="207" t="s">
        <v>27</v>
      </c>
      <c r="E106" s="208" t="s">
        <v>24</v>
      </c>
      <c r="F106" s="208" t="s">
        <v>25</v>
      </c>
      <c r="G106" s="208" t="s">
        <v>72</v>
      </c>
      <c r="H106" s="209">
        <v>14</v>
      </c>
      <c r="I106" s="198">
        <v>1</v>
      </c>
      <c r="J106" s="199"/>
      <c r="K106" s="200">
        <f>SUM(L106:M106)</f>
        <v>2</v>
      </c>
      <c r="L106" s="201">
        <v>2</v>
      </c>
      <c r="M106" s="201"/>
      <c r="N106" s="200">
        <f>SUM(O106:P106)</f>
        <v>8</v>
      </c>
      <c r="O106" s="201">
        <v>8</v>
      </c>
      <c r="P106" s="201"/>
      <c r="Q106" s="202">
        <f>SUM(R106:S106)</f>
        <v>99.56</v>
      </c>
      <c r="R106" s="203">
        <v>99.56</v>
      </c>
      <c r="S106" s="203"/>
      <c r="T106" s="202">
        <f>SUM(U106:V106)</f>
        <v>0</v>
      </c>
      <c r="U106" s="203"/>
      <c r="V106" s="203"/>
      <c r="W106" s="201"/>
      <c r="X106" s="201">
        <v>1900</v>
      </c>
      <c r="Y106" s="204"/>
      <c r="Z106" s="67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</row>
    <row r="107" spans="1:119" ht="12.75" customHeight="1">
      <c r="A107" s="58">
        <v>2</v>
      </c>
      <c r="B107" s="193">
        <f>+B106+1</f>
        <v>99</v>
      </c>
      <c r="C107" s="194">
        <v>3065</v>
      </c>
      <c r="D107" s="195" t="s">
        <v>23</v>
      </c>
      <c r="E107" s="196" t="s">
        <v>24</v>
      </c>
      <c r="F107" s="196" t="s">
        <v>25</v>
      </c>
      <c r="G107" s="196" t="s">
        <v>72</v>
      </c>
      <c r="H107" s="197">
        <v>16</v>
      </c>
      <c r="I107" s="198"/>
      <c r="J107" s="199"/>
      <c r="K107" s="200">
        <f>SUM(L107:M107)</f>
        <v>0</v>
      </c>
      <c r="L107" s="201"/>
      <c r="M107" s="201"/>
      <c r="N107" s="200">
        <f>SUM(O107:P107)</f>
        <v>0</v>
      </c>
      <c r="O107" s="201"/>
      <c r="P107" s="201"/>
      <c r="Q107" s="202">
        <f>SUM(R107:S107)</f>
        <v>0</v>
      </c>
      <c r="R107" s="203"/>
      <c r="S107" s="203"/>
      <c r="T107" s="202">
        <f>SUM(U107:V107)</f>
        <v>0</v>
      </c>
      <c r="U107" s="203"/>
      <c r="V107" s="203"/>
      <c r="W107" s="201"/>
      <c r="X107" s="201">
        <v>1900</v>
      </c>
      <c r="Y107" s="204"/>
      <c r="Z107" s="67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</row>
    <row r="108" spans="1:119" ht="12.75" customHeight="1">
      <c r="A108" s="58">
        <v>2</v>
      </c>
      <c r="B108" s="193">
        <f>+B107+1</f>
        <v>100</v>
      </c>
      <c r="C108" s="194">
        <v>3066</v>
      </c>
      <c r="D108" s="195" t="s">
        <v>23</v>
      </c>
      <c r="E108" s="196" t="s">
        <v>24</v>
      </c>
      <c r="F108" s="196" t="s">
        <v>25</v>
      </c>
      <c r="G108" s="196" t="s">
        <v>72</v>
      </c>
      <c r="H108" s="197">
        <v>28</v>
      </c>
      <c r="I108" s="198"/>
      <c r="J108" s="199"/>
      <c r="K108" s="200">
        <f>SUM(L108:M108)</f>
        <v>0</v>
      </c>
      <c r="L108" s="201"/>
      <c r="M108" s="201"/>
      <c r="N108" s="200">
        <f>SUM(O108:P108)</f>
        <v>0</v>
      </c>
      <c r="O108" s="201"/>
      <c r="P108" s="201"/>
      <c r="Q108" s="202">
        <f>SUM(R108:S108)</f>
        <v>0</v>
      </c>
      <c r="R108" s="203"/>
      <c r="S108" s="203"/>
      <c r="T108" s="202">
        <f>SUM(U108:V108)</f>
        <v>0</v>
      </c>
      <c r="U108" s="203"/>
      <c r="V108" s="203"/>
      <c r="W108" s="201"/>
      <c r="X108" s="201">
        <v>1902</v>
      </c>
      <c r="Y108" s="224" t="s">
        <v>208</v>
      </c>
      <c r="Z108" s="67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</row>
    <row r="109" spans="1:119" ht="12.75" customHeight="1">
      <c r="A109" s="58">
        <v>2</v>
      </c>
      <c r="B109" s="193">
        <f>+B108+1</f>
        <v>101</v>
      </c>
      <c r="C109" s="194">
        <v>3067</v>
      </c>
      <c r="D109" s="195" t="s">
        <v>23</v>
      </c>
      <c r="E109" s="196" t="s">
        <v>24</v>
      </c>
      <c r="F109" s="196" t="s">
        <v>25</v>
      </c>
      <c r="G109" s="196" t="s">
        <v>72</v>
      </c>
      <c r="H109" s="197">
        <v>30</v>
      </c>
      <c r="I109" s="198"/>
      <c r="J109" s="199"/>
      <c r="K109" s="200">
        <f>SUM(L109:M109)</f>
        <v>0</v>
      </c>
      <c r="L109" s="201"/>
      <c r="M109" s="201"/>
      <c r="N109" s="200">
        <f>SUM(O109:P109)</f>
        <v>0</v>
      </c>
      <c r="O109" s="201"/>
      <c r="P109" s="201"/>
      <c r="Q109" s="202">
        <f>SUM(R109:S109)</f>
        <v>0</v>
      </c>
      <c r="R109" s="203"/>
      <c r="S109" s="203"/>
      <c r="T109" s="202">
        <f>SUM(U109:V109)</f>
        <v>0</v>
      </c>
      <c r="U109" s="203"/>
      <c r="V109" s="203"/>
      <c r="W109" s="201"/>
      <c r="X109" s="201">
        <v>1902</v>
      </c>
      <c r="Y109" s="204"/>
      <c r="Z109" s="67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</row>
    <row r="110" spans="1:119" ht="12.75" customHeight="1">
      <c r="A110" s="58">
        <v>2</v>
      </c>
      <c r="B110" s="193">
        <f>+B109+1</f>
        <v>102</v>
      </c>
      <c r="C110" s="194">
        <v>3068</v>
      </c>
      <c r="D110" s="195" t="s">
        <v>23</v>
      </c>
      <c r="E110" s="196" t="s">
        <v>24</v>
      </c>
      <c r="F110" s="196" t="s">
        <v>25</v>
      </c>
      <c r="G110" s="196" t="s">
        <v>72</v>
      </c>
      <c r="H110" s="197">
        <v>32</v>
      </c>
      <c r="I110" s="198"/>
      <c r="J110" s="199"/>
      <c r="K110" s="200">
        <f>SUM(L110:M110)</f>
        <v>0</v>
      </c>
      <c r="L110" s="201"/>
      <c r="M110" s="201"/>
      <c r="N110" s="200">
        <f>SUM(O110:P110)</f>
        <v>0</v>
      </c>
      <c r="O110" s="201"/>
      <c r="P110" s="201"/>
      <c r="Q110" s="202">
        <f>SUM(R110:S110)</f>
        <v>0</v>
      </c>
      <c r="R110" s="203"/>
      <c r="S110" s="203"/>
      <c r="T110" s="202">
        <f>SUM(U110:V110)</f>
        <v>0</v>
      </c>
      <c r="U110" s="203"/>
      <c r="V110" s="203"/>
      <c r="W110" s="201"/>
      <c r="X110" s="201">
        <v>1905</v>
      </c>
      <c r="Y110" s="204"/>
      <c r="Z110" s="67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</row>
    <row r="111" spans="1:119" ht="12.75" customHeight="1">
      <c r="A111" s="58">
        <v>2</v>
      </c>
      <c r="B111" s="205">
        <f>+B110+1</f>
        <v>103</v>
      </c>
      <c r="C111" s="206">
        <v>3069</v>
      </c>
      <c r="D111" s="207" t="s">
        <v>27</v>
      </c>
      <c r="E111" s="208" t="s">
        <v>24</v>
      </c>
      <c r="F111" s="208" t="s">
        <v>25</v>
      </c>
      <c r="G111" s="208" t="s">
        <v>72</v>
      </c>
      <c r="H111" s="209">
        <v>40</v>
      </c>
      <c r="I111" s="198">
        <v>1</v>
      </c>
      <c r="J111" s="199"/>
      <c r="K111" s="200">
        <f>SUM(L111:M111)</f>
        <v>1</v>
      </c>
      <c r="L111" s="201">
        <v>1</v>
      </c>
      <c r="M111" s="201"/>
      <c r="N111" s="200">
        <f>SUM(O111:P111)</f>
        <v>3</v>
      </c>
      <c r="O111" s="201">
        <v>3</v>
      </c>
      <c r="P111" s="201"/>
      <c r="Q111" s="202">
        <f>SUM(R111:S111)</f>
        <v>35.17</v>
      </c>
      <c r="R111" s="203">
        <v>35.17</v>
      </c>
      <c r="S111" s="203"/>
      <c r="T111" s="202">
        <f>SUM(U111:V111)</f>
        <v>0</v>
      </c>
      <c r="U111" s="203"/>
      <c r="V111" s="203"/>
      <c r="W111" s="201"/>
      <c r="X111" s="201">
        <v>1905</v>
      </c>
      <c r="Y111" s="204"/>
      <c r="Z111" s="67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  <c r="DL111" s="154"/>
      <c r="DM111" s="154"/>
      <c r="DN111" s="154"/>
      <c r="DO111" s="154"/>
    </row>
    <row r="112" spans="1:119" ht="12.75" customHeight="1">
      <c r="A112" s="58">
        <v>2</v>
      </c>
      <c r="B112" s="193">
        <f>+B111+1</f>
        <v>104</v>
      </c>
      <c r="C112" s="194">
        <v>3070</v>
      </c>
      <c r="D112" s="195" t="s">
        <v>23</v>
      </c>
      <c r="E112" s="196" t="s">
        <v>24</v>
      </c>
      <c r="F112" s="196" t="s">
        <v>25</v>
      </c>
      <c r="G112" s="196" t="s">
        <v>72</v>
      </c>
      <c r="H112" s="197">
        <v>41</v>
      </c>
      <c r="I112" s="198"/>
      <c r="J112" s="199"/>
      <c r="K112" s="200">
        <f>SUM(L112:M112)</f>
        <v>0</v>
      </c>
      <c r="L112" s="201"/>
      <c r="M112" s="201"/>
      <c r="N112" s="200">
        <f>SUM(O112:P112)</f>
        <v>0</v>
      </c>
      <c r="O112" s="201"/>
      <c r="P112" s="201"/>
      <c r="Q112" s="202">
        <f>SUM(R112:S112)</f>
        <v>0</v>
      </c>
      <c r="R112" s="203"/>
      <c r="S112" s="203"/>
      <c r="T112" s="202">
        <f>SUM(U112:V112)</f>
        <v>0</v>
      </c>
      <c r="U112" s="203"/>
      <c r="V112" s="203"/>
      <c r="W112" s="201"/>
      <c r="X112" s="201">
        <v>1905</v>
      </c>
      <c r="Y112" s="204"/>
      <c r="Z112" s="67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</row>
    <row r="113" spans="1:119" ht="12.75" customHeight="1">
      <c r="A113" s="58">
        <v>2</v>
      </c>
      <c r="B113" s="193">
        <f>+B112+1</f>
        <v>105</v>
      </c>
      <c r="C113" s="194">
        <v>3071</v>
      </c>
      <c r="D113" s="195" t="s">
        <v>23</v>
      </c>
      <c r="E113" s="196" t="s">
        <v>24</v>
      </c>
      <c r="F113" s="196" t="s">
        <v>25</v>
      </c>
      <c r="G113" s="196" t="s">
        <v>72</v>
      </c>
      <c r="H113" s="197">
        <v>47</v>
      </c>
      <c r="I113" s="198"/>
      <c r="J113" s="199"/>
      <c r="K113" s="200">
        <f>SUM(L113:M113)</f>
        <v>0</v>
      </c>
      <c r="L113" s="201"/>
      <c r="M113" s="201"/>
      <c r="N113" s="200">
        <f>SUM(O113:P113)</f>
        <v>0</v>
      </c>
      <c r="O113" s="201"/>
      <c r="P113" s="201"/>
      <c r="Q113" s="202">
        <f>SUM(R113:S113)</f>
        <v>0</v>
      </c>
      <c r="R113" s="203"/>
      <c r="S113" s="203"/>
      <c r="T113" s="202">
        <f>SUM(U113:V113)</f>
        <v>0</v>
      </c>
      <c r="U113" s="203"/>
      <c r="V113" s="203"/>
      <c r="W113" s="201"/>
      <c r="X113" s="201">
        <v>1905</v>
      </c>
      <c r="Y113" s="204"/>
      <c r="Z113" s="67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4"/>
      <c r="DI113" s="154"/>
      <c r="DJ113" s="154"/>
      <c r="DK113" s="154"/>
      <c r="DL113" s="154"/>
      <c r="DM113" s="154"/>
      <c r="DN113" s="154"/>
      <c r="DO113" s="154"/>
    </row>
    <row r="114" spans="1:119" ht="12.75" customHeight="1">
      <c r="A114" s="58">
        <v>2</v>
      </c>
      <c r="B114" s="205">
        <f>+B113+1</f>
        <v>106</v>
      </c>
      <c r="C114" s="206">
        <v>3165</v>
      </c>
      <c r="D114" s="207" t="s">
        <v>27</v>
      </c>
      <c r="E114" s="208" t="s">
        <v>24</v>
      </c>
      <c r="F114" s="208" t="s">
        <v>25</v>
      </c>
      <c r="G114" s="208" t="s">
        <v>72</v>
      </c>
      <c r="H114" s="209">
        <v>53</v>
      </c>
      <c r="I114" s="198">
        <v>1</v>
      </c>
      <c r="J114" s="199"/>
      <c r="K114" s="200">
        <f>SUM(L114:M114)</f>
        <v>1</v>
      </c>
      <c r="L114" s="201">
        <v>1</v>
      </c>
      <c r="M114" s="201"/>
      <c r="N114" s="200">
        <f>SUM(O114:P114)</f>
        <v>2</v>
      </c>
      <c r="O114" s="201">
        <v>2</v>
      </c>
      <c r="P114" s="201"/>
      <c r="Q114" s="202">
        <f>SUM(R114:S114)</f>
        <v>26.35</v>
      </c>
      <c r="R114" s="203">
        <v>26.35</v>
      </c>
      <c r="S114" s="203"/>
      <c r="T114" s="202">
        <f>SUM(U114:V114)</f>
        <v>0</v>
      </c>
      <c r="U114" s="203"/>
      <c r="V114" s="203"/>
      <c r="W114" s="201"/>
      <c r="X114" s="201">
        <v>1905</v>
      </c>
      <c r="Y114" s="204"/>
      <c r="Z114" s="67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  <c r="DL114" s="154"/>
      <c r="DM114" s="154"/>
      <c r="DN114" s="154"/>
      <c r="DO114" s="154"/>
    </row>
    <row r="115" spans="1:119" ht="12.75" customHeight="1">
      <c r="A115" s="58">
        <v>5</v>
      </c>
      <c r="B115" s="205">
        <f>+B114+1</f>
        <v>107</v>
      </c>
      <c r="C115" s="206">
        <v>1042</v>
      </c>
      <c r="D115" s="207" t="s">
        <v>27</v>
      </c>
      <c r="E115" s="208" t="s">
        <v>24</v>
      </c>
      <c r="F115" s="208" t="s">
        <v>25</v>
      </c>
      <c r="G115" s="208" t="s">
        <v>74</v>
      </c>
      <c r="H115" s="209">
        <v>1</v>
      </c>
      <c r="I115" s="198">
        <v>1</v>
      </c>
      <c r="J115" s="199"/>
      <c r="K115" s="200">
        <f>SUM(L115:M115)</f>
        <v>4</v>
      </c>
      <c r="L115" s="201">
        <v>4</v>
      </c>
      <c r="M115" s="201"/>
      <c r="N115" s="200">
        <f>SUM(O115:P115)</f>
        <v>15</v>
      </c>
      <c r="O115" s="201">
        <v>15</v>
      </c>
      <c r="P115" s="201"/>
      <c r="Q115" s="202">
        <f>SUM(R115:S115)</f>
        <v>269.79</v>
      </c>
      <c r="R115" s="203">
        <v>269.79</v>
      </c>
      <c r="S115" s="203"/>
      <c r="T115" s="202">
        <f>SUM(U115:V115)</f>
        <v>0</v>
      </c>
      <c r="U115" s="203"/>
      <c r="V115" s="203"/>
      <c r="W115" s="201"/>
      <c r="X115" s="201">
        <v>1928</v>
      </c>
      <c r="Y115" s="204"/>
      <c r="Z115" s="67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3"/>
      <c r="AV115" s="153"/>
      <c r="AW115" s="10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  <c r="DC115" s="154"/>
      <c r="DD115" s="154"/>
      <c r="DE115" s="154"/>
      <c r="DF115" s="154"/>
      <c r="DG115" s="154"/>
      <c r="DH115" s="154"/>
      <c r="DI115" s="154"/>
      <c r="DJ115" s="154"/>
      <c r="DK115" s="154"/>
      <c r="DL115" s="154"/>
      <c r="DM115" s="154"/>
      <c r="DN115" s="154"/>
      <c r="DO115" s="154"/>
    </row>
    <row r="116" spans="1:119" ht="12.75" customHeight="1">
      <c r="A116" s="58">
        <v>5</v>
      </c>
      <c r="B116" s="205">
        <f>+B115+1</f>
        <v>108</v>
      </c>
      <c r="C116" s="206">
        <v>3078</v>
      </c>
      <c r="D116" s="207" t="s">
        <v>27</v>
      </c>
      <c r="E116" s="208" t="s">
        <v>24</v>
      </c>
      <c r="F116" s="208" t="s">
        <v>25</v>
      </c>
      <c r="G116" s="208" t="s">
        <v>74</v>
      </c>
      <c r="H116" s="209">
        <v>3</v>
      </c>
      <c r="I116" s="198">
        <v>1</v>
      </c>
      <c r="J116" s="199"/>
      <c r="K116" s="200">
        <f>SUM(L116:M116)</f>
        <v>6</v>
      </c>
      <c r="L116" s="201">
        <f>5+1</f>
        <v>6</v>
      </c>
      <c r="M116" s="201"/>
      <c r="N116" s="200">
        <f>SUM(O116:P116)</f>
        <v>24</v>
      </c>
      <c r="O116" s="201">
        <f>21+3</f>
        <v>24</v>
      </c>
      <c r="P116" s="201"/>
      <c r="Q116" s="202">
        <f>SUM(R116:S116)</f>
        <v>425.78000000000003</v>
      </c>
      <c r="R116" s="203">
        <f>374.18+51.6</f>
        <v>425.78000000000003</v>
      </c>
      <c r="S116" s="203"/>
      <c r="T116" s="202">
        <f>SUM(U116:V116)</f>
        <v>0</v>
      </c>
      <c r="U116" s="203"/>
      <c r="V116" s="203"/>
      <c r="W116" s="201"/>
      <c r="X116" s="201">
        <v>1928</v>
      </c>
      <c r="Y116" s="204"/>
      <c r="Z116" s="67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3"/>
      <c r="AV116" s="153"/>
      <c r="AW116" s="10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  <c r="DI116" s="154"/>
      <c r="DJ116" s="154"/>
      <c r="DK116" s="154"/>
      <c r="DL116" s="154"/>
      <c r="DM116" s="154"/>
      <c r="DN116" s="154"/>
      <c r="DO116" s="154"/>
    </row>
    <row r="117" spans="1:119" ht="12.75" customHeight="1">
      <c r="A117" s="58">
        <v>5</v>
      </c>
      <c r="B117" s="193">
        <f>B116+1</f>
        <v>109</v>
      </c>
      <c r="C117" s="194">
        <v>3079</v>
      </c>
      <c r="D117" s="195" t="s">
        <v>23</v>
      </c>
      <c r="E117" s="196" t="s">
        <v>24</v>
      </c>
      <c r="F117" s="196" t="s">
        <v>25</v>
      </c>
      <c r="G117" s="196" t="s">
        <v>74</v>
      </c>
      <c r="H117" s="197">
        <v>19</v>
      </c>
      <c r="I117" s="198"/>
      <c r="J117" s="199"/>
      <c r="K117" s="200">
        <f>SUM(L117:M117)</f>
        <v>0</v>
      </c>
      <c r="L117" s="201"/>
      <c r="M117" s="201"/>
      <c r="N117" s="200">
        <f>SUM(O117:P117)</f>
        <v>0</v>
      </c>
      <c r="O117" s="201"/>
      <c r="P117" s="201"/>
      <c r="Q117" s="202">
        <f>SUM(R117:S117)</f>
        <v>0</v>
      </c>
      <c r="R117" s="203"/>
      <c r="S117" s="203"/>
      <c r="T117" s="202">
        <f>SUM(U117:V117)</f>
        <v>0</v>
      </c>
      <c r="U117" s="203"/>
      <c r="V117" s="203"/>
      <c r="W117" s="201"/>
      <c r="X117" s="201">
        <v>1928</v>
      </c>
      <c r="Y117" s="204"/>
      <c r="Z117" s="67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3"/>
      <c r="AV117" s="153"/>
      <c r="AW117" s="10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  <c r="DI117" s="154"/>
      <c r="DJ117" s="154"/>
      <c r="DK117" s="154"/>
      <c r="DL117" s="154"/>
      <c r="DM117" s="154"/>
      <c r="DN117" s="154"/>
      <c r="DO117" s="154"/>
    </row>
    <row r="118" spans="1:119" ht="12.75" customHeight="1">
      <c r="A118" s="58">
        <v>5</v>
      </c>
      <c r="B118" s="205">
        <f>+B117+1</f>
        <v>110</v>
      </c>
      <c r="C118" s="206">
        <v>3080</v>
      </c>
      <c r="D118" s="207" t="s">
        <v>27</v>
      </c>
      <c r="E118" s="208" t="s">
        <v>24</v>
      </c>
      <c r="F118" s="208" t="s">
        <v>25</v>
      </c>
      <c r="G118" s="208" t="s">
        <v>74</v>
      </c>
      <c r="H118" s="209">
        <v>21</v>
      </c>
      <c r="I118" s="198">
        <v>1</v>
      </c>
      <c r="J118" s="199"/>
      <c r="K118" s="200">
        <f>SUM(L118:M118)</f>
        <v>1</v>
      </c>
      <c r="L118" s="201">
        <v>1</v>
      </c>
      <c r="M118" s="201"/>
      <c r="N118" s="200">
        <f>SUM(O118:P118)</f>
        <v>4</v>
      </c>
      <c r="O118" s="201">
        <v>4</v>
      </c>
      <c r="P118" s="201"/>
      <c r="Q118" s="202">
        <f>SUM(R118:S118)</f>
        <v>88.61</v>
      </c>
      <c r="R118" s="203">
        <v>88.61</v>
      </c>
      <c r="S118" s="203"/>
      <c r="T118" s="202">
        <f>SUM(U118:V118)</f>
        <v>0</v>
      </c>
      <c r="U118" s="203"/>
      <c r="V118" s="203"/>
      <c r="W118" s="201"/>
      <c r="X118" s="201">
        <v>1928</v>
      </c>
      <c r="Y118" s="204"/>
      <c r="Z118" s="67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3"/>
      <c r="AV118" s="153"/>
      <c r="AW118" s="10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  <c r="DI118" s="154"/>
      <c r="DJ118" s="154"/>
      <c r="DK118" s="154"/>
      <c r="DL118" s="154"/>
      <c r="DM118" s="154"/>
      <c r="DN118" s="154"/>
      <c r="DO118" s="154"/>
    </row>
    <row r="119" spans="1:119" ht="12.75" customHeight="1">
      <c r="A119" s="58">
        <v>2</v>
      </c>
      <c r="B119" s="205">
        <f>+B118+1</f>
        <v>111</v>
      </c>
      <c r="C119" s="206">
        <v>1043</v>
      </c>
      <c r="D119" s="207" t="s">
        <v>27</v>
      </c>
      <c r="E119" s="208" t="s">
        <v>24</v>
      </c>
      <c r="F119" s="208" t="s">
        <v>25</v>
      </c>
      <c r="G119" s="208" t="s">
        <v>75</v>
      </c>
      <c r="H119" s="209">
        <v>4</v>
      </c>
      <c r="I119" s="198">
        <v>1</v>
      </c>
      <c r="J119" s="199"/>
      <c r="K119" s="200">
        <f>SUM(L119:M119)</f>
        <v>5</v>
      </c>
      <c r="L119" s="201">
        <v>5</v>
      </c>
      <c r="M119" s="201"/>
      <c r="N119" s="200">
        <f>SUM(O119:P119)</f>
        <v>10</v>
      </c>
      <c r="O119" s="201">
        <v>10</v>
      </c>
      <c r="P119" s="201"/>
      <c r="Q119" s="202">
        <f>SUM(R119:S119)</f>
        <v>161.08</v>
      </c>
      <c r="R119" s="203">
        <v>161.08</v>
      </c>
      <c r="S119" s="203"/>
      <c r="T119" s="202">
        <f>SUM(U119:V119)</f>
        <v>0</v>
      </c>
      <c r="U119" s="203"/>
      <c r="V119" s="203"/>
      <c r="W119" s="201"/>
      <c r="X119" s="201">
        <v>1930</v>
      </c>
      <c r="Y119" s="204"/>
      <c r="Z119" s="67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3"/>
      <c r="AV119" s="153"/>
      <c r="AW119" s="10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</row>
    <row r="120" spans="1:119" ht="12.75" customHeight="1">
      <c r="A120" s="58">
        <v>2</v>
      </c>
      <c r="B120" s="205">
        <f>+B119+1</f>
        <v>112</v>
      </c>
      <c r="C120" s="206">
        <v>1044</v>
      </c>
      <c r="D120" s="207" t="s">
        <v>27</v>
      </c>
      <c r="E120" s="208" t="s">
        <v>24</v>
      </c>
      <c r="F120" s="208" t="s">
        <v>25</v>
      </c>
      <c r="G120" s="208" t="s">
        <v>75</v>
      </c>
      <c r="H120" s="209">
        <v>6</v>
      </c>
      <c r="I120" s="198">
        <v>1</v>
      </c>
      <c r="J120" s="199"/>
      <c r="K120" s="200">
        <f>SUM(L120:M120)</f>
        <v>5</v>
      </c>
      <c r="L120" s="201">
        <v>5</v>
      </c>
      <c r="M120" s="201"/>
      <c r="N120" s="200">
        <f>SUM(O120:P120)</f>
        <v>10</v>
      </c>
      <c r="O120" s="201">
        <v>10</v>
      </c>
      <c r="P120" s="201"/>
      <c r="Q120" s="202">
        <f>SUM(R120:S120)</f>
        <v>160.93</v>
      </c>
      <c r="R120" s="203">
        <v>160.93</v>
      </c>
      <c r="S120" s="203"/>
      <c r="T120" s="202">
        <f>SUM(U120:V120)</f>
        <v>0</v>
      </c>
      <c r="U120" s="203"/>
      <c r="V120" s="203"/>
      <c r="W120" s="201"/>
      <c r="X120" s="201">
        <v>1930</v>
      </c>
      <c r="Y120" s="204"/>
      <c r="Z120" s="67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3"/>
      <c r="AV120" s="153"/>
      <c r="AW120" s="10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</row>
    <row r="121" spans="1:119" ht="12.75" customHeight="1">
      <c r="A121" s="58">
        <v>2</v>
      </c>
      <c r="B121" s="205">
        <f>+B120+1</f>
        <v>113</v>
      </c>
      <c r="C121" s="206">
        <v>1045</v>
      </c>
      <c r="D121" s="207" t="s">
        <v>27</v>
      </c>
      <c r="E121" s="208" t="s">
        <v>24</v>
      </c>
      <c r="F121" s="208" t="s">
        <v>25</v>
      </c>
      <c r="G121" s="208" t="s">
        <v>75</v>
      </c>
      <c r="H121" s="209">
        <v>8</v>
      </c>
      <c r="I121" s="198">
        <v>1</v>
      </c>
      <c r="J121" s="199"/>
      <c r="K121" s="200">
        <f>SUM(L121:M121)</f>
        <v>3</v>
      </c>
      <c r="L121" s="201">
        <v>3</v>
      </c>
      <c r="M121" s="201"/>
      <c r="N121" s="200">
        <f>SUM(O121:P121)</f>
        <v>6</v>
      </c>
      <c r="O121" s="201">
        <v>6</v>
      </c>
      <c r="P121" s="201"/>
      <c r="Q121" s="202">
        <f>SUM(R121:S121)</f>
        <v>94.24</v>
      </c>
      <c r="R121" s="203">
        <v>94.24</v>
      </c>
      <c r="S121" s="203"/>
      <c r="T121" s="202">
        <f>SUM(U121:V121)</f>
        <v>0</v>
      </c>
      <c r="U121" s="203"/>
      <c r="V121" s="203"/>
      <c r="W121" s="201"/>
      <c r="X121" s="201">
        <v>1930</v>
      </c>
      <c r="Y121" s="204"/>
      <c r="Z121" s="67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3"/>
      <c r="AV121" s="153"/>
      <c r="AW121" s="10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54"/>
      <c r="DL121" s="154"/>
      <c r="DM121" s="154"/>
      <c r="DN121" s="154"/>
      <c r="DO121" s="154"/>
    </row>
    <row r="122" spans="1:119" ht="12.75" customHeight="1">
      <c r="A122" s="58">
        <v>2</v>
      </c>
      <c r="B122" s="205">
        <f>+B121+1</f>
        <v>114</v>
      </c>
      <c r="C122" s="206">
        <v>1046</v>
      </c>
      <c r="D122" s="207" t="s">
        <v>27</v>
      </c>
      <c r="E122" s="208" t="s">
        <v>24</v>
      </c>
      <c r="F122" s="208" t="s">
        <v>25</v>
      </c>
      <c r="G122" s="208" t="s">
        <v>75</v>
      </c>
      <c r="H122" s="209">
        <v>20</v>
      </c>
      <c r="I122" s="198">
        <v>1</v>
      </c>
      <c r="J122" s="199"/>
      <c r="K122" s="200">
        <f>SUM(L122:M122)</f>
        <v>2</v>
      </c>
      <c r="L122" s="201">
        <v>2</v>
      </c>
      <c r="M122" s="201"/>
      <c r="N122" s="200">
        <f>SUM(O122:P122)</f>
        <v>6</v>
      </c>
      <c r="O122" s="201">
        <v>6</v>
      </c>
      <c r="P122" s="201"/>
      <c r="Q122" s="202">
        <f>SUM(R122:S122)</f>
        <v>104.08</v>
      </c>
      <c r="R122" s="203">
        <v>104.08</v>
      </c>
      <c r="S122" s="203"/>
      <c r="T122" s="202">
        <f>SUM(U122:V122)</f>
        <v>0</v>
      </c>
      <c r="U122" s="203"/>
      <c r="V122" s="203"/>
      <c r="W122" s="201"/>
      <c r="X122" s="201">
        <v>1930</v>
      </c>
      <c r="Y122" s="204"/>
      <c r="Z122" s="67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3"/>
      <c r="AV122" s="153"/>
      <c r="AW122" s="10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4"/>
      <c r="DD122" s="154"/>
      <c r="DE122" s="154"/>
      <c r="DF122" s="154"/>
      <c r="DG122" s="154"/>
      <c r="DH122" s="154"/>
      <c r="DI122" s="154"/>
      <c r="DJ122" s="154"/>
      <c r="DK122" s="154"/>
      <c r="DL122" s="154"/>
      <c r="DM122" s="154"/>
      <c r="DN122" s="154"/>
      <c r="DO122" s="154"/>
    </row>
    <row r="123" spans="1:119" ht="12.75" customHeight="1">
      <c r="A123" s="58">
        <v>2</v>
      </c>
      <c r="B123" s="193">
        <f>+B122+1</f>
        <v>115</v>
      </c>
      <c r="C123" s="194">
        <v>3081</v>
      </c>
      <c r="D123" s="195" t="s">
        <v>23</v>
      </c>
      <c r="E123" s="196" t="s">
        <v>24</v>
      </c>
      <c r="F123" s="196" t="s">
        <v>25</v>
      </c>
      <c r="G123" s="196" t="s">
        <v>76</v>
      </c>
      <c r="H123" s="197">
        <v>1</v>
      </c>
      <c r="I123" s="198"/>
      <c r="J123" s="199"/>
      <c r="K123" s="200">
        <f>SUM(L123:M123)</f>
        <v>0</v>
      </c>
      <c r="L123" s="201"/>
      <c r="M123" s="201"/>
      <c r="N123" s="200">
        <f>SUM(O123:P123)</f>
        <v>0</v>
      </c>
      <c r="O123" s="201"/>
      <c r="P123" s="201"/>
      <c r="Q123" s="202">
        <f>SUM(R123:S123)</f>
        <v>0</v>
      </c>
      <c r="R123" s="203"/>
      <c r="S123" s="203"/>
      <c r="T123" s="202">
        <f>SUM(U123:V123)</f>
        <v>0</v>
      </c>
      <c r="U123" s="203"/>
      <c r="V123" s="203"/>
      <c r="W123" s="201"/>
      <c r="X123" s="201">
        <v>1910</v>
      </c>
      <c r="Y123" s="204"/>
      <c r="Z123" s="67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3"/>
      <c r="AV123" s="153"/>
      <c r="AW123" s="10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4"/>
      <c r="DF123" s="154"/>
      <c r="DG123" s="154"/>
      <c r="DH123" s="154"/>
      <c r="DI123" s="154"/>
      <c r="DJ123" s="154"/>
      <c r="DK123" s="154"/>
      <c r="DL123" s="154"/>
      <c r="DM123" s="154"/>
      <c r="DN123" s="154"/>
      <c r="DO123" s="154"/>
    </row>
    <row r="124" spans="1:119" ht="12.75" customHeight="1">
      <c r="A124" s="58">
        <v>1</v>
      </c>
      <c r="B124" s="205">
        <f>+B123+1</f>
        <v>116</v>
      </c>
      <c r="C124" s="206">
        <v>3197</v>
      </c>
      <c r="D124" s="207" t="s">
        <v>27</v>
      </c>
      <c r="E124" s="208" t="s">
        <v>24</v>
      </c>
      <c r="F124" s="208" t="s">
        <v>25</v>
      </c>
      <c r="G124" s="208" t="s">
        <v>77</v>
      </c>
      <c r="H124" s="209">
        <v>1</v>
      </c>
      <c r="I124" s="198">
        <v>1</v>
      </c>
      <c r="J124" s="199"/>
      <c r="K124" s="200">
        <f>SUM(L124:M124)</f>
        <v>5</v>
      </c>
      <c r="L124" s="201">
        <v>5</v>
      </c>
      <c r="M124" s="201"/>
      <c r="N124" s="200">
        <f>SUM(O124:P124)</f>
        <v>14</v>
      </c>
      <c r="O124" s="201">
        <v>14</v>
      </c>
      <c r="P124" s="201"/>
      <c r="Q124" s="202">
        <f>SUM(R124:S124)</f>
        <v>287.39</v>
      </c>
      <c r="R124" s="203">
        <f>232.62+54.77</f>
        <v>287.39</v>
      </c>
      <c r="S124" s="203"/>
      <c r="T124" s="202">
        <f>SUM(U124:V124)</f>
        <v>287.39</v>
      </c>
      <c r="U124" s="203">
        <f>232.62+54.77</f>
        <v>287.39</v>
      </c>
      <c r="V124" s="203"/>
      <c r="W124" s="201"/>
      <c r="X124" s="225">
        <v>1900</v>
      </c>
      <c r="Y124" s="204"/>
      <c r="Z124" s="67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3"/>
      <c r="AV124" s="153"/>
      <c r="AW124" s="10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4"/>
      <c r="DF124" s="154"/>
      <c r="DG124" s="154"/>
      <c r="DH124" s="154"/>
      <c r="DI124" s="154"/>
      <c r="DJ124" s="154"/>
      <c r="DK124" s="154"/>
      <c r="DL124" s="154"/>
      <c r="DM124" s="154"/>
      <c r="DN124" s="154"/>
      <c r="DO124" s="154"/>
    </row>
    <row r="125" spans="1:119" ht="12.75" customHeight="1">
      <c r="A125" s="58">
        <v>1</v>
      </c>
      <c r="B125" s="205">
        <f>+B124+1</f>
        <v>117</v>
      </c>
      <c r="C125" s="206">
        <v>3086</v>
      </c>
      <c r="D125" s="207" t="s">
        <v>27</v>
      </c>
      <c r="E125" s="208" t="s">
        <v>24</v>
      </c>
      <c r="F125" s="208" t="s">
        <v>25</v>
      </c>
      <c r="G125" s="208" t="s">
        <v>77</v>
      </c>
      <c r="H125" s="209">
        <v>6</v>
      </c>
      <c r="I125" s="198">
        <v>1</v>
      </c>
      <c r="J125" s="199"/>
      <c r="K125" s="200">
        <f>SUM(L125:M125)</f>
        <v>1</v>
      </c>
      <c r="L125" s="201">
        <v>1</v>
      </c>
      <c r="M125" s="201"/>
      <c r="N125" s="200">
        <f>SUM(O125:P125)</f>
        <v>3</v>
      </c>
      <c r="O125" s="201">
        <v>3</v>
      </c>
      <c r="P125" s="201"/>
      <c r="Q125" s="202">
        <f>SUM(R125:S125)</f>
        <v>55.65</v>
      </c>
      <c r="R125" s="203">
        <v>55.65</v>
      </c>
      <c r="S125" s="203"/>
      <c r="T125" s="202">
        <f>SUM(U125:V125)</f>
        <v>0</v>
      </c>
      <c r="U125" s="203"/>
      <c r="V125" s="203"/>
      <c r="W125" s="201"/>
      <c r="X125" s="201">
        <v>1925</v>
      </c>
      <c r="Y125" s="204"/>
      <c r="Z125" s="67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3"/>
      <c r="AV125" s="153"/>
      <c r="AW125" s="10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</row>
    <row r="126" spans="1:119" ht="12.75" customHeight="1">
      <c r="A126" s="58">
        <v>1</v>
      </c>
      <c r="B126" s="205">
        <f>+B125+1</f>
        <v>118</v>
      </c>
      <c r="C126" s="206">
        <v>3083</v>
      </c>
      <c r="D126" s="207" t="s">
        <v>27</v>
      </c>
      <c r="E126" s="208" t="s">
        <v>24</v>
      </c>
      <c r="F126" s="208" t="s">
        <v>25</v>
      </c>
      <c r="G126" s="208" t="s">
        <v>77</v>
      </c>
      <c r="H126" s="209">
        <v>14</v>
      </c>
      <c r="I126" s="198">
        <v>1</v>
      </c>
      <c r="J126" s="199"/>
      <c r="K126" s="200">
        <f>SUM(L126:M126)</f>
        <v>4</v>
      </c>
      <c r="L126" s="201">
        <v>4</v>
      </c>
      <c r="M126" s="201"/>
      <c r="N126" s="200">
        <f>SUM(O126:P126)</f>
        <v>15</v>
      </c>
      <c r="O126" s="201">
        <v>15</v>
      </c>
      <c r="P126" s="201"/>
      <c r="Q126" s="202">
        <f>SUM(R126:S126)</f>
        <v>283.81</v>
      </c>
      <c r="R126" s="203">
        <v>283.81</v>
      </c>
      <c r="S126" s="203"/>
      <c r="T126" s="202">
        <f>SUM(U126:V126)</f>
        <v>0</v>
      </c>
      <c r="U126" s="203"/>
      <c r="V126" s="203"/>
      <c r="W126" s="201"/>
      <c r="X126" s="201">
        <v>1925</v>
      </c>
      <c r="Y126" s="204"/>
      <c r="Z126" s="67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3"/>
      <c r="AV126" s="153"/>
      <c r="AW126" s="10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</row>
    <row r="127" spans="1:119" ht="12.75" customHeight="1">
      <c r="A127" s="58">
        <v>1</v>
      </c>
      <c r="B127" s="205">
        <f>+B126+1</f>
        <v>119</v>
      </c>
      <c r="C127" s="206">
        <v>3084</v>
      </c>
      <c r="D127" s="207" t="s">
        <v>27</v>
      </c>
      <c r="E127" s="208" t="s">
        <v>24</v>
      </c>
      <c r="F127" s="208" t="s">
        <v>25</v>
      </c>
      <c r="G127" s="208" t="s">
        <v>77</v>
      </c>
      <c r="H127" s="209">
        <v>22</v>
      </c>
      <c r="I127" s="198">
        <v>1</v>
      </c>
      <c r="J127" s="199"/>
      <c r="K127" s="200">
        <f>SUM(L127:M127)</f>
        <v>1</v>
      </c>
      <c r="L127" s="201">
        <v>1</v>
      </c>
      <c r="M127" s="201"/>
      <c r="N127" s="200">
        <f>SUM(O127:P127)</f>
        <v>4</v>
      </c>
      <c r="O127" s="201">
        <v>4</v>
      </c>
      <c r="P127" s="201"/>
      <c r="Q127" s="202">
        <f>SUM(R127:S127)</f>
        <v>67.89</v>
      </c>
      <c r="R127" s="203">
        <v>67.89</v>
      </c>
      <c r="S127" s="203"/>
      <c r="T127" s="202">
        <f>SUM(U127:V127)</f>
        <v>0</v>
      </c>
      <c r="U127" s="203"/>
      <c r="V127" s="203"/>
      <c r="W127" s="201"/>
      <c r="X127" s="201">
        <v>1925</v>
      </c>
      <c r="Y127" s="204"/>
      <c r="Z127" s="67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3"/>
      <c r="AV127" s="153"/>
      <c r="AW127" s="10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4"/>
      <c r="DF127" s="154"/>
      <c r="DG127" s="154"/>
      <c r="DH127" s="154"/>
      <c r="DI127" s="154"/>
      <c r="DJ127" s="154"/>
      <c r="DK127" s="154"/>
      <c r="DL127" s="154"/>
      <c r="DM127" s="154"/>
      <c r="DN127" s="154"/>
      <c r="DO127" s="154"/>
    </row>
    <row r="128" spans="1:119" ht="12.75" customHeight="1">
      <c r="A128" s="58">
        <v>1</v>
      </c>
      <c r="B128" s="211">
        <f>+B127+1</f>
        <v>120</v>
      </c>
      <c r="C128" s="194">
        <v>3087</v>
      </c>
      <c r="D128" s="195" t="s">
        <v>23</v>
      </c>
      <c r="E128" s="196" t="s">
        <v>34</v>
      </c>
      <c r="F128" s="196" t="s">
        <v>25</v>
      </c>
      <c r="G128" s="196" t="s">
        <v>77</v>
      </c>
      <c r="H128" s="197">
        <v>43</v>
      </c>
      <c r="I128" s="198"/>
      <c r="J128" s="199"/>
      <c r="K128" s="200">
        <f>SUM(L128:M128)</f>
        <v>0</v>
      </c>
      <c r="L128" s="201"/>
      <c r="M128" s="201"/>
      <c r="N128" s="200">
        <f>SUM(O128:P128)</f>
        <v>0</v>
      </c>
      <c r="O128" s="201"/>
      <c r="P128" s="201"/>
      <c r="Q128" s="202">
        <f>SUM(R128:S128)</f>
        <v>0</v>
      </c>
      <c r="R128" s="203"/>
      <c r="S128" s="203"/>
      <c r="T128" s="202">
        <f>SUM(U128:V128)</f>
        <v>0</v>
      </c>
      <c r="U128" s="203"/>
      <c r="V128" s="203"/>
      <c r="W128" s="201"/>
      <c r="X128" s="201">
        <v>1972</v>
      </c>
      <c r="Y128" s="204"/>
      <c r="Z128" s="67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3"/>
      <c r="AV128" s="153"/>
      <c r="AW128" s="10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4"/>
      <c r="DE128" s="154"/>
      <c r="DF128" s="154"/>
      <c r="DG128" s="154"/>
      <c r="DH128" s="154"/>
      <c r="DI128" s="154"/>
      <c r="DJ128" s="154"/>
      <c r="DK128" s="154"/>
      <c r="DL128" s="154"/>
      <c r="DM128" s="154"/>
      <c r="DN128" s="154"/>
      <c r="DO128" s="154"/>
    </row>
    <row r="129" spans="1:119" ht="12.75" customHeight="1">
      <c r="A129" s="58">
        <v>1</v>
      </c>
      <c r="B129" s="193">
        <f>+B128+1</f>
        <v>121</v>
      </c>
      <c r="C129" s="194">
        <v>3088</v>
      </c>
      <c r="D129" s="195" t="s">
        <v>23</v>
      </c>
      <c r="E129" s="196" t="s">
        <v>34</v>
      </c>
      <c r="F129" s="196" t="s">
        <v>25</v>
      </c>
      <c r="G129" s="196" t="s">
        <v>77</v>
      </c>
      <c r="H129" s="197" t="s">
        <v>78</v>
      </c>
      <c r="I129" s="198"/>
      <c r="J129" s="199"/>
      <c r="K129" s="200">
        <f>SUM(L129:M129)</f>
        <v>0</v>
      </c>
      <c r="L129" s="201"/>
      <c r="M129" s="201"/>
      <c r="N129" s="200">
        <f>SUM(O129:P129)</f>
        <v>0</v>
      </c>
      <c r="O129" s="201"/>
      <c r="P129" s="201"/>
      <c r="Q129" s="202">
        <f>SUM(R129:S129)</f>
        <v>0</v>
      </c>
      <c r="R129" s="203"/>
      <c r="S129" s="203"/>
      <c r="T129" s="202">
        <f>SUM(U129:V129)</f>
        <v>0</v>
      </c>
      <c r="U129" s="203"/>
      <c r="V129" s="203"/>
      <c r="W129" s="201"/>
      <c r="X129" s="201">
        <v>1972</v>
      </c>
      <c r="Y129" s="204"/>
      <c r="Z129" s="67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3"/>
      <c r="AV129" s="153"/>
      <c r="AW129" s="10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4"/>
      <c r="DE129" s="154"/>
      <c r="DF129" s="154"/>
      <c r="DG129" s="154"/>
      <c r="DH129" s="154"/>
      <c r="DI129" s="154"/>
      <c r="DJ129" s="154"/>
      <c r="DK129" s="154"/>
      <c r="DL129" s="154"/>
      <c r="DM129" s="154"/>
      <c r="DN129" s="154"/>
      <c r="DO129" s="154"/>
    </row>
    <row r="130" spans="1:119" ht="12.75" customHeight="1">
      <c r="A130" s="58">
        <v>2</v>
      </c>
      <c r="B130" s="205">
        <f>+B129+1</f>
        <v>122</v>
      </c>
      <c r="C130" s="206">
        <v>3089</v>
      </c>
      <c r="D130" s="207" t="s">
        <v>27</v>
      </c>
      <c r="E130" s="208" t="s">
        <v>24</v>
      </c>
      <c r="F130" s="208" t="s">
        <v>25</v>
      </c>
      <c r="G130" s="208" t="s">
        <v>79</v>
      </c>
      <c r="H130" s="209" t="s">
        <v>80</v>
      </c>
      <c r="I130" s="198">
        <v>1</v>
      </c>
      <c r="J130" s="199"/>
      <c r="K130" s="200">
        <f>SUM(L130:M130)</f>
        <v>2</v>
      </c>
      <c r="L130" s="201">
        <v>2</v>
      </c>
      <c r="M130" s="201"/>
      <c r="N130" s="200">
        <f>SUM(O130:P130)</f>
        <v>9</v>
      </c>
      <c r="O130" s="201">
        <v>9</v>
      </c>
      <c r="P130" s="201"/>
      <c r="Q130" s="202">
        <f>SUM(R130:S130)</f>
        <v>172.87</v>
      </c>
      <c r="R130" s="203">
        <v>172.87</v>
      </c>
      <c r="S130" s="203"/>
      <c r="T130" s="202">
        <f>SUM(U130:V130)</f>
        <v>0</v>
      </c>
      <c r="U130" s="203"/>
      <c r="V130" s="203"/>
      <c r="W130" s="201"/>
      <c r="X130" s="201">
        <v>1930</v>
      </c>
      <c r="Y130" s="204"/>
      <c r="Z130" s="67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3"/>
      <c r="AV130" s="153"/>
      <c r="AW130" s="10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4"/>
      <c r="DE130" s="154"/>
      <c r="DF130" s="154"/>
      <c r="DG130" s="154"/>
      <c r="DH130" s="154"/>
      <c r="DI130" s="154"/>
      <c r="DJ130" s="154"/>
      <c r="DK130" s="154"/>
      <c r="DL130" s="154"/>
      <c r="DM130" s="154"/>
      <c r="DN130" s="154"/>
      <c r="DO130" s="154"/>
    </row>
    <row r="131" spans="1:119" ht="12.75" customHeight="1">
      <c r="A131" s="58">
        <v>2</v>
      </c>
      <c r="B131" s="205">
        <f>+B130+1</f>
        <v>123</v>
      </c>
      <c r="C131" s="206">
        <v>1064</v>
      </c>
      <c r="D131" s="207" t="s">
        <v>27</v>
      </c>
      <c r="E131" s="208" t="s">
        <v>34</v>
      </c>
      <c r="F131" s="208" t="s">
        <v>25</v>
      </c>
      <c r="G131" s="208" t="s">
        <v>79</v>
      </c>
      <c r="H131" s="209">
        <v>12</v>
      </c>
      <c r="I131" s="198">
        <v>1</v>
      </c>
      <c r="J131" s="199"/>
      <c r="K131" s="200">
        <f>SUM(L131:M131)</f>
        <v>2</v>
      </c>
      <c r="L131" s="201">
        <f>1+1</f>
        <v>2</v>
      </c>
      <c r="M131" s="201"/>
      <c r="N131" s="200">
        <f>SUM(O131:P131)</f>
        <v>7</v>
      </c>
      <c r="O131" s="201">
        <f>4+3</f>
        <v>7</v>
      </c>
      <c r="P131" s="201"/>
      <c r="Q131" s="202">
        <f>SUM(R131:S131)</f>
        <v>115.91</v>
      </c>
      <c r="R131" s="203">
        <f>61.88+54.03</f>
        <v>115.91</v>
      </c>
      <c r="S131" s="203"/>
      <c r="T131" s="202">
        <f>SUM(U131:V131)</f>
        <v>115.91</v>
      </c>
      <c r="U131" s="203">
        <f>61.88+54.03</f>
        <v>115.91</v>
      </c>
      <c r="V131" s="203"/>
      <c r="W131" s="201"/>
      <c r="X131" s="201">
        <v>1980</v>
      </c>
      <c r="Y131" s="204"/>
      <c r="Z131" s="67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3"/>
      <c r="AV131" s="153"/>
      <c r="AW131" s="10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  <c r="DC131" s="154"/>
      <c r="DD131" s="154"/>
      <c r="DE131" s="154"/>
      <c r="DF131" s="154"/>
      <c r="DG131" s="154"/>
      <c r="DH131" s="154"/>
      <c r="DI131" s="154"/>
      <c r="DJ131" s="154"/>
      <c r="DK131" s="154"/>
      <c r="DL131" s="154"/>
      <c r="DM131" s="154"/>
      <c r="DN131" s="154"/>
      <c r="DO131" s="154"/>
    </row>
    <row r="132" spans="1:119" ht="12.75" customHeight="1">
      <c r="A132" s="58">
        <v>2</v>
      </c>
      <c r="B132" s="205">
        <f>+B131+1</f>
        <v>124</v>
      </c>
      <c r="C132" s="206">
        <v>1062</v>
      </c>
      <c r="D132" s="207" t="s">
        <v>27</v>
      </c>
      <c r="E132" s="208" t="s">
        <v>34</v>
      </c>
      <c r="F132" s="208" t="s">
        <v>25</v>
      </c>
      <c r="G132" s="208" t="s">
        <v>79</v>
      </c>
      <c r="H132" s="209" t="s">
        <v>81</v>
      </c>
      <c r="I132" s="198">
        <v>1</v>
      </c>
      <c r="J132" s="199"/>
      <c r="K132" s="200">
        <f>SUM(L132:M132)</f>
        <v>1</v>
      </c>
      <c r="L132" s="201">
        <v>1</v>
      </c>
      <c r="M132" s="201"/>
      <c r="N132" s="200">
        <f>SUM(O132:P132)</f>
        <v>2</v>
      </c>
      <c r="O132" s="201">
        <v>2</v>
      </c>
      <c r="P132" s="201"/>
      <c r="Q132" s="202">
        <f>SUM(R132:S132)</f>
        <v>33.4</v>
      </c>
      <c r="R132" s="203">
        <v>33.4</v>
      </c>
      <c r="S132" s="203"/>
      <c r="T132" s="202">
        <f>SUM(U132:V132)</f>
        <v>33.4</v>
      </c>
      <c r="U132" s="203">
        <v>33.4</v>
      </c>
      <c r="V132" s="203"/>
      <c r="W132" s="201"/>
      <c r="X132" s="201">
        <v>1980</v>
      </c>
      <c r="Y132" s="224"/>
      <c r="Z132" s="67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3"/>
      <c r="AV132" s="153"/>
      <c r="AW132" s="10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  <c r="DC132" s="154"/>
      <c r="DD132" s="154"/>
      <c r="DE132" s="154"/>
      <c r="DF132" s="154"/>
      <c r="DG132" s="154"/>
      <c r="DH132" s="154"/>
      <c r="DI132" s="154"/>
      <c r="DJ132" s="154"/>
      <c r="DK132" s="154"/>
      <c r="DL132" s="154"/>
      <c r="DM132" s="154"/>
      <c r="DN132" s="154"/>
      <c r="DO132" s="154"/>
    </row>
    <row r="133" spans="1:119" ht="12.75" customHeight="1">
      <c r="A133" s="58">
        <v>2</v>
      </c>
      <c r="B133" s="193">
        <f>+B132+1</f>
        <v>125</v>
      </c>
      <c r="C133" s="194">
        <v>1063</v>
      </c>
      <c r="D133" s="195" t="s">
        <v>23</v>
      </c>
      <c r="E133" s="196" t="s">
        <v>34</v>
      </c>
      <c r="F133" s="196" t="s">
        <v>25</v>
      </c>
      <c r="G133" s="196" t="s">
        <v>79</v>
      </c>
      <c r="H133" s="197" t="s">
        <v>82</v>
      </c>
      <c r="I133" s="198"/>
      <c r="J133" s="199"/>
      <c r="K133" s="200">
        <f>SUM(L133:M133)</f>
        <v>0</v>
      </c>
      <c r="L133" s="201"/>
      <c r="M133" s="201"/>
      <c r="N133" s="200">
        <f>SUM(O133:P133)</f>
        <v>0</v>
      </c>
      <c r="O133" s="201"/>
      <c r="P133" s="201"/>
      <c r="Q133" s="202">
        <f>SUM(R133:S133)</f>
        <v>0</v>
      </c>
      <c r="R133" s="203"/>
      <c r="S133" s="203"/>
      <c r="T133" s="202">
        <f>SUM(U133:V133)</f>
        <v>0</v>
      </c>
      <c r="U133" s="203"/>
      <c r="V133" s="203"/>
      <c r="W133" s="201"/>
      <c r="X133" s="201">
        <v>1980</v>
      </c>
      <c r="Y133" s="224"/>
      <c r="Z133" s="67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3"/>
      <c r="AV133" s="153"/>
      <c r="AW133" s="10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4"/>
      <c r="DG133" s="154"/>
      <c r="DH133" s="154"/>
      <c r="DI133" s="154"/>
      <c r="DJ133" s="154"/>
      <c r="DK133" s="154"/>
      <c r="DL133" s="154"/>
      <c r="DM133" s="154"/>
      <c r="DN133" s="154"/>
      <c r="DO133" s="154"/>
    </row>
    <row r="134" spans="1:119" ht="12.75" customHeight="1">
      <c r="A134" s="58"/>
      <c r="B134" s="193">
        <f>+B133+1</f>
        <v>126</v>
      </c>
      <c r="C134" s="194">
        <v>1121</v>
      </c>
      <c r="D134" s="195" t="s">
        <v>23</v>
      </c>
      <c r="E134" s="196" t="s">
        <v>34</v>
      </c>
      <c r="F134" s="196" t="s">
        <v>25</v>
      </c>
      <c r="G134" s="196" t="s">
        <v>79</v>
      </c>
      <c r="H134" s="197" t="s">
        <v>83</v>
      </c>
      <c r="I134" s="198"/>
      <c r="J134" s="199"/>
      <c r="K134" s="200">
        <f>SUM(L134:M134)</f>
        <v>0</v>
      </c>
      <c r="L134" s="201"/>
      <c r="M134" s="201"/>
      <c r="N134" s="200">
        <f>SUM(O134:P134)</f>
        <v>0</v>
      </c>
      <c r="O134" s="201"/>
      <c r="P134" s="201"/>
      <c r="Q134" s="202">
        <f>SUM(R134:S134)</f>
        <v>0</v>
      </c>
      <c r="R134" s="203"/>
      <c r="S134" s="203"/>
      <c r="T134" s="202">
        <f>SUM(U134:V134)</f>
        <v>0</v>
      </c>
      <c r="U134" s="203"/>
      <c r="V134" s="203"/>
      <c r="W134" s="201"/>
      <c r="X134" s="201"/>
      <c r="Y134" s="224"/>
      <c r="Z134" s="67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3"/>
      <c r="AV134" s="153"/>
      <c r="AW134" s="10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4"/>
      <c r="DF134" s="154"/>
      <c r="DG134" s="154"/>
      <c r="DH134" s="154"/>
      <c r="DI134" s="154"/>
      <c r="DJ134" s="154"/>
      <c r="DK134" s="154"/>
      <c r="DL134" s="154"/>
      <c r="DM134" s="154"/>
      <c r="DN134" s="154"/>
      <c r="DO134" s="154"/>
    </row>
    <row r="135" spans="1:119" ht="12.75" customHeight="1">
      <c r="A135" s="58">
        <v>2</v>
      </c>
      <c r="B135" s="193">
        <f>+B134+1</f>
        <v>127</v>
      </c>
      <c r="C135" s="194">
        <v>3210</v>
      </c>
      <c r="D135" s="195" t="s">
        <v>23</v>
      </c>
      <c r="E135" s="196" t="s">
        <v>54</v>
      </c>
      <c r="F135" s="196" t="s">
        <v>25</v>
      </c>
      <c r="G135" s="196" t="s">
        <v>79</v>
      </c>
      <c r="H135" s="197" t="s">
        <v>84</v>
      </c>
      <c r="I135" s="198"/>
      <c r="J135" s="199"/>
      <c r="K135" s="200">
        <f>SUM(L135:M135)</f>
        <v>0</v>
      </c>
      <c r="L135" s="201"/>
      <c r="M135" s="201"/>
      <c r="N135" s="200">
        <f>SUM(O135:P135)</f>
        <v>0</v>
      </c>
      <c r="O135" s="201"/>
      <c r="P135" s="201"/>
      <c r="Q135" s="202">
        <f>SUM(R135:S135)</f>
        <v>0</v>
      </c>
      <c r="R135" s="203"/>
      <c r="S135" s="203"/>
      <c r="T135" s="202">
        <f>SUM(U135:V135)</f>
        <v>0</v>
      </c>
      <c r="U135" s="203"/>
      <c r="V135" s="203"/>
      <c r="W135" s="226"/>
      <c r="X135" s="201">
        <v>1963</v>
      </c>
      <c r="Y135" s="224" t="s">
        <v>208</v>
      </c>
      <c r="Z135" s="67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3"/>
      <c r="AV135" s="153"/>
      <c r="AW135" s="10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  <c r="DB135" s="154"/>
      <c r="DC135" s="154"/>
      <c r="DD135" s="154"/>
      <c r="DE135" s="154"/>
      <c r="DF135" s="154"/>
      <c r="DG135" s="154"/>
      <c r="DH135" s="154"/>
      <c r="DI135" s="154"/>
      <c r="DJ135" s="154"/>
      <c r="DK135" s="154"/>
      <c r="DL135" s="154"/>
      <c r="DM135" s="154"/>
      <c r="DN135" s="154"/>
      <c r="DO135" s="154"/>
    </row>
    <row r="136" spans="1:119" ht="12.75" customHeight="1">
      <c r="A136" s="58">
        <v>2</v>
      </c>
      <c r="B136" s="205">
        <f>+B135+1</f>
        <v>128</v>
      </c>
      <c r="C136" s="206">
        <v>1047</v>
      </c>
      <c r="D136" s="207" t="s">
        <v>27</v>
      </c>
      <c r="E136" s="208" t="s">
        <v>24</v>
      </c>
      <c r="F136" s="208" t="s">
        <v>25</v>
      </c>
      <c r="G136" s="208" t="s">
        <v>85</v>
      </c>
      <c r="H136" s="209">
        <v>1</v>
      </c>
      <c r="I136" s="198">
        <v>1</v>
      </c>
      <c r="J136" s="199"/>
      <c r="K136" s="200">
        <f>SUM(L136:M136)</f>
        <v>3</v>
      </c>
      <c r="L136" s="201">
        <v>3</v>
      </c>
      <c r="M136" s="201"/>
      <c r="N136" s="200">
        <f>SUM(O136:P136)</f>
        <v>11</v>
      </c>
      <c r="O136" s="201">
        <v>11</v>
      </c>
      <c r="P136" s="201"/>
      <c r="Q136" s="202">
        <f>SUM(R136:S136)</f>
        <v>156.8</v>
      </c>
      <c r="R136" s="203">
        <f>131.84+24.96</f>
        <v>156.8</v>
      </c>
      <c r="S136" s="203"/>
      <c r="T136" s="202">
        <f>SUM(U136:V136)</f>
        <v>0</v>
      </c>
      <c r="U136" s="203"/>
      <c r="V136" s="203"/>
      <c r="W136" s="201"/>
      <c r="X136" s="201">
        <v>1930</v>
      </c>
      <c r="Y136" s="204"/>
      <c r="Z136" s="67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3"/>
      <c r="AV136" s="153"/>
      <c r="AW136" s="10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4"/>
      <c r="DG136" s="154"/>
      <c r="DH136" s="154"/>
      <c r="DI136" s="154"/>
      <c r="DJ136" s="154"/>
      <c r="DK136" s="154"/>
      <c r="DL136" s="154"/>
      <c r="DM136" s="154"/>
      <c r="DN136" s="154"/>
      <c r="DO136" s="154"/>
    </row>
    <row r="137" spans="1:119" ht="12.75" customHeight="1">
      <c r="A137" s="58">
        <v>2</v>
      </c>
      <c r="B137" s="205">
        <f>+B136+1</f>
        <v>129</v>
      </c>
      <c r="C137" s="206">
        <v>1048</v>
      </c>
      <c r="D137" s="207" t="s">
        <v>27</v>
      </c>
      <c r="E137" s="208" t="s">
        <v>24</v>
      </c>
      <c r="F137" s="208" t="s">
        <v>25</v>
      </c>
      <c r="G137" s="208" t="s">
        <v>85</v>
      </c>
      <c r="H137" s="209">
        <v>3</v>
      </c>
      <c r="I137" s="198">
        <v>1</v>
      </c>
      <c r="J137" s="199"/>
      <c r="K137" s="200">
        <f>SUM(L137:M137)</f>
        <v>2</v>
      </c>
      <c r="L137" s="201">
        <v>2</v>
      </c>
      <c r="M137" s="201"/>
      <c r="N137" s="200">
        <f>SUM(O137:P137)</f>
        <v>6</v>
      </c>
      <c r="O137" s="201">
        <v>6</v>
      </c>
      <c r="P137" s="201"/>
      <c r="Q137" s="202">
        <f>SUM(R137:S137)</f>
        <v>97.12</v>
      </c>
      <c r="R137" s="203">
        <v>97.12</v>
      </c>
      <c r="S137" s="203"/>
      <c r="T137" s="202">
        <f>SUM(U137:V137)</f>
        <v>0</v>
      </c>
      <c r="U137" s="203"/>
      <c r="V137" s="203"/>
      <c r="W137" s="201"/>
      <c r="X137" s="201">
        <v>1930</v>
      </c>
      <c r="Y137" s="204"/>
      <c r="Z137" s="67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3"/>
      <c r="AV137" s="153"/>
      <c r="AW137" s="10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  <c r="DC137" s="154"/>
      <c r="DD137" s="154"/>
      <c r="DE137" s="154"/>
      <c r="DF137" s="154"/>
      <c r="DG137" s="154"/>
      <c r="DH137" s="154"/>
      <c r="DI137" s="154"/>
      <c r="DJ137" s="154"/>
      <c r="DK137" s="154"/>
      <c r="DL137" s="154"/>
      <c r="DM137" s="154"/>
      <c r="DN137" s="154"/>
      <c r="DO137" s="154"/>
    </row>
    <row r="138" spans="1:119" ht="12.75" customHeight="1">
      <c r="A138" s="58">
        <v>2</v>
      </c>
      <c r="B138" s="205">
        <f>+B137+1</f>
        <v>130</v>
      </c>
      <c r="C138" s="206">
        <v>1049</v>
      </c>
      <c r="D138" s="207" t="s">
        <v>27</v>
      </c>
      <c r="E138" s="208" t="s">
        <v>24</v>
      </c>
      <c r="F138" s="208" t="s">
        <v>25</v>
      </c>
      <c r="G138" s="208" t="s">
        <v>85</v>
      </c>
      <c r="H138" s="209">
        <v>5</v>
      </c>
      <c r="I138" s="198">
        <v>1</v>
      </c>
      <c r="J138" s="199"/>
      <c r="K138" s="200">
        <f>SUM(L138:M138)</f>
        <v>2</v>
      </c>
      <c r="L138" s="201">
        <v>2</v>
      </c>
      <c r="M138" s="201"/>
      <c r="N138" s="200">
        <f>SUM(O138:P138)</f>
        <v>6</v>
      </c>
      <c r="O138" s="201">
        <v>6</v>
      </c>
      <c r="P138" s="201"/>
      <c r="Q138" s="202">
        <f>SUM(R138:S138)</f>
        <v>96.8</v>
      </c>
      <c r="R138" s="203">
        <v>96.8</v>
      </c>
      <c r="S138" s="203"/>
      <c r="T138" s="202">
        <f>SUM(U138:V138)</f>
        <v>0</v>
      </c>
      <c r="U138" s="203"/>
      <c r="V138" s="203"/>
      <c r="W138" s="201"/>
      <c r="X138" s="201">
        <v>1930</v>
      </c>
      <c r="Y138" s="204"/>
      <c r="Z138" s="67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3"/>
      <c r="AV138" s="153"/>
      <c r="AW138" s="10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  <c r="DB138" s="154"/>
      <c r="DC138" s="154"/>
      <c r="DD138" s="154"/>
      <c r="DE138" s="154"/>
      <c r="DF138" s="154"/>
      <c r="DG138" s="154"/>
      <c r="DH138" s="154"/>
      <c r="DI138" s="154"/>
      <c r="DJ138" s="154"/>
      <c r="DK138" s="154"/>
      <c r="DL138" s="154"/>
      <c r="DM138" s="154"/>
      <c r="DN138" s="154"/>
      <c r="DO138" s="154"/>
    </row>
    <row r="139" spans="1:119" ht="12.75" customHeight="1">
      <c r="A139" s="58">
        <v>2</v>
      </c>
      <c r="B139" s="205">
        <f>+B138+1</f>
        <v>131</v>
      </c>
      <c r="C139" s="206">
        <v>1050</v>
      </c>
      <c r="D139" s="207" t="s">
        <v>27</v>
      </c>
      <c r="E139" s="208" t="s">
        <v>24</v>
      </c>
      <c r="F139" s="208" t="s">
        <v>25</v>
      </c>
      <c r="G139" s="208" t="s">
        <v>85</v>
      </c>
      <c r="H139" s="209">
        <v>8</v>
      </c>
      <c r="I139" s="198">
        <v>1</v>
      </c>
      <c r="J139" s="199"/>
      <c r="K139" s="200">
        <f>SUM(L139:M139)</f>
        <v>3</v>
      </c>
      <c r="L139" s="201">
        <v>3</v>
      </c>
      <c r="M139" s="201"/>
      <c r="N139" s="200">
        <f>SUM(O139:P139)</f>
        <v>13</v>
      </c>
      <c r="O139" s="201">
        <v>13</v>
      </c>
      <c r="P139" s="201"/>
      <c r="Q139" s="202">
        <f>SUM(R139:S139)</f>
        <v>193.74</v>
      </c>
      <c r="R139" s="203">
        <v>193.74</v>
      </c>
      <c r="S139" s="203"/>
      <c r="T139" s="202">
        <f>SUM(U139:V139)</f>
        <v>0</v>
      </c>
      <c r="U139" s="203"/>
      <c r="V139" s="203"/>
      <c r="W139" s="201"/>
      <c r="X139" s="201">
        <v>1930</v>
      </c>
      <c r="Y139" s="204"/>
      <c r="Z139" s="67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3"/>
      <c r="AV139" s="153"/>
      <c r="AW139" s="10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4"/>
      <c r="DE139" s="154"/>
      <c r="DF139" s="154"/>
      <c r="DG139" s="154"/>
      <c r="DH139" s="154"/>
      <c r="DI139" s="154"/>
      <c r="DJ139" s="154"/>
      <c r="DK139" s="154"/>
      <c r="DL139" s="154"/>
      <c r="DM139" s="154"/>
      <c r="DN139" s="154"/>
      <c r="DO139" s="154"/>
    </row>
    <row r="140" spans="1:119" ht="12.75" customHeight="1">
      <c r="A140" s="58">
        <v>2</v>
      </c>
      <c r="B140" s="205">
        <f>+B139+1</f>
        <v>132</v>
      </c>
      <c r="C140" s="206">
        <v>1052</v>
      </c>
      <c r="D140" s="207" t="s">
        <v>27</v>
      </c>
      <c r="E140" s="208" t="s">
        <v>24</v>
      </c>
      <c r="F140" s="208" t="s">
        <v>25</v>
      </c>
      <c r="G140" s="208" t="s">
        <v>85</v>
      </c>
      <c r="H140" s="209" t="s">
        <v>86</v>
      </c>
      <c r="I140" s="198">
        <v>1</v>
      </c>
      <c r="J140" s="199"/>
      <c r="K140" s="200">
        <f>SUM(L140:M140)</f>
        <v>3</v>
      </c>
      <c r="L140" s="201">
        <v>2</v>
      </c>
      <c r="M140" s="201">
        <v>1</v>
      </c>
      <c r="N140" s="200">
        <f>SUM(O140:P140)</f>
        <v>13</v>
      </c>
      <c r="O140" s="201">
        <v>9</v>
      </c>
      <c r="P140" s="201">
        <v>4</v>
      </c>
      <c r="Q140" s="202">
        <f>SUM(R140:S140)</f>
        <v>210.06</v>
      </c>
      <c r="R140" s="203">
        <v>137.1</v>
      </c>
      <c r="S140" s="203">
        <v>72.96000000000001</v>
      </c>
      <c r="T140" s="202">
        <f>SUM(U140:V140)</f>
        <v>210.06</v>
      </c>
      <c r="U140" s="203">
        <v>137.1</v>
      </c>
      <c r="V140" s="203">
        <v>72.96000000000001</v>
      </c>
      <c r="W140" s="201"/>
      <c r="X140" s="201">
        <v>1930</v>
      </c>
      <c r="Y140" s="204"/>
      <c r="Z140" s="67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3"/>
      <c r="AV140" s="153"/>
      <c r="AW140" s="10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4"/>
      <c r="DE140" s="154"/>
      <c r="DF140" s="154"/>
      <c r="DG140" s="154"/>
      <c r="DH140" s="154"/>
      <c r="DI140" s="154"/>
      <c r="DJ140" s="154"/>
      <c r="DK140" s="154"/>
      <c r="DL140" s="154"/>
      <c r="DM140" s="154"/>
      <c r="DN140" s="154"/>
      <c r="DO140" s="154"/>
    </row>
    <row r="141" spans="1:119" ht="12.75" customHeight="1">
      <c r="A141" s="58">
        <v>2</v>
      </c>
      <c r="B141" s="205">
        <f>+B140+1</f>
        <v>133</v>
      </c>
      <c r="C141" s="206">
        <v>1053</v>
      </c>
      <c r="D141" s="207" t="s">
        <v>27</v>
      </c>
      <c r="E141" s="208" t="s">
        <v>24</v>
      </c>
      <c r="F141" s="208" t="s">
        <v>25</v>
      </c>
      <c r="G141" s="208" t="s">
        <v>85</v>
      </c>
      <c r="H141" s="209" t="s">
        <v>87</v>
      </c>
      <c r="I141" s="198">
        <v>1</v>
      </c>
      <c r="J141" s="199"/>
      <c r="K141" s="200">
        <f>SUM(L141:M141)</f>
        <v>9</v>
      </c>
      <c r="L141" s="201">
        <f>8+1</f>
        <v>9</v>
      </c>
      <c r="M141" s="201"/>
      <c r="N141" s="200">
        <f>SUM(O141:P141)</f>
        <v>36</v>
      </c>
      <c r="O141" s="201">
        <f>32+4</f>
        <v>36</v>
      </c>
      <c r="P141" s="201"/>
      <c r="Q141" s="202">
        <f>SUM(R141:S141)</f>
        <v>534.4200000000001</v>
      </c>
      <c r="R141" s="203">
        <f>474.92+59.5</f>
        <v>534.4200000000001</v>
      </c>
      <c r="S141" s="203"/>
      <c r="T141" s="202">
        <f>SUM(U141:V141)</f>
        <v>0</v>
      </c>
      <c r="U141" s="203"/>
      <c r="V141" s="203"/>
      <c r="W141" s="201"/>
      <c r="X141" s="201">
        <v>1930</v>
      </c>
      <c r="Y141" s="204"/>
      <c r="Z141" s="67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3"/>
      <c r="AV141" s="153"/>
      <c r="AW141" s="10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  <c r="DB141" s="154"/>
      <c r="DC141" s="154"/>
      <c r="DD141" s="154"/>
      <c r="DE141" s="154"/>
      <c r="DF141" s="154"/>
      <c r="DG141" s="154"/>
      <c r="DH141" s="154"/>
      <c r="DI141" s="154"/>
      <c r="DJ141" s="154"/>
      <c r="DK141" s="154"/>
      <c r="DL141" s="154"/>
      <c r="DM141" s="154"/>
      <c r="DN141" s="154"/>
      <c r="DO141" s="154"/>
    </row>
    <row r="142" spans="1:119" ht="12.75" customHeight="1">
      <c r="A142" s="58">
        <v>2</v>
      </c>
      <c r="B142" s="205">
        <f>+B141+1</f>
        <v>134</v>
      </c>
      <c r="C142" s="206">
        <v>1056</v>
      </c>
      <c r="D142" s="207" t="s">
        <v>27</v>
      </c>
      <c r="E142" s="208" t="s">
        <v>24</v>
      </c>
      <c r="F142" s="208" t="s">
        <v>25</v>
      </c>
      <c r="G142" s="208" t="s">
        <v>88</v>
      </c>
      <c r="H142" s="209" t="s">
        <v>89</v>
      </c>
      <c r="I142" s="198">
        <v>1</v>
      </c>
      <c r="J142" s="199"/>
      <c r="K142" s="200">
        <f>SUM(L142:M142)</f>
        <v>21</v>
      </c>
      <c r="L142" s="201">
        <v>21</v>
      </c>
      <c r="M142" s="201"/>
      <c r="N142" s="200">
        <f>SUM(O142:P142)</f>
        <v>63</v>
      </c>
      <c r="O142" s="201">
        <v>63</v>
      </c>
      <c r="P142" s="201"/>
      <c r="Q142" s="202">
        <f>SUM(R142:S142)</f>
        <v>1033.15</v>
      </c>
      <c r="R142" s="203">
        <v>1033.15</v>
      </c>
      <c r="S142" s="203"/>
      <c r="T142" s="202">
        <f>SUM(U142:V142)</f>
        <v>0</v>
      </c>
      <c r="U142" s="203"/>
      <c r="V142" s="203"/>
      <c r="W142" s="201"/>
      <c r="X142" s="201">
        <v>1925</v>
      </c>
      <c r="Y142" s="204"/>
      <c r="Z142" s="67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3"/>
      <c r="AV142" s="153"/>
      <c r="AW142" s="10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  <c r="DB142" s="154"/>
      <c r="DC142" s="154"/>
      <c r="DD142" s="154"/>
      <c r="DE142" s="154"/>
      <c r="DF142" s="154"/>
      <c r="DG142" s="154"/>
      <c r="DH142" s="154"/>
      <c r="DI142" s="154"/>
      <c r="DJ142" s="154"/>
      <c r="DK142" s="154"/>
      <c r="DL142" s="154"/>
      <c r="DM142" s="154"/>
      <c r="DN142" s="154"/>
      <c r="DO142" s="154"/>
    </row>
    <row r="143" spans="1:119" ht="12.75" customHeight="1">
      <c r="A143" s="58">
        <v>2</v>
      </c>
      <c r="B143" s="205">
        <f>+B142+1</f>
        <v>135</v>
      </c>
      <c r="C143" s="206">
        <v>1054</v>
      </c>
      <c r="D143" s="207" t="s">
        <v>27</v>
      </c>
      <c r="E143" s="208" t="s">
        <v>24</v>
      </c>
      <c r="F143" s="208" t="s">
        <v>25</v>
      </c>
      <c r="G143" s="208" t="s">
        <v>85</v>
      </c>
      <c r="H143" s="209">
        <v>27</v>
      </c>
      <c r="I143" s="198">
        <v>1</v>
      </c>
      <c r="J143" s="199"/>
      <c r="K143" s="200">
        <f>SUM(L143:M143)</f>
        <v>6</v>
      </c>
      <c r="L143" s="201">
        <v>6</v>
      </c>
      <c r="M143" s="201"/>
      <c r="N143" s="200">
        <f>SUM(O143:P143)</f>
        <v>15</v>
      </c>
      <c r="O143" s="201">
        <v>15</v>
      </c>
      <c r="P143" s="201"/>
      <c r="Q143" s="202">
        <f>SUM(R143:S143)</f>
        <v>307.77</v>
      </c>
      <c r="R143" s="203">
        <v>307.77</v>
      </c>
      <c r="S143" s="203"/>
      <c r="T143" s="202">
        <f>SUM(U143:V143)</f>
        <v>0</v>
      </c>
      <c r="U143" s="203"/>
      <c r="V143" s="203"/>
      <c r="W143" s="201"/>
      <c r="X143" s="201">
        <v>1928</v>
      </c>
      <c r="Y143" s="204"/>
      <c r="Z143" s="67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3"/>
      <c r="AV143" s="153"/>
      <c r="AW143" s="10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  <c r="DB143" s="154"/>
      <c r="DC143" s="154"/>
      <c r="DD143" s="154"/>
      <c r="DE143" s="154"/>
      <c r="DF143" s="154"/>
      <c r="DG143" s="154"/>
      <c r="DH143" s="154"/>
      <c r="DI143" s="154"/>
      <c r="DJ143" s="154"/>
      <c r="DK143" s="154"/>
      <c r="DL143" s="154"/>
      <c r="DM143" s="154"/>
      <c r="DN143" s="154"/>
      <c r="DO143" s="154"/>
    </row>
    <row r="144" spans="1:119" ht="12.75" customHeight="1">
      <c r="A144" s="58">
        <v>2</v>
      </c>
      <c r="B144" s="205">
        <f>+B143+1</f>
        <v>136</v>
      </c>
      <c r="C144" s="206">
        <v>1055</v>
      </c>
      <c r="D144" s="207" t="s">
        <v>27</v>
      </c>
      <c r="E144" s="208" t="s">
        <v>24</v>
      </c>
      <c r="F144" s="208" t="s">
        <v>25</v>
      </c>
      <c r="G144" s="208" t="s">
        <v>85</v>
      </c>
      <c r="H144" s="209">
        <v>29</v>
      </c>
      <c r="I144" s="198">
        <v>1</v>
      </c>
      <c r="J144" s="199"/>
      <c r="K144" s="200">
        <f>SUM(L144:M144)</f>
        <v>3</v>
      </c>
      <c r="L144" s="201">
        <v>3</v>
      </c>
      <c r="M144" s="201"/>
      <c r="N144" s="200">
        <f>SUM(O144:P144)</f>
        <v>8</v>
      </c>
      <c r="O144" s="201">
        <v>8</v>
      </c>
      <c r="P144" s="201"/>
      <c r="Q144" s="202">
        <f>SUM(R144:S144)</f>
        <v>162.22</v>
      </c>
      <c r="R144" s="203">
        <v>162.22</v>
      </c>
      <c r="S144" s="203"/>
      <c r="T144" s="202">
        <f>SUM(U144:V144)</f>
        <v>0</v>
      </c>
      <c r="U144" s="203"/>
      <c r="V144" s="203"/>
      <c r="W144" s="201"/>
      <c r="X144" s="201">
        <v>1928</v>
      </c>
      <c r="Y144" s="204"/>
      <c r="Z144" s="67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0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  <c r="DC144" s="154"/>
      <c r="DD144" s="154"/>
      <c r="DE144" s="154"/>
      <c r="DF144" s="154"/>
      <c r="DG144" s="154"/>
      <c r="DH144" s="154"/>
      <c r="DI144" s="154"/>
      <c r="DJ144" s="154"/>
      <c r="DK144" s="154"/>
      <c r="DL144" s="154"/>
      <c r="DM144" s="154"/>
      <c r="DN144" s="154"/>
      <c r="DO144" s="154"/>
    </row>
    <row r="145" spans="1:119" ht="12.75" customHeight="1">
      <c r="A145" s="58">
        <v>2</v>
      </c>
      <c r="B145" s="205">
        <f>+B144+1</f>
        <v>137</v>
      </c>
      <c r="C145" s="206">
        <v>1057</v>
      </c>
      <c r="D145" s="207" t="s">
        <v>27</v>
      </c>
      <c r="E145" s="208" t="s">
        <v>24</v>
      </c>
      <c r="F145" s="208" t="s">
        <v>25</v>
      </c>
      <c r="G145" s="208" t="s">
        <v>85</v>
      </c>
      <c r="H145" s="209">
        <v>36</v>
      </c>
      <c r="I145" s="198">
        <v>1</v>
      </c>
      <c r="J145" s="199"/>
      <c r="K145" s="200">
        <f>SUM(L145:M145)</f>
        <v>1</v>
      </c>
      <c r="L145" s="201">
        <v>1</v>
      </c>
      <c r="M145" s="201"/>
      <c r="N145" s="200">
        <f>SUM(O145:P145)</f>
        <v>4</v>
      </c>
      <c r="O145" s="201">
        <v>4</v>
      </c>
      <c r="P145" s="201"/>
      <c r="Q145" s="202">
        <f>SUM(R145:S145)</f>
        <v>75.32000000000001</v>
      </c>
      <c r="R145" s="203">
        <v>75.32000000000001</v>
      </c>
      <c r="S145" s="203"/>
      <c r="T145" s="202">
        <f>SUM(U145:V145)</f>
        <v>0</v>
      </c>
      <c r="U145" s="203"/>
      <c r="V145" s="203"/>
      <c r="W145" s="201"/>
      <c r="X145" s="201">
        <v>1928</v>
      </c>
      <c r="Y145" s="204"/>
      <c r="Z145" s="67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0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  <c r="DE145" s="154"/>
      <c r="DF145" s="154"/>
      <c r="DG145" s="154"/>
      <c r="DH145" s="154"/>
      <c r="DI145" s="154"/>
      <c r="DJ145" s="154"/>
      <c r="DK145" s="154"/>
      <c r="DL145" s="154"/>
      <c r="DM145" s="154"/>
      <c r="DN145" s="154"/>
      <c r="DO145" s="154"/>
    </row>
    <row r="146" spans="1:119" ht="12.75" customHeight="1">
      <c r="A146" s="58">
        <v>2</v>
      </c>
      <c r="B146" s="205">
        <f>+B145+1</f>
        <v>138</v>
      </c>
      <c r="C146" s="206">
        <v>1058</v>
      </c>
      <c r="D146" s="207" t="s">
        <v>27</v>
      </c>
      <c r="E146" s="208" t="s">
        <v>24</v>
      </c>
      <c r="F146" s="208" t="s">
        <v>25</v>
      </c>
      <c r="G146" s="208" t="s">
        <v>85</v>
      </c>
      <c r="H146" s="209">
        <v>38</v>
      </c>
      <c r="I146" s="198">
        <v>1</v>
      </c>
      <c r="J146" s="199"/>
      <c r="K146" s="200">
        <f>SUM(L146:M146)</f>
        <v>4</v>
      </c>
      <c r="L146" s="201">
        <v>4</v>
      </c>
      <c r="M146" s="201"/>
      <c r="N146" s="200">
        <f>SUM(O146:P146)</f>
        <v>15</v>
      </c>
      <c r="O146" s="201">
        <v>15</v>
      </c>
      <c r="P146" s="201"/>
      <c r="Q146" s="202">
        <f>SUM(R146:S146)</f>
        <v>282.71</v>
      </c>
      <c r="R146" s="203">
        <v>282.71</v>
      </c>
      <c r="S146" s="203"/>
      <c r="T146" s="202">
        <f>SUM(U146:V146)</f>
        <v>0</v>
      </c>
      <c r="U146" s="203"/>
      <c r="V146" s="203"/>
      <c r="W146" s="201"/>
      <c r="X146" s="201">
        <v>1928</v>
      </c>
      <c r="Y146" s="204"/>
      <c r="Z146" s="67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0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4"/>
      <c r="DG146" s="154"/>
      <c r="DH146" s="154"/>
      <c r="DI146" s="154"/>
      <c r="DJ146" s="154"/>
      <c r="DK146" s="154"/>
      <c r="DL146" s="154"/>
      <c r="DM146" s="154"/>
      <c r="DN146" s="154"/>
      <c r="DO146" s="154"/>
    </row>
    <row r="147" spans="1:119" ht="12.75" customHeight="1">
      <c r="A147" s="58">
        <v>2</v>
      </c>
      <c r="B147" s="205">
        <f>+B146+1</f>
        <v>139</v>
      </c>
      <c r="C147" s="206">
        <v>1059</v>
      </c>
      <c r="D147" s="207" t="s">
        <v>27</v>
      </c>
      <c r="E147" s="208" t="s">
        <v>24</v>
      </c>
      <c r="F147" s="208" t="s">
        <v>25</v>
      </c>
      <c r="G147" s="208" t="s">
        <v>85</v>
      </c>
      <c r="H147" s="209">
        <v>40</v>
      </c>
      <c r="I147" s="198">
        <v>1</v>
      </c>
      <c r="J147" s="199"/>
      <c r="K147" s="200">
        <f>SUM(L147:M147)</f>
        <v>2</v>
      </c>
      <c r="L147" s="201">
        <v>2</v>
      </c>
      <c r="M147" s="201"/>
      <c r="N147" s="200">
        <f>SUM(O147:P147)</f>
        <v>8</v>
      </c>
      <c r="O147" s="201">
        <v>8</v>
      </c>
      <c r="P147" s="201"/>
      <c r="Q147" s="202">
        <f>SUM(R147:S147)</f>
        <v>152.32</v>
      </c>
      <c r="R147" s="203">
        <v>152.32</v>
      </c>
      <c r="S147" s="203"/>
      <c r="T147" s="202">
        <f>SUM(U147:V147)</f>
        <v>0</v>
      </c>
      <c r="U147" s="203"/>
      <c r="V147" s="203"/>
      <c r="W147" s="201"/>
      <c r="X147" s="201">
        <v>1925</v>
      </c>
      <c r="Y147" s="204"/>
      <c r="Z147" s="67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0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  <c r="CO147" s="154"/>
      <c r="CP147" s="154"/>
      <c r="CQ147" s="154"/>
      <c r="CR147" s="154"/>
      <c r="CS147" s="154"/>
      <c r="CT147" s="154"/>
      <c r="CU147" s="154"/>
      <c r="CV147" s="154"/>
      <c r="CW147" s="154"/>
      <c r="CX147" s="154"/>
      <c r="CY147" s="154"/>
      <c r="CZ147" s="154"/>
      <c r="DA147" s="154"/>
      <c r="DB147" s="154"/>
      <c r="DC147" s="154"/>
      <c r="DD147" s="154"/>
      <c r="DE147" s="154"/>
      <c r="DF147" s="154"/>
      <c r="DG147" s="154"/>
      <c r="DH147" s="154"/>
      <c r="DI147" s="154"/>
      <c r="DJ147" s="154"/>
      <c r="DK147" s="154"/>
      <c r="DL147" s="154"/>
      <c r="DM147" s="154"/>
      <c r="DN147" s="154"/>
      <c r="DO147" s="154"/>
    </row>
    <row r="148" spans="1:119" ht="12.75" customHeight="1">
      <c r="A148" s="58">
        <v>4</v>
      </c>
      <c r="B148" s="205">
        <f>+B147+1</f>
        <v>140</v>
      </c>
      <c r="C148" s="206">
        <v>1068</v>
      </c>
      <c r="D148" s="207" t="s">
        <v>27</v>
      </c>
      <c r="E148" s="208" t="s">
        <v>29</v>
      </c>
      <c r="F148" s="208" t="s">
        <v>25</v>
      </c>
      <c r="G148" s="208" t="s">
        <v>90</v>
      </c>
      <c r="H148" s="209" t="s">
        <v>80</v>
      </c>
      <c r="I148" s="198">
        <v>1</v>
      </c>
      <c r="J148" s="199"/>
      <c r="K148" s="200">
        <f>SUM(L148:M148)</f>
        <v>4</v>
      </c>
      <c r="L148" s="201">
        <v>4</v>
      </c>
      <c r="M148" s="201"/>
      <c r="N148" s="200">
        <f>SUM(O148:P148)</f>
        <v>18</v>
      </c>
      <c r="O148" s="201">
        <v>18</v>
      </c>
      <c r="P148" s="201"/>
      <c r="Q148" s="202">
        <f>SUM(R148:S148)</f>
        <v>274.2</v>
      </c>
      <c r="R148" s="203">
        <v>274.2</v>
      </c>
      <c r="S148" s="203"/>
      <c r="T148" s="202">
        <f>SUM(U148:V148)</f>
        <v>0</v>
      </c>
      <c r="U148" s="203"/>
      <c r="V148" s="203"/>
      <c r="W148" s="201"/>
      <c r="X148" s="201">
        <v>1935</v>
      </c>
      <c r="Y148" s="204"/>
      <c r="Z148" s="67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0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  <c r="DC148" s="154"/>
      <c r="DD148" s="154"/>
      <c r="DE148" s="154"/>
      <c r="DF148" s="154"/>
      <c r="DG148" s="154"/>
      <c r="DH148" s="154"/>
      <c r="DI148" s="154"/>
      <c r="DJ148" s="154"/>
      <c r="DK148" s="154"/>
      <c r="DL148" s="154"/>
      <c r="DM148" s="154"/>
      <c r="DN148" s="154"/>
      <c r="DO148" s="154"/>
    </row>
    <row r="149" spans="1:119" ht="12.75" customHeight="1">
      <c r="A149" s="58">
        <v>4</v>
      </c>
      <c r="B149" s="205">
        <f>+B148+1</f>
        <v>141</v>
      </c>
      <c r="C149" s="206">
        <v>1084</v>
      </c>
      <c r="D149" s="207" t="s">
        <v>27</v>
      </c>
      <c r="E149" s="208" t="s">
        <v>29</v>
      </c>
      <c r="F149" s="208" t="s">
        <v>25</v>
      </c>
      <c r="G149" s="208" t="s">
        <v>90</v>
      </c>
      <c r="H149" s="209" t="s">
        <v>91</v>
      </c>
      <c r="I149" s="198">
        <v>1</v>
      </c>
      <c r="J149" s="199"/>
      <c r="K149" s="200">
        <f>SUM(L149:M149)</f>
        <v>4</v>
      </c>
      <c r="L149" s="201">
        <v>4</v>
      </c>
      <c r="M149" s="201"/>
      <c r="N149" s="200">
        <f>SUM(O149:P149)</f>
        <v>19</v>
      </c>
      <c r="O149" s="201">
        <v>19</v>
      </c>
      <c r="P149" s="201"/>
      <c r="Q149" s="202">
        <f>SUM(R149:S149)</f>
        <v>293.33</v>
      </c>
      <c r="R149" s="203">
        <v>293.33</v>
      </c>
      <c r="S149" s="203"/>
      <c r="T149" s="202">
        <f>SUM(U149:V149)</f>
        <v>0</v>
      </c>
      <c r="U149" s="203"/>
      <c r="V149" s="203"/>
      <c r="W149" s="201"/>
      <c r="X149" s="201">
        <v>1935</v>
      </c>
      <c r="Y149" s="204"/>
      <c r="Z149" s="67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0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  <c r="DB149" s="154"/>
      <c r="DC149" s="154"/>
      <c r="DD149" s="154"/>
      <c r="DE149" s="154"/>
      <c r="DF149" s="154"/>
      <c r="DG149" s="154"/>
      <c r="DH149" s="154"/>
      <c r="DI149" s="154"/>
      <c r="DJ149" s="154"/>
      <c r="DK149" s="154"/>
      <c r="DL149" s="154"/>
      <c r="DM149" s="154"/>
      <c r="DN149" s="154"/>
      <c r="DO149" s="154"/>
    </row>
    <row r="150" spans="1:119" ht="12.75" customHeight="1">
      <c r="A150" s="58">
        <v>4</v>
      </c>
      <c r="B150" s="205">
        <f>+B149+1</f>
        <v>142</v>
      </c>
      <c r="C150" s="206">
        <v>1069</v>
      </c>
      <c r="D150" s="207" t="s">
        <v>27</v>
      </c>
      <c r="E150" s="208" t="s">
        <v>29</v>
      </c>
      <c r="F150" s="208" t="s">
        <v>25</v>
      </c>
      <c r="G150" s="208" t="s">
        <v>90</v>
      </c>
      <c r="H150" s="209">
        <v>7</v>
      </c>
      <c r="I150" s="198">
        <v>1</v>
      </c>
      <c r="J150" s="199"/>
      <c r="K150" s="200">
        <f>SUM(L150:M150)</f>
        <v>2</v>
      </c>
      <c r="L150" s="201">
        <v>2</v>
      </c>
      <c r="M150" s="201"/>
      <c r="N150" s="200">
        <f>SUM(O150:P150)</f>
        <v>10</v>
      </c>
      <c r="O150" s="201">
        <v>10</v>
      </c>
      <c r="P150" s="201"/>
      <c r="Q150" s="202">
        <f>SUM(R150:S150)</f>
        <v>147.94</v>
      </c>
      <c r="R150" s="203">
        <v>147.94</v>
      </c>
      <c r="S150" s="203"/>
      <c r="T150" s="202">
        <f>SUM(U150:V150)</f>
        <v>0</v>
      </c>
      <c r="U150" s="203"/>
      <c r="V150" s="203"/>
      <c r="W150" s="201"/>
      <c r="X150" s="201">
        <v>1935</v>
      </c>
      <c r="Y150" s="204"/>
      <c r="Z150" s="67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0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4"/>
      <c r="CY150" s="154"/>
      <c r="CZ150" s="154"/>
      <c r="DA150" s="154"/>
      <c r="DB150" s="154"/>
      <c r="DC150" s="154"/>
      <c r="DD150" s="154"/>
      <c r="DE150" s="154"/>
      <c r="DF150" s="154"/>
      <c r="DG150" s="154"/>
      <c r="DH150" s="154"/>
      <c r="DI150" s="154"/>
      <c r="DJ150" s="154"/>
      <c r="DK150" s="154"/>
      <c r="DL150" s="154"/>
      <c r="DM150" s="154"/>
      <c r="DN150" s="154"/>
      <c r="DO150" s="154"/>
    </row>
    <row r="151" spans="1:119" ht="12.75" customHeight="1">
      <c r="A151" s="58">
        <v>4</v>
      </c>
      <c r="B151" s="205">
        <f>+B150+1</f>
        <v>143</v>
      </c>
      <c r="C151" s="206">
        <v>1083</v>
      </c>
      <c r="D151" s="207" t="s">
        <v>27</v>
      </c>
      <c r="E151" s="208" t="s">
        <v>29</v>
      </c>
      <c r="F151" s="208" t="s">
        <v>25</v>
      </c>
      <c r="G151" s="208" t="s">
        <v>90</v>
      </c>
      <c r="H151" s="209">
        <v>8</v>
      </c>
      <c r="I151" s="198">
        <v>1</v>
      </c>
      <c r="J151" s="199"/>
      <c r="K151" s="200">
        <f>SUM(L151:M151)</f>
        <v>4</v>
      </c>
      <c r="L151" s="201">
        <v>4</v>
      </c>
      <c r="M151" s="201"/>
      <c r="N151" s="200">
        <f>SUM(O151:P151)</f>
        <v>12</v>
      </c>
      <c r="O151" s="201">
        <v>12</v>
      </c>
      <c r="P151" s="201"/>
      <c r="Q151" s="202">
        <f>SUM(R151:S151)</f>
        <v>207.36</v>
      </c>
      <c r="R151" s="203">
        <v>207.36</v>
      </c>
      <c r="S151" s="203"/>
      <c r="T151" s="202">
        <f>SUM(U151:V151)</f>
        <v>0</v>
      </c>
      <c r="U151" s="203"/>
      <c r="V151" s="203"/>
      <c r="W151" s="201"/>
      <c r="X151" s="201">
        <v>1935</v>
      </c>
      <c r="Y151" s="204"/>
      <c r="Z151" s="67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0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  <c r="DB151" s="154"/>
      <c r="DC151" s="154"/>
      <c r="DD151" s="154"/>
      <c r="DE151" s="154"/>
      <c r="DF151" s="154"/>
      <c r="DG151" s="154"/>
      <c r="DH151" s="154"/>
      <c r="DI151" s="154"/>
      <c r="DJ151" s="154"/>
      <c r="DK151" s="154"/>
      <c r="DL151" s="154"/>
      <c r="DM151" s="154"/>
      <c r="DN151" s="154"/>
      <c r="DO151" s="154"/>
    </row>
    <row r="152" spans="1:119" ht="12.75" customHeight="1">
      <c r="A152" s="58">
        <v>4</v>
      </c>
      <c r="B152" s="205">
        <f>+B151+1</f>
        <v>144</v>
      </c>
      <c r="C152" s="206">
        <v>1070</v>
      </c>
      <c r="D152" s="207" t="s">
        <v>27</v>
      </c>
      <c r="E152" s="208" t="s">
        <v>29</v>
      </c>
      <c r="F152" s="208" t="s">
        <v>25</v>
      </c>
      <c r="G152" s="208" t="s">
        <v>90</v>
      </c>
      <c r="H152" s="209">
        <v>9</v>
      </c>
      <c r="I152" s="198">
        <v>1</v>
      </c>
      <c r="J152" s="199"/>
      <c r="K152" s="200">
        <f>SUM(L152:M152)</f>
        <v>1</v>
      </c>
      <c r="L152" s="201">
        <v>1</v>
      </c>
      <c r="M152" s="201"/>
      <c r="N152" s="200">
        <f>SUM(O152:P152)</f>
        <v>5</v>
      </c>
      <c r="O152" s="201">
        <v>5</v>
      </c>
      <c r="P152" s="201"/>
      <c r="Q152" s="202">
        <f>SUM(R152:S152)</f>
        <v>76.03</v>
      </c>
      <c r="R152" s="203">
        <v>76.03</v>
      </c>
      <c r="S152" s="203"/>
      <c r="T152" s="202">
        <f>SUM(U152:V152)</f>
        <v>0</v>
      </c>
      <c r="U152" s="203"/>
      <c r="V152" s="203"/>
      <c r="W152" s="201"/>
      <c r="X152" s="201">
        <v>1935</v>
      </c>
      <c r="Y152" s="204"/>
      <c r="Z152" s="67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0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  <c r="DB152" s="154"/>
      <c r="DC152" s="154"/>
      <c r="DD152" s="154"/>
      <c r="DE152" s="154"/>
      <c r="DF152" s="154"/>
      <c r="DG152" s="154"/>
      <c r="DH152" s="154"/>
      <c r="DI152" s="154"/>
      <c r="DJ152" s="154"/>
      <c r="DK152" s="154"/>
      <c r="DL152" s="154"/>
      <c r="DM152" s="154"/>
      <c r="DN152" s="154"/>
      <c r="DO152" s="154"/>
    </row>
    <row r="153" spans="1:119" ht="12.75" customHeight="1">
      <c r="A153" s="58">
        <v>4</v>
      </c>
      <c r="B153" s="193">
        <f>+B152+1</f>
        <v>145</v>
      </c>
      <c r="C153" s="194">
        <v>1082</v>
      </c>
      <c r="D153" s="195" t="s">
        <v>23</v>
      </c>
      <c r="E153" s="196" t="s">
        <v>29</v>
      </c>
      <c r="F153" s="196" t="s">
        <v>25</v>
      </c>
      <c r="G153" s="196" t="s">
        <v>90</v>
      </c>
      <c r="H153" s="197">
        <v>10</v>
      </c>
      <c r="I153" s="198"/>
      <c r="J153" s="199"/>
      <c r="K153" s="200">
        <f>SUM(L153:M153)</f>
        <v>0</v>
      </c>
      <c r="L153" s="201"/>
      <c r="M153" s="201"/>
      <c r="N153" s="200">
        <f>SUM(O153:P153)</f>
        <v>0</v>
      </c>
      <c r="O153" s="201"/>
      <c r="P153" s="201"/>
      <c r="Q153" s="202">
        <f>SUM(R153:S153)</f>
        <v>0</v>
      </c>
      <c r="R153" s="203"/>
      <c r="S153" s="203"/>
      <c r="T153" s="202">
        <f>SUM(U153:V153)</f>
        <v>0</v>
      </c>
      <c r="U153" s="203"/>
      <c r="V153" s="203"/>
      <c r="W153" s="201"/>
      <c r="X153" s="201">
        <v>1935</v>
      </c>
      <c r="Y153" s="204"/>
      <c r="Z153" s="67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0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  <c r="DC153" s="154"/>
      <c r="DD153" s="154"/>
      <c r="DE153" s="154"/>
      <c r="DF153" s="154"/>
      <c r="DG153" s="154"/>
      <c r="DH153" s="154"/>
      <c r="DI153" s="154"/>
      <c r="DJ153" s="154"/>
      <c r="DK153" s="154"/>
      <c r="DL153" s="154"/>
      <c r="DM153" s="154"/>
      <c r="DN153" s="154"/>
      <c r="DO153" s="154"/>
    </row>
    <row r="154" spans="1:119" ht="12.75" customHeight="1">
      <c r="A154" s="58">
        <v>4</v>
      </c>
      <c r="B154" s="216">
        <f>+B153+1</f>
        <v>146</v>
      </c>
      <c r="C154" s="217">
        <v>1071</v>
      </c>
      <c r="D154" s="218" t="s">
        <v>27</v>
      </c>
      <c r="E154" s="219" t="s">
        <v>29</v>
      </c>
      <c r="F154" s="219" t="s">
        <v>25</v>
      </c>
      <c r="G154" s="219" t="s">
        <v>90</v>
      </c>
      <c r="H154" s="220">
        <v>11</v>
      </c>
      <c r="I154" s="198"/>
      <c r="J154" s="199"/>
      <c r="K154" s="200">
        <f>SUM(L154:M154)</f>
        <v>0</v>
      </c>
      <c r="L154" s="201"/>
      <c r="M154" s="201"/>
      <c r="N154" s="200">
        <f>SUM(O154:P154)</f>
        <v>0</v>
      </c>
      <c r="O154" s="201"/>
      <c r="P154" s="201"/>
      <c r="Q154" s="202">
        <f>SUM(R154:S154)</f>
        <v>0</v>
      </c>
      <c r="R154" s="203"/>
      <c r="S154" s="203"/>
      <c r="T154" s="202">
        <f>SUM(U154:V154)</f>
        <v>0</v>
      </c>
      <c r="U154" s="203"/>
      <c r="V154" s="203"/>
      <c r="W154" s="201"/>
      <c r="X154" s="201">
        <v>1935</v>
      </c>
      <c r="Y154" s="204"/>
      <c r="Z154" s="67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0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  <c r="DI154" s="154"/>
      <c r="DJ154" s="154"/>
      <c r="DK154" s="154"/>
      <c r="DL154" s="154"/>
      <c r="DM154" s="154"/>
      <c r="DN154" s="154"/>
      <c r="DO154" s="154"/>
    </row>
    <row r="155" spans="1:119" ht="12.75" customHeight="1">
      <c r="A155" s="58">
        <v>4</v>
      </c>
      <c r="B155" s="205">
        <f>+B154+1</f>
        <v>147</v>
      </c>
      <c r="C155" s="206">
        <v>1081</v>
      </c>
      <c r="D155" s="207" t="s">
        <v>27</v>
      </c>
      <c r="E155" s="208" t="s">
        <v>29</v>
      </c>
      <c r="F155" s="208" t="s">
        <v>25</v>
      </c>
      <c r="G155" s="208" t="s">
        <v>90</v>
      </c>
      <c r="H155" s="209">
        <v>12</v>
      </c>
      <c r="I155" s="198">
        <v>1</v>
      </c>
      <c r="J155" s="199"/>
      <c r="K155" s="200">
        <f>SUM(L155:M155)</f>
        <v>3</v>
      </c>
      <c r="L155" s="201">
        <v>3</v>
      </c>
      <c r="M155" s="201"/>
      <c r="N155" s="200">
        <f>SUM(O155:P155)</f>
        <v>14</v>
      </c>
      <c r="O155" s="201">
        <v>14</v>
      </c>
      <c r="P155" s="201"/>
      <c r="Q155" s="202">
        <f>SUM(R155:S155)</f>
        <v>211.23000000000002</v>
      </c>
      <c r="R155" s="203">
        <v>211.23</v>
      </c>
      <c r="S155" s="203"/>
      <c r="T155" s="202">
        <f>SUM(U155:V155)</f>
        <v>0</v>
      </c>
      <c r="U155" s="203"/>
      <c r="V155" s="203"/>
      <c r="W155" s="201"/>
      <c r="X155" s="201">
        <v>1935</v>
      </c>
      <c r="Y155" s="204"/>
      <c r="Z155" s="67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0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  <c r="DC155" s="154"/>
      <c r="DD155" s="154"/>
      <c r="DE155" s="154"/>
      <c r="DF155" s="154"/>
      <c r="DG155" s="154"/>
      <c r="DH155" s="154"/>
      <c r="DI155" s="154"/>
      <c r="DJ155" s="154"/>
      <c r="DK155" s="154"/>
      <c r="DL155" s="154"/>
      <c r="DM155" s="154"/>
      <c r="DN155" s="154"/>
      <c r="DO155" s="154"/>
    </row>
    <row r="156" spans="1:119" ht="12.75" customHeight="1">
      <c r="A156" s="58">
        <v>4</v>
      </c>
      <c r="B156" s="205">
        <f>+B155+1</f>
        <v>148</v>
      </c>
      <c r="C156" s="206">
        <v>1072</v>
      </c>
      <c r="D156" s="207" t="s">
        <v>27</v>
      </c>
      <c r="E156" s="208" t="s">
        <v>29</v>
      </c>
      <c r="F156" s="208" t="s">
        <v>25</v>
      </c>
      <c r="G156" s="208" t="s">
        <v>90</v>
      </c>
      <c r="H156" s="209">
        <v>13</v>
      </c>
      <c r="I156" s="198">
        <v>1</v>
      </c>
      <c r="J156" s="199"/>
      <c r="K156" s="200">
        <f>SUM(L156:M156)</f>
        <v>4</v>
      </c>
      <c r="L156" s="201">
        <v>4</v>
      </c>
      <c r="M156" s="201"/>
      <c r="N156" s="200">
        <f>SUM(O156:P156)</f>
        <v>19</v>
      </c>
      <c r="O156" s="201">
        <v>19</v>
      </c>
      <c r="P156" s="201"/>
      <c r="Q156" s="202">
        <f>SUM(R156:S156)</f>
        <v>303.77</v>
      </c>
      <c r="R156" s="203">
        <v>303.77</v>
      </c>
      <c r="S156" s="203"/>
      <c r="T156" s="202">
        <f>SUM(U156:V156)</f>
        <v>0</v>
      </c>
      <c r="U156" s="203"/>
      <c r="V156" s="203"/>
      <c r="W156" s="201"/>
      <c r="X156" s="201">
        <v>1935</v>
      </c>
      <c r="Y156" s="204"/>
      <c r="Z156" s="67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0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  <c r="DI156" s="154"/>
      <c r="DJ156" s="154"/>
      <c r="DK156" s="154"/>
      <c r="DL156" s="154"/>
      <c r="DM156" s="154"/>
      <c r="DN156" s="154"/>
      <c r="DO156" s="154"/>
    </row>
    <row r="157" spans="1:119" ht="12.75" customHeight="1">
      <c r="A157" s="58">
        <v>4</v>
      </c>
      <c r="B157" s="205">
        <f>+B156+1</f>
        <v>149</v>
      </c>
      <c r="C157" s="206">
        <v>1080</v>
      </c>
      <c r="D157" s="207" t="s">
        <v>27</v>
      </c>
      <c r="E157" s="208" t="s">
        <v>29</v>
      </c>
      <c r="F157" s="208" t="s">
        <v>25</v>
      </c>
      <c r="G157" s="208" t="s">
        <v>90</v>
      </c>
      <c r="H157" s="209">
        <v>14</v>
      </c>
      <c r="I157" s="198">
        <v>1</v>
      </c>
      <c r="J157" s="199"/>
      <c r="K157" s="200">
        <f>SUM(L157:M157)</f>
        <v>3</v>
      </c>
      <c r="L157" s="201">
        <v>3</v>
      </c>
      <c r="M157" s="201"/>
      <c r="N157" s="200">
        <f>SUM(O157:P157)</f>
        <v>15</v>
      </c>
      <c r="O157" s="201">
        <v>15</v>
      </c>
      <c r="P157" s="201"/>
      <c r="Q157" s="202">
        <f>SUM(R157:S157)</f>
        <v>223.98000000000002</v>
      </c>
      <c r="R157" s="203">
        <v>223.98</v>
      </c>
      <c r="S157" s="203"/>
      <c r="T157" s="202">
        <f>SUM(U157:V157)</f>
        <v>0</v>
      </c>
      <c r="U157" s="203"/>
      <c r="V157" s="203"/>
      <c r="W157" s="201"/>
      <c r="X157" s="201">
        <v>1935</v>
      </c>
      <c r="Y157" s="204"/>
      <c r="Z157" s="67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0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  <c r="DC157" s="154"/>
      <c r="DD157" s="154"/>
      <c r="DE157" s="154"/>
      <c r="DF157" s="154"/>
      <c r="DG157" s="154"/>
      <c r="DH157" s="154"/>
      <c r="DI157" s="154"/>
      <c r="DJ157" s="154"/>
      <c r="DK157" s="154"/>
      <c r="DL157" s="154"/>
      <c r="DM157" s="154"/>
      <c r="DN157" s="154"/>
      <c r="DO157" s="154"/>
    </row>
    <row r="158" spans="1:119" ht="12.75" customHeight="1">
      <c r="A158" s="58">
        <v>4</v>
      </c>
      <c r="B158" s="205">
        <f>+B157+1</f>
        <v>150</v>
      </c>
      <c r="C158" s="206">
        <v>1073</v>
      </c>
      <c r="D158" s="207" t="s">
        <v>27</v>
      </c>
      <c r="E158" s="208" t="s">
        <v>29</v>
      </c>
      <c r="F158" s="208" t="s">
        <v>25</v>
      </c>
      <c r="G158" s="208" t="s">
        <v>90</v>
      </c>
      <c r="H158" s="209">
        <v>15</v>
      </c>
      <c r="I158" s="198">
        <v>1</v>
      </c>
      <c r="J158" s="199"/>
      <c r="K158" s="200">
        <f>SUM(L158:M158)</f>
        <v>1</v>
      </c>
      <c r="L158" s="201">
        <v>1</v>
      </c>
      <c r="M158" s="201"/>
      <c r="N158" s="200">
        <f>SUM(O158:P158)</f>
        <v>4</v>
      </c>
      <c r="O158" s="201">
        <v>4</v>
      </c>
      <c r="P158" s="201"/>
      <c r="Q158" s="202">
        <f>SUM(R158:S158)</f>
        <v>73.29</v>
      </c>
      <c r="R158" s="203">
        <v>73.29</v>
      </c>
      <c r="S158" s="203"/>
      <c r="T158" s="202">
        <f>SUM(U158:V158)</f>
        <v>0</v>
      </c>
      <c r="U158" s="203"/>
      <c r="V158" s="203"/>
      <c r="W158" s="201"/>
      <c r="X158" s="201">
        <v>1935</v>
      </c>
      <c r="Y158" s="204"/>
      <c r="Z158" s="67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0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154"/>
      <c r="DE158" s="154"/>
      <c r="DF158" s="154"/>
      <c r="DG158" s="154"/>
      <c r="DH158" s="154"/>
      <c r="DI158" s="154"/>
      <c r="DJ158" s="154"/>
      <c r="DK158" s="154"/>
      <c r="DL158" s="154"/>
      <c r="DM158" s="154"/>
      <c r="DN158" s="154"/>
      <c r="DO158" s="154"/>
    </row>
    <row r="159" spans="1:119" ht="12.75" customHeight="1">
      <c r="A159" s="58">
        <v>4</v>
      </c>
      <c r="B159" s="205">
        <f>+B158+1</f>
        <v>151</v>
      </c>
      <c r="C159" s="206">
        <v>1079</v>
      </c>
      <c r="D159" s="207" t="s">
        <v>27</v>
      </c>
      <c r="E159" s="208" t="s">
        <v>29</v>
      </c>
      <c r="F159" s="208" t="s">
        <v>25</v>
      </c>
      <c r="G159" s="208" t="s">
        <v>90</v>
      </c>
      <c r="H159" s="209">
        <v>16</v>
      </c>
      <c r="I159" s="198">
        <v>1</v>
      </c>
      <c r="J159" s="199"/>
      <c r="K159" s="200">
        <f>SUM(L159:M159)</f>
        <v>4</v>
      </c>
      <c r="L159" s="201">
        <v>4</v>
      </c>
      <c r="M159" s="201"/>
      <c r="N159" s="200">
        <f>SUM(O159:P159)</f>
        <v>20</v>
      </c>
      <c r="O159" s="201">
        <v>20</v>
      </c>
      <c r="P159" s="201"/>
      <c r="Q159" s="202">
        <f>SUM(R159:S159)</f>
        <v>298.64</v>
      </c>
      <c r="R159" s="203">
        <v>298.64</v>
      </c>
      <c r="S159" s="203"/>
      <c r="T159" s="202">
        <f>SUM(U159:V159)</f>
        <v>0</v>
      </c>
      <c r="U159" s="203"/>
      <c r="V159" s="203"/>
      <c r="W159" s="201"/>
      <c r="X159" s="201">
        <v>1935</v>
      </c>
      <c r="Y159" s="204"/>
      <c r="Z159" s="67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0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I159" s="154"/>
      <c r="DJ159" s="154"/>
      <c r="DK159" s="154"/>
      <c r="DL159" s="154"/>
      <c r="DM159" s="154"/>
      <c r="DN159" s="154"/>
      <c r="DO159" s="154"/>
    </row>
    <row r="160" spans="1:119" ht="12.75" customHeight="1">
      <c r="A160" s="58">
        <v>4</v>
      </c>
      <c r="B160" s="205">
        <f>+B159+1</f>
        <v>152</v>
      </c>
      <c r="C160" s="206">
        <v>1074</v>
      </c>
      <c r="D160" s="207" t="s">
        <v>27</v>
      </c>
      <c r="E160" s="208" t="s">
        <v>29</v>
      </c>
      <c r="F160" s="208" t="s">
        <v>25</v>
      </c>
      <c r="G160" s="208" t="s">
        <v>90</v>
      </c>
      <c r="H160" s="209">
        <v>17</v>
      </c>
      <c r="I160" s="198">
        <v>1</v>
      </c>
      <c r="J160" s="199"/>
      <c r="K160" s="200">
        <f>SUM(L160:M160)</f>
        <v>3</v>
      </c>
      <c r="L160" s="201">
        <v>3</v>
      </c>
      <c r="M160" s="201"/>
      <c r="N160" s="200">
        <f>SUM(O160:P160)</f>
        <v>15</v>
      </c>
      <c r="O160" s="201">
        <v>15</v>
      </c>
      <c r="P160" s="201"/>
      <c r="Q160" s="202">
        <f>SUM(R160:S160)</f>
        <v>238.13</v>
      </c>
      <c r="R160" s="203">
        <v>238.13</v>
      </c>
      <c r="S160" s="203"/>
      <c r="T160" s="202">
        <f>SUM(U160:V160)</f>
        <v>0</v>
      </c>
      <c r="U160" s="203"/>
      <c r="V160" s="203"/>
      <c r="W160" s="201"/>
      <c r="X160" s="201">
        <v>1935</v>
      </c>
      <c r="Y160" s="204"/>
      <c r="Z160" s="67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0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  <c r="DB160" s="154"/>
      <c r="DC160" s="154"/>
      <c r="DD160" s="154"/>
      <c r="DE160" s="154"/>
      <c r="DF160" s="154"/>
      <c r="DG160" s="154"/>
      <c r="DH160" s="154"/>
      <c r="DI160" s="154"/>
      <c r="DJ160" s="154"/>
      <c r="DK160" s="154"/>
      <c r="DL160" s="154"/>
      <c r="DM160" s="154"/>
      <c r="DN160" s="154"/>
      <c r="DO160" s="154"/>
    </row>
    <row r="161" spans="1:119" ht="12.75" customHeight="1">
      <c r="A161" s="58">
        <v>4</v>
      </c>
      <c r="B161" s="193">
        <f>+B160+1</f>
        <v>153</v>
      </c>
      <c r="C161" s="194">
        <v>1078</v>
      </c>
      <c r="D161" s="195" t="s">
        <v>23</v>
      </c>
      <c r="E161" s="196" t="s">
        <v>29</v>
      </c>
      <c r="F161" s="196" t="s">
        <v>25</v>
      </c>
      <c r="G161" s="196" t="s">
        <v>92</v>
      </c>
      <c r="H161" s="197">
        <v>18</v>
      </c>
      <c r="I161" s="198"/>
      <c r="J161" s="199"/>
      <c r="K161" s="200">
        <f>SUM(L161:M161)</f>
        <v>0</v>
      </c>
      <c r="L161" s="201"/>
      <c r="M161" s="201"/>
      <c r="N161" s="200">
        <f>SUM(O161:P161)</f>
        <v>0</v>
      </c>
      <c r="O161" s="201"/>
      <c r="P161" s="201"/>
      <c r="Q161" s="202">
        <f>SUM(R161:S161)</f>
        <v>0</v>
      </c>
      <c r="R161" s="203"/>
      <c r="S161" s="203"/>
      <c r="T161" s="202">
        <f>SUM(U161:V161)</f>
        <v>0</v>
      </c>
      <c r="U161" s="203"/>
      <c r="V161" s="203"/>
      <c r="W161" s="201"/>
      <c r="X161" s="201">
        <v>1935</v>
      </c>
      <c r="Y161" s="204"/>
      <c r="Z161" s="67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0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  <c r="DB161" s="154"/>
      <c r="DC161" s="154"/>
      <c r="DD161" s="154"/>
      <c r="DE161" s="154"/>
      <c r="DF161" s="154"/>
      <c r="DG161" s="154"/>
      <c r="DH161" s="154"/>
      <c r="DI161" s="154"/>
      <c r="DJ161" s="154"/>
      <c r="DK161" s="154"/>
      <c r="DL161" s="154"/>
      <c r="DM161" s="154"/>
      <c r="DN161" s="154"/>
      <c r="DO161" s="154"/>
    </row>
    <row r="162" spans="1:119" ht="12.75" customHeight="1">
      <c r="A162" s="58">
        <v>4</v>
      </c>
      <c r="B162" s="205">
        <f>+B161+1</f>
        <v>154</v>
      </c>
      <c r="C162" s="206">
        <v>1075</v>
      </c>
      <c r="D162" s="207" t="s">
        <v>27</v>
      </c>
      <c r="E162" s="208" t="s">
        <v>29</v>
      </c>
      <c r="F162" s="208" t="s">
        <v>25</v>
      </c>
      <c r="G162" s="208" t="s">
        <v>90</v>
      </c>
      <c r="H162" s="209" t="s">
        <v>93</v>
      </c>
      <c r="I162" s="198">
        <v>1</v>
      </c>
      <c r="J162" s="199"/>
      <c r="K162" s="200">
        <f>SUM(L162:M162)</f>
        <v>3</v>
      </c>
      <c r="L162" s="201">
        <v>3</v>
      </c>
      <c r="M162" s="201"/>
      <c r="N162" s="200">
        <f>SUM(O162:P162)</f>
        <v>15</v>
      </c>
      <c r="O162" s="201">
        <v>15</v>
      </c>
      <c r="P162" s="201"/>
      <c r="Q162" s="202">
        <f>SUM(R162:S162)</f>
        <v>225.02</v>
      </c>
      <c r="R162" s="203">
        <v>225.02</v>
      </c>
      <c r="S162" s="203"/>
      <c r="T162" s="202">
        <f>SUM(U162:V162)</f>
        <v>0</v>
      </c>
      <c r="U162" s="203"/>
      <c r="V162" s="203"/>
      <c r="W162" s="201"/>
      <c r="X162" s="201">
        <v>1935</v>
      </c>
      <c r="Y162" s="204"/>
      <c r="Z162" s="67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0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  <c r="DC162" s="154"/>
      <c r="DD162" s="154"/>
      <c r="DE162" s="154"/>
      <c r="DF162" s="154"/>
      <c r="DG162" s="154"/>
      <c r="DH162" s="154"/>
      <c r="DI162" s="154"/>
      <c r="DJ162" s="154"/>
      <c r="DK162" s="154"/>
      <c r="DL162" s="154"/>
      <c r="DM162" s="154"/>
      <c r="DN162" s="154"/>
      <c r="DO162" s="154"/>
    </row>
    <row r="163" spans="1:119" ht="12.75" customHeight="1">
      <c r="A163" s="58">
        <v>4</v>
      </c>
      <c r="B163" s="205">
        <f>+B162+1</f>
        <v>155</v>
      </c>
      <c r="C163" s="206">
        <v>1077</v>
      </c>
      <c r="D163" s="207" t="s">
        <v>27</v>
      </c>
      <c r="E163" s="208" t="s">
        <v>29</v>
      </c>
      <c r="F163" s="208" t="s">
        <v>25</v>
      </c>
      <c r="G163" s="208" t="s">
        <v>90</v>
      </c>
      <c r="H163" s="209" t="s">
        <v>94</v>
      </c>
      <c r="I163" s="198">
        <v>1</v>
      </c>
      <c r="J163" s="199"/>
      <c r="K163" s="200">
        <f>SUM(L163:M163)</f>
        <v>8</v>
      </c>
      <c r="L163" s="201">
        <v>8</v>
      </c>
      <c r="M163" s="201"/>
      <c r="N163" s="200">
        <f>SUM(O163:P163)</f>
        <v>35</v>
      </c>
      <c r="O163" s="201">
        <v>35</v>
      </c>
      <c r="P163" s="201"/>
      <c r="Q163" s="202">
        <f>SUM(R163:S163)</f>
        <v>552.52</v>
      </c>
      <c r="R163" s="203">
        <v>552.52</v>
      </c>
      <c r="S163" s="203"/>
      <c r="T163" s="202">
        <f>SUM(U163:V163)</f>
        <v>0</v>
      </c>
      <c r="U163" s="203"/>
      <c r="V163" s="203"/>
      <c r="W163" s="201"/>
      <c r="X163" s="201">
        <v>1935</v>
      </c>
      <c r="Y163" s="204"/>
      <c r="Z163" s="67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0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  <c r="CY163" s="154"/>
      <c r="CZ163" s="154"/>
      <c r="DA163" s="154"/>
      <c r="DB163" s="154"/>
      <c r="DC163" s="154"/>
      <c r="DD163" s="154"/>
      <c r="DE163" s="154"/>
      <c r="DF163" s="154"/>
      <c r="DG163" s="154"/>
      <c r="DH163" s="154"/>
      <c r="DI163" s="154"/>
      <c r="DJ163" s="154"/>
      <c r="DK163" s="154"/>
      <c r="DL163" s="154"/>
      <c r="DM163" s="154"/>
      <c r="DN163" s="154"/>
      <c r="DO163" s="154"/>
    </row>
    <row r="164" spans="1:119" ht="12.75" customHeight="1">
      <c r="A164" s="58">
        <v>4</v>
      </c>
      <c r="B164" s="205">
        <f>+B163+1</f>
        <v>156</v>
      </c>
      <c r="C164" s="206">
        <v>1085</v>
      </c>
      <c r="D164" s="207" t="s">
        <v>27</v>
      </c>
      <c r="E164" s="208" t="s">
        <v>29</v>
      </c>
      <c r="F164" s="208" t="s">
        <v>25</v>
      </c>
      <c r="G164" s="208" t="s">
        <v>90</v>
      </c>
      <c r="H164" s="209">
        <v>25</v>
      </c>
      <c r="I164" s="198">
        <v>1</v>
      </c>
      <c r="J164" s="199"/>
      <c r="K164" s="200">
        <f>SUM(L164:M164)</f>
        <v>2</v>
      </c>
      <c r="L164" s="201">
        <v>2</v>
      </c>
      <c r="M164" s="201"/>
      <c r="N164" s="200">
        <f>SUM(O164:P164)</f>
        <v>8</v>
      </c>
      <c r="O164" s="201">
        <v>8</v>
      </c>
      <c r="P164" s="201"/>
      <c r="Q164" s="202">
        <f>SUM(R164:S164)</f>
        <v>150.03</v>
      </c>
      <c r="R164" s="203">
        <v>150.03</v>
      </c>
      <c r="S164" s="203"/>
      <c r="T164" s="202">
        <f>SUM(U164:V164)</f>
        <v>0</v>
      </c>
      <c r="U164" s="203"/>
      <c r="V164" s="203"/>
      <c r="W164" s="201"/>
      <c r="X164" s="201">
        <v>1935</v>
      </c>
      <c r="Y164" s="204"/>
      <c r="Z164" s="67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0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  <c r="DI164" s="154"/>
      <c r="DJ164" s="154"/>
      <c r="DK164" s="154"/>
      <c r="DL164" s="154"/>
      <c r="DM164" s="154"/>
      <c r="DN164" s="154"/>
      <c r="DO164" s="154"/>
    </row>
    <row r="165" spans="1:119" ht="12.75" customHeight="1">
      <c r="A165" s="58">
        <v>4</v>
      </c>
      <c r="B165" s="205">
        <f>+B164+1</f>
        <v>157</v>
      </c>
      <c r="C165" s="206">
        <v>1076</v>
      </c>
      <c r="D165" s="207" t="s">
        <v>27</v>
      </c>
      <c r="E165" s="208" t="s">
        <v>29</v>
      </c>
      <c r="F165" s="208" t="s">
        <v>25</v>
      </c>
      <c r="G165" s="208" t="s">
        <v>90</v>
      </c>
      <c r="H165" s="209">
        <v>26</v>
      </c>
      <c r="I165" s="198">
        <v>1</v>
      </c>
      <c r="J165" s="199"/>
      <c r="K165" s="200">
        <f>SUM(L165:M165)</f>
        <v>2</v>
      </c>
      <c r="L165" s="201">
        <v>2</v>
      </c>
      <c r="M165" s="201"/>
      <c r="N165" s="200">
        <f>SUM(O165:P165)</f>
        <v>10</v>
      </c>
      <c r="O165" s="201">
        <v>10</v>
      </c>
      <c r="P165" s="201"/>
      <c r="Q165" s="202">
        <f>SUM(R165:S165)</f>
        <v>147.1</v>
      </c>
      <c r="R165" s="203">
        <v>147.1</v>
      </c>
      <c r="S165" s="203"/>
      <c r="T165" s="202">
        <f>SUM(U165:V165)</f>
        <v>0</v>
      </c>
      <c r="U165" s="203"/>
      <c r="V165" s="203"/>
      <c r="W165" s="201"/>
      <c r="X165" s="201">
        <v>1935</v>
      </c>
      <c r="Y165" s="204"/>
      <c r="Z165" s="67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0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  <c r="DC165" s="154"/>
      <c r="DD165" s="154"/>
      <c r="DE165" s="154"/>
      <c r="DF165" s="154"/>
      <c r="DG165" s="154"/>
      <c r="DH165" s="154"/>
      <c r="DI165" s="154"/>
      <c r="DJ165" s="154"/>
      <c r="DK165" s="154"/>
      <c r="DL165" s="154"/>
      <c r="DM165" s="154"/>
      <c r="DN165" s="154"/>
      <c r="DO165" s="154"/>
    </row>
    <row r="166" spans="1:119" ht="12.75" customHeight="1">
      <c r="A166" s="58">
        <v>1</v>
      </c>
      <c r="B166" s="211">
        <f>+B165+1</f>
        <v>158</v>
      </c>
      <c r="C166" s="212">
        <v>3090</v>
      </c>
      <c r="D166" s="213" t="s">
        <v>23</v>
      </c>
      <c r="E166" s="214" t="s">
        <v>24</v>
      </c>
      <c r="F166" s="214" t="s">
        <v>25</v>
      </c>
      <c r="G166" s="214" t="s">
        <v>95</v>
      </c>
      <c r="H166" s="215">
        <v>2</v>
      </c>
      <c r="I166" s="198"/>
      <c r="J166" s="199"/>
      <c r="K166" s="200">
        <f>SUM(L166:M166)</f>
        <v>0</v>
      </c>
      <c r="L166" s="201"/>
      <c r="M166" s="201"/>
      <c r="N166" s="200">
        <f>SUM(O166:P166)</f>
        <v>0</v>
      </c>
      <c r="O166" s="201"/>
      <c r="P166" s="201"/>
      <c r="Q166" s="202">
        <f>SUM(R166:S166)</f>
        <v>0</v>
      </c>
      <c r="R166" s="203"/>
      <c r="S166" s="203"/>
      <c r="T166" s="202">
        <f>SUM(U166:V166)</f>
        <v>0</v>
      </c>
      <c r="U166" s="203"/>
      <c r="V166" s="203"/>
      <c r="W166" s="201"/>
      <c r="X166" s="201">
        <v>1905</v>
      </c>
      <c r="Y166" s="204"/>
      <c r="Z166" s="67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0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154"/>
      <c r="DF166" s="154"/>
      <c r="DG166" s="154"/>
      <c r="DH166" s="154"/>
      <c r="DI166" s="154"/>
      <c r="DJ166" s="154"/>
      <c r="DK166" s="154"/>
      <c r="DL166" s="154"/>
      <c r="DM166" s="154"/>
      <c r="DN166" s="154"/>
      <c r="DO166" s="154"/>
    </row>
    <row r="167" spans="1:119" ht="12.75" customHeight="1">
      <c r="A167" s="58">
        <v>1</v>
      </c>
      <c r="B167" s="211">
        <f>+B166+1</f>
        <v>159</v>
      </c>
      <c r="C167" s="212">
        <v>3101</v>
      </c>
      <c r="D167" s="213" t="s">
        <v>23</v>
      </c>
      <c r="E167" s="214" t="s">
        <v>24</v>
      </c>
      <c r="F167" s="214" t="s">
        <v>25</v>
      </c>
      <c r="G167" s="214" t="s">
        <v>95</v>
      </c>
      <c r="H167" s="215">
        <v>4</v>
      </c>
      <c r="I167" s="198"/>
      <c r="J167" s="199"/>
      <c r="K167" s="200">
        <f>SUM(L167:M167)</f>
        <v>0</v>
      </c>
      <c r="L167" s="201"/>
      <c r="M167" s="201"/>
      <c r="N167" s="200">
        <f>SUM(O167:P167)</f>
        <v>0</v>
      </c>
      <c r="O167" s="201"/>
      <c r="P167" s="201"/>
      <c r="Q167" s="202">
        <f>SUM(R167:S167)</f>
        <v>0</v>
      </c>
      <c r="R167" s="203"/>
      <c r="S167" s="203"/>
      <c r="T167" s="202">
        <f>SUM(U167:V167)</f>
        <v>0</v>
      </c>
      <c r="U167" s="203"/>
      <c r="V167" s="203"/>
      <c r="W167" s="201"/>
      <c r="X167" s="201">
        <v>1925</v>
      </c>
      <c r="Y167" s="204"/>
      <c r="Z167" s="67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0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  <c r="DI167" s="154"/>
      <c r="DJ167" s="154"/>
      <c r="DK167" s="154"/>
      <c r="DL167" s="154"/>
      <c r="DM167" s="154"/>
      <c r="DN167" s="154"/>
      <c r="DO167" s="154"/>
    </row>
    <row r="168" spans="1:119" ht="12.75" customHeight="1">
      <c r="A168" s="58">
        <v>1</v>
      </c>
      <c r="B168" s="211">
        <f>+B167+1</f>
        <v>160</v>
      </c>
      <c r="C168" s="212">
        <v>3091</v>
      </c>
      <c r="D168" s="213" t="s">
        <v>23</v>
      </c>
      <c r="E168" s="214" t="s">
        <v>24</v>
      </c>
      <c r="F168" s="214" t="s">
        <v>25</v>
      </c>
      <c r="G168" s="214" t="s">
        <v>95</v>
      </c>
      <c r="H168" s="215">
        <v>5</v>
      </c>
      <c r="I168" s="198"/>
      <c r="J168" s="199"/>
      <c r="K168" s="200">
        <f>SUM(L168:M168)</f>
        <v>0</v>
      </c>
      <c r="L168" s="201"/>
      <c r="M168" s="201"/>
      <c r="N168" s="200">
        <f>SUM(O168:P168)</f>
        <v>0</v>
      </c>
      <c r="O168" s="201"/>
      <c r="P168" s="201"/>
      <c r="Q168" s="202">
        <f>SUM(R168:S168)</f>
        <v>0</v>
      </c>
      <c r="R168" s="203"/>
      <c r="S168" s="203"/>
      <c r="T168" s="202">
        <f>SUM(U168:V168)</f>
        <v>0</v>
      </c>
      <c r="U168" s="203"/>
      <c r="V168" s="203"/>
      <c r="W168" s="201"/>
      <c r="X168" s="201">
        <v>1890</v>
      </c>
      <c r="Y168" s="204"/>
      <c r="Z168" s="67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0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4"/>
      <c r="DF168" s="154"/>
      <c r="DG168" s="154"/>
      <c r="DH168" s="154"/>
      <c r="DI168" s="154"/>
      <c r="DJ168" s="154"/>
      <c r="DK168" s="154"/>
      <c r="DL168" s="154"/>
      <c r="DM168" s="154"/>
      <c r="DN168" s="154"/>
      <c r="DO168" s="154"/>
    </row>
    <row r="169" spans="1:119" ht="12.75" customHeight="1">
      <c r="A169" s="58">
        <v>1</v>
      </c>
      <c r="B169" s="205">
        <f>+B168+1</f>
        <v>161</v>
      </c>
      <c r="C169" s="206">
        <v>3100</v>
      </c>
      <c r="D169" s="207" t="s">
        <v>27</v>
      </c>
      <c r="E169" s="208" t="s">
        <v>24</v>
      </c>
      <c r="F169" s="208" t="s">
        <v>25</v>
      </c>
      <c r="G169" s="208" t="s">
        <v>95</v>
      </c>
      <c r="H169" s="209">
        <v>6</v>
      </c>
      <c r="I169" s="198">
        <v>1</v>
      </c>
      <c r="J169" s="199"/>
      <c r="K169" s="200">
        <f>SUM(L169:M169)</f>
        <v>1</v>
      </c>
      <c r="L169" s="201">
        <v>1</v>
      </c>
      <c r="M169" s="201"/>
      <c r="N169" s="200">
        <f>SUM(O169:P169)</f>
        <v>4</v>
      </c>
      <c r="O169" s="201">
        <v>4</v>
      </c>
      <c r="P169" s="201"/>
      <c r="Q169" s="202">
        <f>SUM(R169:S169)</f>
        <v>72.09</v>
      </c>
      <c r="R169" s="203">
        <v>72.09</v>
      </c>
      <c r="S169" s="203"/>
      <c r="T169" s="202">
        <f>SUM(U169:V169)</f>
        <v>0</v>
      </c>
      <c r="U169" s="203"/>
      <c r="V169" s="203"/>
      <c r="W169" s="201"/>
      <c r="X169" s="201">
        <v>1905</v>
      </c>
      <c r="Y169" s="204"/>
      <c r="Z169" s="67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0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  <c r="DC169" s="154"/>
      <c r="DD169" s="154"/>
      <c r="DE169" s="154"/>
      <c r="DF169" s="154"/>
      <c r="DG169" s="154"/>
      <c r="DH169" s="154"/>
      <c r="DI169" s="154"/>
      <c r="DJ169" s="154"/>
      <c r="DK169" s="154"/>
      <c r="DL169" s="154"/>
      <c r="DM169" s="154"/>
      <c r="DN169" s="154"/>
      <c r="DO169" s="154"/>
    </row>
    <row r="170" spans="1:119" ht="12.75" customHeight="1">
      <c r="A170" s="58">
        <v>1</v>
      </c>
      <c r="B170" s="205">
        <f>+B169+1</f>
        <v>162</v>
      </c>
      <c r="C170" s="206">
        <v>3092</v>
      </c>
      <c r="D170" s="207" t="s">
        <v>27</v>
      </c>
      <c r="E170" s="208" t="s">
        <v>24</v>
      </c>
      <c r="F170" s="208" t="s">
        <v>25</v>
      </c>
      <c r="G170" s="208" t="s">
        <v>95</v>
      </c>
      <c r="H170" s="209">
        <v>7</v>
      </c>
      <c r="I170" s="198">
        <v>1</v>
      </c>
      <c r="J170" s="199"/>
      <c r="K170" s="200">
        <f>SUM(L170:M170)</f>
        <v>2</v>
      </c>
      <c r="L170" s="201">
        <v>2</v>
      </c>
      <c r="M170" s="201"/>
      <c r="N170" s="200">
        <f>SUM(O170:P170)</f>
        <v>8</v>
      </c>
      <c r="O170" s="201">
        <v>8</v>
      </c>
      <c r="P170" s="201"/>
      <c r="Q170" s="202">
        <f>SUM(R170:S170)</f>
        <v>148.84</v>
      </c>
      <c r="R170" s="203">
        <v>148.84</v>
      </c>
      <c r="S170" s="203"/>
      <c r="T170" s="202">
        <f>SUM(U170:V170)</f>
        <v>0</v>
      </c>
      <c r="U170" s="203"/>
      <c r="V170" s="203"/>
      <c r="W170" s="201"/>
      <c r="X170" s="201">
        <v>1890</v>
      </c>
      <c r="Y170" s="204"/>
      <c r="Z170" s="67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0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DF170" s="154"/>
      <c r="DG170" s="154"/>
      <c r="DH170" s="154"/>
      <c r="DI170" s="154"/>
      <c r="DJ170" s="154"/>
      <c r="DK170" s="154"/>
      <c r="DL170" s="154"/>
      <c r="DM170" s="154"/>
      <c r="DN170" s="154"/>
      <c r="DO170" s="154"/>
    </row>
    <row r="171" spans="1:119" ht="12.75" customHeight="1">
      <c r="A171" s="58">
        <v>1</v>
      </c>
      <c r="B171" s="205">
        <f>+B170+1</f>
        <v>163</v>
      </c>
      <c r="C171" s="206">
        <v>3099</v>
      </c>
      <c r="D171" s="207" t="s">
        <v>27</v>
      </c>
      <c r="E171" s="208" t="s">
        <v>29</v>
      </c>
      <c r="F171" s="208" t="s">
        <v>25</v>
      </c>
      <c r="G171" s="208" t="s">
        <v>95</v>
      </c>
      <c r="H171" s="209">
        <v>8</v>
      </c>
      <c r="I171" s="198">
        <v>1</v>
      </c>
      <c r="J171" s="199"/>
      <c r="K171" s="200">
        <f>SUM(L171:M171)</f>
        <v>1</v>
      </c>
      <c r="L171" s="201">
        <v>1</v>
      </c>
      <c r="M171" s="201"/>
      <c r="N171" s="200">
        <f>SUM(O171:P171)</f>
        <v>3</v>
      </c>
      <c r="O171" s="201">
        <v>3</v>
      </c>
      <c r="P171" s="201"/>
      <c r="Q171" s="202">
        <f>SUM(R171:S171)</f>
        <v>52.21</v>
      </c>
      <c r="R171" s="203">
        <v>52.21</v>
      </c>
      <c r="S171" s="203"/>
      <c r="T171" s="202">
        <f>SUM(U171:V171)</f>
        <v>0</v>
      </c>
      <c r="U171" s="203"/>
      <c r="V171" s="203"/>
      <c r="W171" s="201"/>
      <c r="X171" s="201">
        <v>1890</v>
      </c>
      <c r="Y171" s="204"/>
      <c r="Z171" s="67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0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</row>
    <row r="172" spans="1:119" ht="12.75" customHeight="1">
      <c r="A172" s="58">
        <v>1</v>
      </c>
      <c r="B172" s="205">
        <f>+B171+1</f>
        <v>164</v>
      </c>
      <c r="C172" s="206">
        <v>3093</v>
      </c>
      <c r="D172" s="207" t="s">
        <v>27</v>
      </c>
      <c r="E172" s="208" t="s">
        <v>24</v>
      </c>
      <c r="F172" s="208" t="s">
        <v>25</v>
      </c>
      <c r="G172" s="208" t="s">
        <v>95</v>
      </c>
      <c r="H172" s="209">
        <v>9</v>
      </c>
      <c r="I172" s="198">
        <v>1</v>
      </c>
      <c r="J172" s="199"/>
      <c r="K172" s="200">
        <f>SUM(L172:M172)</f>
        <v>5</v>
      </c>
      <c r="L172" s="201">
        <v>5</v>
      </c>
      <c r="M172" s="201"/>
      <c r="N172" s="200">
        <f>SUM(O172:P172)</f>
        <v>18</v>
      </c>
      <c r="O172" s="201">
        <v>18</v>
      </c>
      <c r="P172" s="201"/>
      <c r="Q172" s="202">
        <f>SUM(R172:S172)</f>
        <v>332.32</v>
      </c>
      <c r="R172" s="203">
        <v>332.32</v>
      </c>
      <c r="S172" s="203"/>
      <c r="T172" s="202">
        <f>SUM(U172:V172)</f>
        <v>0</v>
      </c>
      <c r="U172" s="203"/>
      <c r="V172" s="203"/>
      <c r="W172" s="201"/>
      <c r="X172" s="201">
        <v>1885</v>
      </c>
      <c r="Y172" s="204"/>
      <c r="Z172" s="67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0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  <c r="DC172" s="154"/>
      <c r="DD172" s="154"/>
      <c r="DE172" s="154"/>
      <c r="DF172" s="154"/>
      <c r="DG172" s="154"/>
      <c r="DH172" s="154"/>
      <c r="DI172" s="154"/>
      <c r="DJ172" s="154"/>
      <c r="DK172" s="154"/>
      <c r="DL172" s="154"/>
      <c r="DM172" s="154"/>
      <c r="DN172" s="154"/>
      <c r="DO172" s="154"/>
    </row>
    <row r="173" spans="1:119" ht="12.75" customHeight="1">
      <c r="A173" s="58">
        <v>1</v>
      </c>
      <c r="B173" s="205">
        <f>+B172+1</f>
        <v>165</v>
      </c>
      <c r="C173" s="206">
        <v>3102</v>
      </c>
      <c r="D173" s="207" t="s">
        <v>27</v>
      </c>
      <c r="E173" s="208" t="s">
        <v>24</v>
      </c>
      <c r="F173" s="208" t="s">
        <v>25</v>
      </c>
      <c r="G173" s="208" t="s">
        <v>95</v>
      </c>
      <c r="H173" s="209">
        <v>10</v>
      </c>
      <c r="I173" s="198">
        <v>1</v>
      </c>
      <c r="J173" s="199"/>
      <c r="K173" s="200">
        <f>SUM(L173:M173)</f>
        <v>3</v>
      </c>
      <c r="L173" s="201">
        <v>3</v>
      </c>
      <c r="M173" s="201"/>
      <c r="N173" s="200">
        <f>SUM(O173:P173)</f>
        <v>10</v>
      </c>
      <c r="O173" s="201">
        <v>10</v>
      </c>
      <c r="P173" s="201"/>
      <c r="Q173" s="202">
        <f>SUM(R173:S173)</f>
        <v>178.19</v>
      </c>
      <c r="R173" s="203">
        <v>178.19</v>
      </c>
      <c r="S173" s="203"/>
      <c r="T173" s="202">
        <f>SUM(U173:V173)</f>
        <v>0</v>
      </c>
      <c r="U173" s="203"/>
      <c r="V173" s="203"/>
      <c r="W173" s="201"/>
      <c r="X173" s="201">
        <v>1905</v>
      </c>
      <c r="Y173" s="204"/>
      <c r="Z173" s="67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0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4"/>
      <c r="DF173" s="154"/>
      <c r="DG173" s="154"/>
      <c r="DH173" s="154"/>
      <c r="DI173" s="154"/>
      <c r="DJ173" s="154"/>
      <c r="DK173" s="154"/>
      <c r="DL173" s="154"/>
      <c r="DM173" s="154"/>
      <c r="DN173" s="154"/>
      <c r="DO173" s="154"/>
    </row>
    <row r="174" spans="1:119" ht="12.75" customHeight="1">
      <c r="A174" s="58">
        <v>1</v>
      </c>
      <c r="B174" s="205">
        <f>+B173+1</f>
        <v>166</v>
      </c>
      <c r="C174" s="206">
        <v>3094</v>
      </c>
      <c r="D174" s="207" t="s">
        <v>27</v>
      </c>
      <c r="E174" s="208" t="s">
        <v>24</v>
      </c>
      <c r="F174" s="208" t="s">
        <v>25</v>
      </c>
      <c r="G174" s="208" t="s">
        <v>95</v>
      </c>
      <c r="H174" s="209">
        <v>11</v>
      </c>
      <c r="I174" s="198">
        <v>1</v>
      </c>
      <c r="J174" s="199"/>
      <c r="K174" s="200">
        <f>SUM(L174:M174)</f>
        <v>2</v>
      </c>
      <c r="L174" s="201">
        <v>2</v>
      </c>
      <c r="M174" s="201"/>
      <c r="N174" s="200">
        <f>SUM(O174:P174)</f>
        <v>8</v>
      </c>
      <c r="O174" s="201">
        <v>8</v>
      </c>
      <c r="P174" s="201"/>
      <c r="Q174" s="202">
        <f>SUM(R174:S174)</f>
        <v>126.28</v>
      </c>
      <c r="R174" s="203">
        <v>126.28</v>
      </c>
      <c r="S174" s="203"/>
      <c r="T174" s="202">
        <f>SUM(U174:V174)</f>
        <v>0</v>
      </c>
      <c r="U174" s="203"/>
      <c r="V174" s="203"/>
      <c r="W174" s="201"/>
      <c r="X174" s="201">
        <v>1885</v>
      </c>
      <c r="Y174" s="204"/>
      <c r="Z174" s="67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0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</row>
    <row r="175" spans="1:119" ht="12.75" customHeight="1">
      <c r="A175" s="58">
        <v>1</v>
      </c>
      <c r="B175" s="205">
        <f>+B174+1</f>
        <v>167</v>
      </c>
      <c r="C175" s="206">
        <v>2002</v>
      </c>
      <c r="D175" s="207" t="s">
        <v>27</v>
      </c>
      <c r="E175" s="208" t="s">
        <v>24</v>
      </c>
      <c r="F175" s="208" t="s">
        <v>25</v>
      </c>
      <c r="G175" s="208" t="s">
        <v>95</v>
      </c>
      <c r="H175" s="209">
        <v>12</v>
      </c>
      <c r="I175" s="198">
        <v>1</v>
      </c>
      <c r="J175" s="199"/>
      <c r="K175" s="200">
        <f>SUM(L175:M175)</f>
        <v>2</v>
      </c>
      <c r="L175" s="201">
        <v>2</v>
      </c>
      <c r="M175" s="201"/>
      <c r="N175" s="200">
        <f>SUM(O175:P175)</f>
        <v>8</v>
      </c>
      <c r="O175" s="201">
        <v>8</v>
      </c>
      <c r="P175" s="201"/>
      <c r="Q175" s="202">
        <f>SUM(R175:S175)</f>
        <v>150.04</v>
      </c>
      <c r="R175" s="203">
        <v>150.04</v>
      </c>
      <c r="S175" s="203"/>
      <c r="T175" s="202">
        <f>SUM(U175:V175)</f>
        <v>0</v>
      </c>
      <c r="U175" s="203"/>
      <c r="V175" s="203"/>
      <c r="W175" s="201"/>
      <c r="X175" s="201">
        <v>1905</v>
      </c>
      <c r="Y175" s="204"/>
      <c r="Z175" s="67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0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</row>
    <row r="176" spans="1:119" ht="12.75" customHeight="1">
      <c r="A176" s="58">
        <v>1</v>
      </c>
      <c r="B176" s="205">
        <f>+B175+1</f>
        <v>168</v>
      </c>
      <c r="C176" s="206">
        <v>3095</v>
      </c>
      <c r="D176" s="207" t="s">
        <v>27</v>
      </c>
      <c r="E176" s="208" t="s">
        <v>24</v>
      </c>
      <c r="F176" s="208" t="s">
        <v>25</v>
      </c>
      <c r="G176" s="208" t="s">
        <v>95</v>
      </c>
      <c r="H176" s="209">
        <v>13</v>
      </c>
      <c r="I176" s="198">
        <v>1</v>
      </c>
      <c r="J176" s="199"/>
      <c r="K176" s="200">
        <f>SUM(L176:M176)</f>
        <v>2</v>
      </c>
      <c r="L176" s="201">
        <v>2</v>
      </c>
      <c r="M176" s="201"/>
      <c r="N176" s="200">
        <f>SUM(O176:P176)</f>
        <v>6</v>
      </c>
      <c r="O176" s="201">
        <v>6</v>
      </c>
      <c r="P176" s="201"/>
      <c r="Q176" s="202">
        <f>SUM(R176:S176)</f>
        <v>110.54</v>
      </c>
      <c r="R176" s="203">
        <v>110.54</v>
      </c>
      <c r="S176" s="203"/>
      <c r="T176" s="202">
        <f>SUM(U176:V176)</f>
        <v>0</v>
      </c>
      <c r="U176" s="203"/>
      <c r="V176" s="203"/>
      <c r="W176" s="201"/>
      <c r="X176" s="201">
        <v>1925</v>
      </c>
      <c r="Y176" s="204"/>
      <c r="Z176" s="67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0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  <c r="DI176" s="154"/>
      <c r="DJ176" s="154"/>
      <c r="DK176" s="154"/>
      <c r="DL176" s="154"/>
      <c r="DM176" s="154"/>
      <c r="DN176" s="154"/>
      <c r="DO176" s="154"/>
    </row>
    <row r="177" spans="1:119" ht="12.75" customHeight="1">
      <c r="A177" s="58">
        <v>1</v>
      </c>
      <c r="B177" s="205">
        <f>+B176+1</f>
        <v>169</v>
      </c>
      <c r="C177" s="206">
        <v>3096</v>
      </c>
      <c r="D177" s="207" t="s">
        <v>27</v>
      </c>
      <c r="E177" s="208" t="s">
        <v>24</v>
      </c>
      <c r="F177" s="208" t="s">
        <v>25</v>
      </c>
      <c r="G177" s="208" t="s">
        <v>95</v>
      </c>
      <c r="H177" s="209">
        <v>15</v>
      </c>
      <c r="I177" s="198">
        <v>1</v>
      </c>
      <c r="J177" s="199"/>
      <c r="K177" s="200">
        <f>SUM(L177:M177)</f>
        <v>2</v>
      </c>
      <c r="L177" s="201">
        <v>2</v>
      </c>
      <c r="M177" s="201"/>
      <c r="N177" s="200">
        <f>SUM(O177:P177)</f>
        <v>7</v>
      </c>
      <c r="O177" s="201">
        <v>7</v>
      </c>
      <c r="P177" s="201"/>
      <c r="Q177" s="202">
        <f>SUM(R177:S177)</f>
        <v>148.37</v>
      </c>
      <c r="R177" s="203">
        <v>148.37</v>
      </c>
      <c r="S177" s="203"/>
      <c r="T177" s="202">
        <f>SUM(U177:V177)</f>
        <v>0</v>
      </c>
      <c r="U177" s="203"/>
      <c r="V177" s="203"/>
      <c r="W177" s="201"/>
      <c r="X177" s="201">
        <v>1925</v>
      </c>
      <c r="Y177" s="204"/>
      <c r="Z177" s="67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0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  <c r="DB177" s="154"/>
      <c r="DC177" s="154"/>
      <c r="DD177" s="154"/>
      <c r="DE177" s="154"/>
      <c r="DF177" s="154"/>
      <c r="DG177" s="154"/>
      <c r="DH177" s="154"/>
      <c r="DI177" s="154"/>
      <c r="DJ177" s="154"/>
      <c r="DK177" s="154"/>
      <c r="DL177" s="154"/>
      <c r="DM177" s="154"/>
      <c r="DN177" s="154"/>
      <c r="DO177" s="154"/>
    </row>
    <row r="178" spans="1:119" ht="12.75" customHeight="1">
      <c r="A178" s="58">
        <v>1</v>
      </c>
      <c r="B178" s="205">
        <f>+B177+1</f>
        <v>170</v>
      </c>
      <c r="C178" s="206">
        <v>3097</v>
      </c>
      <c r="D178" s="207" t="s">
        <v>27</v>
      </c>
      <c r="E178" s="208" t="s">
        <v>34</v>
      </c>
      <c r="F178" s="208" t="s">
        <v>25</v>
      </c>
      <c r="G178" s="208" t="s">
        <v>95</v>
      </c>
      <c r="H178" s="209">
        <v>17</v>
      </c>
      <c r="I178" s="198">
        <v>1</v>
      </c>
      <c r="J178" s="199"/>
      <c r="K178" s="200">
        <f>SUM(L178:M178)</f>
        <v>2</v>
      </c>
      <c r="L178" s="201">
        <v>2</v>
      </c>
      <c r="M178" s="201"/>
      <c r="N178" s="200">
        <f>SUM(O178:P178)</f>
        <v>6</v>
      </c>
      <c r="O178" s="201">
        <v>6</v>
      </c>
      <c r="P178" s="201"/>
      <c r="Q178" s="202">
        <f>SUM(R178:S178)</f>
        <v>92.58</v>
      </c>
      <c r="R178" s="203">
        <v>92.58</v>
      </c>
      <c r="S178" s="203"/>
      <c r="T178" s="202">
        <f>SUM(U178:V178)</f>
        <v>92.58</v>
      </c>
      <c r="U178" s="203">
        <v>92.58</v>
      </c>
      <c r="V178" s="203"/>
      <c r="W178" s="201"/>
      <c r="X178" s="201">
        <v>1985</v>
      </c>
      <c r="Y178" s="204"/>
      <c r="Z178" s="67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0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4"/>
      <c r="DE178" s="154"/>
      <c r="DF178" s="154"/>
      <c r="DG178" s="154"/>
      <c r="DH178" s="154"/>
      <c r="DI178" s="154"/>
      <c r="DJ178" s="154"/>
      <c r="DK178" s="154"/>
      <c r="DL178" s="154"/>
      <c r="DM178" s="154"/>
      <c r="DN178" s="154"/>
      <c r="DO178" s="154"/>
    </row>
    <row r="179" spans="1:119" ht="12.75" customHeight="1">
      <c r="A179" s="58">
        <v>1</v>
      </c>
      <c r="B179" s="205">
        <f>+B178+1</f>
        <v>171</v>
      </c>
      <c r="C179" s="206">
        <v>3098</v>
      </c>
      <c r="D179" s="207" t="s">
        <v>27</v>
      </c>
      <c r="E179" s="208" t="s">
        <v>29</v>
      </c>
      <c r="F179" s="208" t="s">
        <v>25</v>
      </c>
      <c r="G179" s="208" t="s">
        <v>95</v>
      </c>
      <c r="H179" s="209" t="s">
        <v>96</v>
      </c>
      <c r="I179" s="198">
        <v>1</v>
      </c>
      <c r="J179" s="199"/>
      <c r="K179" s="200">
        <f>SUM(L179:M179)</f>
        <v>5</v>
      </c>
      <c r="L179" s="201">
        <v>5</v>
      </c>
      <c r="M179" s="201"/>
      <c r="N179" s="200">
        <f>SUM(O179:P179)</f>
        <v>14</v>
      </c>
      <c r="O179" s="201">
        <v>14</v>
      </c>
      <c r="P179" s="201"/>
      <c r="Q179" s="202">
        <f>SUM(R179:S179)</f>
        <v>231.07</v>
      </c>
      <c r="R179" s="203">
        <v>231.07</v>
      </c>
      <c r="S179" s="203"/>
      <c r="T179" s="202">
        <f>SUM(U179:V179)</f>
        <v>231.07</v>
      </c>
      <c r="U179" s="203">
        <v>231.07</v>
      </c>
      <c r="V179" s="203"/>
      <c r="W179" s="201"/>
      <c r="X179" s="201">
        <v>1977</v>
      </c>
      <c r="Y179" s="204"/>
      <c r="Z179" s="67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0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  <c r="DB179" s="154"/>
      <c r="DC179" s="154"/>
      <c r="DD179" s="154"/>
      <c r="DE179" s="154"/>
      <c r="DF179" s="154"/>
      <c r="DG179" s="154"/>
      <c r="DH179" s="154"/>
      <c r="DI179" s="154"/>
      <c r="DJ179" s="154"/>
      <c r="DK179" s="154"/>
      <c r="DL179" s="154"/>
      <c r="DM179" s="154"/>
      <c r="DN179" s="154"/>
      <c r="DO179" s="154"/>
    </row>
    <row r="180" spans="1:119" ht="12.75" customHeight="1">
      <c r="A180" s="58">
        <v>4</v>
      </c>
      <c r="B180" s="205">
        <f>+B179+1</f>
        <v>172</v>
      </c>
      <c r="C180" s="206">
        <v>1086</v>
      </c>
      <c r="D180" s="207" t="s">
        <v>27</v>
      </c>
      <c r="E180" s="208" t="s">
        <v>29</v>
      </c>
      <c r="F180" s="208" t="s">
        <v>25</v>
      </c>
      <c r="G180" s="208" t="s">
        <v>97</v>
      </c>
      <c r="H180" s="209">
        <v>1</v>
      </c>
      <c r="I180" s="198">
        <v>1</v>
      </c>
      <c r="J180" s="199"/>
      <c r="K180" s="200">
        <f>SUM(L180:M180)</f>
        <v>2</v>
      </c>
      <c r="L180" s="201">
        <v>2</v>
      </c>
      <c r="M180" s="201"/>
      <c r="N180" s="200">
        <f>SUM(O180:P180)</f>
        <v>9</v>
      </c>
      <c r="O180" s="201">
        <v>9</v>
      </c>
      <c r="P180" s="201"/>
      <c r="Q180" s="202">
        <f>SUM(R180:S180)</f>
        <v>135.47</v>
      </c>
      <c r="R180" s="203">
        <v>135.47</v>
      </c>
      <c r="S180" s="203"/>
      <c r="T180" s="202">
        <f>SUM(U180:V180)</f>
        <v>0</v>
      </c>
      <c r="U180" s="203"/>
      <c r="V180" s="203"/>
      <c r="W180" s="201"/>
      <c r="X180" s="201">
        <v>1927</v>
      </c>
      <c r="Y180" s="204"/>
      <c r="Z180" s="67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0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4"/>
      <c r="DE180" s="154"/>
      <c r="DF180" s="154"/>
      <c r="DG180" s="154"/>
      <c r="DH180" s="154"/>
      <c r="DI180" s="154"/>
      <c r="DJ180" s="154"/>
      <c r="DK180" s="154"/>
      <c r="DL180" s="154"/>
      <c r="DM180" s="154"/>
      <c r="DN180" s="154"/>
      <c r="DO180" s="154"/>
    </row>
    <row r="181" spans="1:119" ht="12.75" customHeight="1">
      <c r="A181" s="58">
        <v>4</v>
      </c>
      <c r="B181" s="205">
        <f>+B180+1</f>
        <v>173</v>
      </c>
      <c r="C181" s="206">
        <v>1092</v>
      </c>
      <c r="D181" s="207" t="s">
        <v>27</v>
      </c>
      <c r="E181" s="208" t="s">
        <v>24</v>
      </c>
      <c r="F181" s="208" t="s">
        <v>25</v>
      </c>
      <c r="G181" s="208" t="s">
        <v>98</v>
      </c>
      <c r="H181" s="209" t="s">
        <v>39</v>
      </c>
      <c r="I181" s="198">
        <v>1</v>
      </c>
      <c r="J181" s="199"/>
      <c r="K181" s="200">
        <f>SUM(L181:M181)</f>
        <v>3</v>
      </c>
      <c r="L181" s="201">
        <v>3</v>
      </c>
      <c r="M181" s="201"/>
      <c r="N181" s="200">
        <f>SUM(O181:P181)</f>
        <v>12</v>
      </c>
      <c r="O181" s="201">
        <v>12</v>
      </c>
      <c r="P181" s="201"/>
      <c r="Q181" s="202">
        <f>SUM(R181:S181)</f>
        <v>192.67000000000002</v>
      </c>
      <c r="R181" s="203">
        <v>192.67</v>
      </c>
      <c r="S181" s="203"/>
      <c r="T181" s="202">
        <f>SUM(U181:V181)</f>
        <v>0</v>
      </c>
      <c r="U181" s="203"/>
      <c r="V181" s="203"/>
      <c r="W181" s="201"/>
      <c r="X181" s="201">
        <v>1935</v>
      </c>
      <c r="Y181" s="204"/>
      <c r="Z181" s="67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0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</row>
    <row r="182" spans="1:119" ht="12.75" customHeight="1">
      <c r="A182" s="58">
        <v>4</v>
      </c>
      <c r="B182" s="205">
        <f>+B181+1</f>
        <v>174</v>
      </c>
      <c r="C182" s="206">
        <v>1093</v>
      </c>
      <c r="D182" s="207" t="s">
        <v>27</v>
      </c>
      <c r="E182" s="208" t="s">
        <v>24</v>
      </c>
      <c r="F182" s="208" t="s">
        <v>25</v>
      </c>
      <c r="G182" s="208" t="s">
        <v>98</v>
      </c>
      <c r="H182" s="209" t="s">
        <v>99</v>
      </c>
      <c r="I182" s="198">
        <v>1</v>
      </c>
      <c r="J182" s="199"/>
      <c r="K182" s="200">
        <f>SUM(L182:M182)</f>
        <v>10</v>
      </c>
      <c r="L182" s="201">
        <v>10</v>
      </c>
      <c r="M182" s="201"/>
      <c r="N182" s="200">
        <f>SUM(O182:P182)</f>
        <v>41</v>
      </c>
      <c r="O182" s="201">
        <v>41</v>
      </c>
      <c r="P182" s="201"/>
      <c r="Q182" s="202">
        <f>SUM(R182:S182)</f>
        <v>647.0200000000001</v>
      </c>
      <c r="R182" s="203">
        <f>583.57+63.45</f>
        <v>647.0200000000001</v>
      </c>
      <c r="S182" s="203"/>
      <c r="T182" s="202">
        <f>SUM(U182:V182)</f>
        <v>0</v>
      </c>
      <c r="U182" s="203"/>
      <c r="V182" s="203"/>
      <c r="W182" s="201"/>
      <c r="X182" s="201">
        <v>1935</v>
      </c>
      <c r="Y182" s="204"/>
      <c r="Z182" s="67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0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4"/>
      <c r="CN182" s="154"/>
      <c r="CO182" s="154"/>
      <c r="CP182" s="154"/>
      <c r="CQ182" s="154"/>
      <c r="CR182" s="154"/>
      <c r="CS182" s="154"/>
      <c r="CT182" s="154"/>
      <c r="CU182" s="154"/>
      <c r="CV182" s="154"/>
      <c r="CW182" s="154"/>
      <c r="CX182" s="154"/>
      <c r="CY182" s="154"/>
      <c r="CZ182" s="154"/>
      <c r="DA182" s="154"/>
      <c r="DB182" s="154"/>
      <c r="DC182" s="154"/>
      <c r="DD182" s="154"/>
      <c r="DE182" s="154"/>
      <c r="DF182" s="154"/>
      <c r="DG182" s="154"/>
      <c r="DH182" s="154"/>
      <c r="DI182" s="154"/>
      <c r="DJ182" s="154"/>
      <c r="DK182" s="154"/>
      <c r="DL182" s="154"/>
      <c r="DM182" s="154"/>
      <c r="DN182" s="154"/>
      <c r="DO182" s="154"/>
    </row>
    <row r="183" spans="1:119" ht="12.75" customHeight="1">
      <c r="A183" s="58">
        <v>4</v>
      </c>
      <c r="B183" s="205">
        <f>+B182+1</f>
        <v>175</v>
      </c>
      <c r="C183" s="206">
        <v>1094</v>
      </c>
      <c r="D183" s="207" t="s">
        <v>27</v>
      </c>
      <c r="E183" s="208" t="s">
        <v>24</v>
      </c>
      <c r="F183" s="208" t="s">
        <v>25</v>
      </c>
      <c r="G183" s="208" t="s">
        <v>98</v>
      </c>
      <c r="H183" s="209" t="s">
        <v>100</v>
      </c>
      <c r="I183" s="198">
        <v>1</v>
      </c>
      <c r="J183" s="199"/>
      <c r="K183" s="200">
        <f>SUM(L183:M183)</f>
        <v>8</v>
      </c>
      <c r="L183" s="201">
        <v>8</v>
      </c>
      <c r="M183" s="201"/>
      <c r="N183" s="200">
        <f>SUM(O183:P183)</f>
        <v>32</v>
      </c>
      <c r="O183" s="201">
        <v>32</v>
      </c>
      <c r="P183" s="201"/>
      <c r="Q183" s="202">
        <f>SUM(R183:S183)</f>
        <v>498.69</v>
      </c>
      <c r="R183" s="203">
        <f>435.45+63.24</f>
        <v>498.69</v>
      </c>
      <c r="S183" s="203"/>
      <c r="T183" s="202">
        <f>SUM(U183:V183)</f>
        <v>0</v>
      </c>
      <c r="U183" s="203"/>
      <c r="V183" s="203"/>
      <c r="W183" s="201"/>
      <c r="X183" s="201">
        <v>1935</v>
      </c>
      <c r="Y183" s="204"/>
      <c r="Z183" s="67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0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  <c r="CY183" s="154"/>
      <c r="CZ183" s="154"/>
      <c r="DA183" s="154"/>
      <c r="DB183" s="154"/>
      <c r="DC183" s="154"/>
      <c r="DD183" s="154"/>
      <c r="DE183" s="154"/>
      <c r="DF183" s="154"/>
      <c r="DG183" s="154"/>
      <c r="DH183" s="154"/>
      <c r="DI183" s="154"/>
      <c r="DJ183" s="154"/>
      <c r="DK183" s="154"/>
      <c r="DL183" s="154"/>
      <c r="DM183" s="154"/>
      <c r="DN183" s="154"/>
      <c r="DO183" s="154"/>
    </row>
    <row r="184" spans="1:119" ht="12.75" customHeight="1">
      <c r="A184" s="58">
        <v>4</v>
      </c>
      <c r="B184" s="205">
        <f>+B183+1</f>
        <v>176</v>
      </c>
      <c r="C184" s="206">
        <v>1090</v>
      </c>
      <c r="D184" s="207" t="s">
        <v>27</v>
      </c>
      <c r="E184" s="208" t="s">
        <v>34</v>
      </c>
      <c r="F184" s="208" t="s">
        <v>25</v>
      </c>
      <c r="G184" s="208" t="s">
        <v>213</v>
      </c>
      <c r="H184" s="209" t="s">
        <v>102</v>
      </c>
      <c r="I184" s="198">
        <v>1</v>
      </c>
      <c r="J184" s="199"/>
      <c r="K184" s="200">
        <f>SUM(L184:M184)</f>
        <v>34</v>
      </c>
      <c r="L184" s="201">
        <f>29+1</f>
        <v>30</v>
      </c>
      <c r="M184" s="201">
        <v>4</v>
      </c>
      <c r="N184" s="200">
        <f>SUM(O184:P184)</f>
        <v>100</v>
      </c>
      <c r="O184" s="201">
        <f>93+3</f>
        <v>96</v>
      </c>
      <c r="P184" s="201">
        <v>4</v>
      </c>
      <c r="Q184" s="202">
        <f>SUM(R184:S184)</f>
        <v>1328.6299999999999</v>
      </c>
      <c r="R184" s="203">
        <f>1232.87+32.23</f>
        <v>1265.1</v>
      </c>
      <c r="S184" s="203">
        <v>63.53</v>
      </c>
      <c r="T184" s="202">
        <f>SUM(U184:V184)</f>
        <v>1328.6299999999999</v>
      </c>
      <c r="U184" s="203">
        <f>1232.87+32.23</f>
        <v>1265.1</v>
      </c>
      <c r="V184" s="203">
        <v>63.53</v>
      </c>
      <c r="W184" s="201"/>
      <c r="X184" s="201">
        <v>1966</v>
      </c>
      <c r="Y184" s="204"/>
      <c r="Z184" s="67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0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  <c r="CY184" s="154"/>
      <c r="CZ184" s="154"/>
      <c r="DA184" s="154"/>
      <c r="DB184" s="154"/>
      <c r="DC184" s="154"/>
      <c r="DD184" s="154"/>
      <c r="DE184" s="154"/>
      <c r="DF184" s="154"/>
      <c r="DG184" s="154"/>
      <c r="DH184" s="154"/>
      <c r="DI184" s="154"/>
      <c r="DJ184" s="154"/>
      <c r="DK184" s="154"/>
      <c r="DL184" s="154"/>
      <c r="DM184" s="154"/>
      <c r="DN184" s="154"/>
      <c r="DO184" s="154"/>
    </row>
    <row r="185" spans="1:119" ht="12.75" customHeight="1">
      <c r="A185" s="58">
        <v>4</v>
      </c>
      <c r="B185" s="205">
        <f>+B184+1</f>
        <v>177</v>
      </c>
      <c r="C185" s="206">
        <v>1091</v>
      </c>
      <c r="D185" s="207" t="s">
        <v>27</v>
      </c>
      <c r="E185" s="208" t="s">
        <v>34</v>
      </c>
      <c r="F185" s="208" t="s">
        <v>25</v>
      </c>
      <c r="G185" s="208" t="s">
        <v>213</v>
      </c>
      <c r="H185" s="209" t="s">
        <v>103</v>
      </c>
      <c r="I185" s="198">
        <v>1</v>
      </c>
      <c r="J185" s="199"/>
      <c r="K185" s="200">
        <f>SUM(L185:M185)</f>
        <v>28</v>
      </c>
      <c r="L185" s="201">
        <f>27+1</f>
        <v>28</v>
      </c>
      <c r="M185" s="201"/>
      <c r="N185" s="200">
        <f>SUM(O185:P185)</f>
        <v>89</v>
      </c>
      <c r="O185" s="201">
        <f>86+3</f>
        <v>89</v>
      </c>
      <c r="P185" s="201"/>
      <c r="Q185" s="202">
        <f>SUM(R185:S185)</f>
        <v>1169.97</v>
      </c>
      <c r="R185" s="203">
        <f>1138.17+31.8</f>
        <v>1169.97</v>
      </c>
      <c r="S185" s="203"/>
      <c r="T185" s="202">
        <f>SUM(U185:V185)</f>
        <v>1169.97</v>
      </c>
      <c r="U185" s="203">
        <f>1138.17+31.8</f>
        <v>1169.97</v>
      </c>
      <c r="V185" s="203"/>
      <c r="W185" s="201"/>
      <c r="X185" s="201">
        <v>1966</v>
      </c>
      <c r="Y185" s="204"/>
      <c r="Z185" s="67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0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  <c r="CM185" s="154"/>
      <c r="CN185" s="154"/>
      <c r="CO185" s="154"/>
      <c r="CP185" s="154"/>
      <c r="CQ185" s="154"/>
      <c r="CR185" s="154"/>
      <c r="CS185" s="154"/>
      <c r="CT185" s="154"/>
      <c r="CU185" s="154"/>
      <c r="CV185" s="154"/>
      <c r="CW185" s="154"/>
      <c r="CX185" s="154"/>
      <c r="CY185" s="154"/>
      <c r="CZ185" s="154"/>
      <c r="DA185" s="154"/>
      <c r="DB185" s="154"/>
      <c r="DC185" s="154"/>
      <c r="DD185" s="154"/>
      <c r="DE185" s="154"/>
      <c r="DF185" s="154"/>
      <c r="DG185" s="154"/>
      <c r="DH185" s="154"/>
      <c r="DI185" s="154"/>
      <c r="DJ185" s="154"/>
      <c r="DK185" s="154"/>
      <c r="DL185" s="154"/>
      <c r="DM185" s="154"/>
      <c r="DN185" s="154"/>
      <c r="DO185" s="154"/>
    </row>
    <row r="186" spans="1:119" ht="12.75" customHeight="1">
      <c r="A186" s="58">
        <v>4</v>
      </c>
      <c r="B186" s="205">
        <f>+B185+1</f>
        <v>178</v>
      </c>
      <c r="C186" s="206">
        <v>1089</v>
      </c>
      <c r="D186" s="207" t="s">
        <v>27</v>
      </c>
      <c r="E186" s="208" t="s">
        <v>34</v>
      </c>
      <c r="F186" s="208" t="s">
        <v>25</v>
      </c>
      <c r="G186" s="208" t="s">
        <v>213</v>
      </c>
      <c r="H186" s="209" t="s">
        <v>104</v>
      </c>
      <c r="I186" s="198">
        <v>1</v>
      </c>
      <c r="J186" s="199"/>
      <c r="K186" s="200">
        <f>SUM(L186:M186)</f>
        <v>26</v>
      </c>
      <c r="L186" s="201">
        <v>22</v>
      </c>
      <c r="M186" s="201">
        <v>4</v>
      </c>
      <c r="N186" s="200">
        <f>SUM(O186:P186)</f>
        <v>79</v>
      </c>
      <c r="O186" s="201">
        <v>75</v>
      </c>
      <c r="P186" s="201">
        <v>4</v>
      </c>
      <c r="Q186" s="202">
        <f>SUM(R186:S186)</f>
        <v>1032.99</v>
      </c>
      <c r="R186" s="203">
        <v>971.39</v>
      </c>
      <c r="S186" s="203">
        <v>61.6</v>
      </c>
      <c r="T186" s="202">
        <f>SUM(U186:V186)</f>
        <v>1017.59</v>
      </c>
      <c r="U186" s="203">
        <v>971.39</v>
      </c>
      <c r="V186" s="203">
        <v>46.2</v>
      </c>
      <c r="W186" s="201"/>
      <c r="X186" s="201">
        <v>1966</v>
      </c>
      <c r="Y186" s="204"/>
      <c r="Z186" s="67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0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  <c r="CM186" s="154"/>
      <c r="CN186" s="154"/>
      <c r="CO186" s="154"/>
      <c r="CP186" s="154"/>
      <c r="CQ186" s="154"/>
      <c r="CR186" s="154"/>
      <c r="CS186" s="154"/>
      <c r="CT186" s="154"/>
      <c r="CU186" s="154"/>
      <c r="CV186" s="154"/>
      <c r="CW186" s="154"/>
      <c r="CX186" s="154"/>
      <c r="CY186" s="154"/>
      <c r="CZ186" s="154"/>
      <c r="DA186" s="154"/>
      <c r="DB186" s="154"/>
      <c r="DC186" s="154"/>
      <c r="DD186" s="154"/>
      <c r="DE186" s="154"/>
      <c r="DF186" s="154"/>
      <c r="DG186" s="154"/>
      <c r="DH186" s="154"/>
      <c r="DI186" s="154"/>
      <c r="DJ186" s="154"/>
      <c r="DK186" s="154"/>
      <c r="DL186" s="154"/>
      <c r="DM186" s="154"/>
      <c r="DN186" s="154"/>
      <c r="DO186" s="154"/>
    </row>
    <row r="187" spans="1:119" ht="12.75" customHeight="1">
      <c r="A187" s="58">
        <v>4</v>
      </c>
      <c r="B187" s="205">
        <f>+B186+1</f>
        <v>179</v>
      </c>
      <c r="C187" s="206">
        <v>1087</v>
      </c>
      <c r="D187" s="207" t="s">
        <v>27</v>
      </c>
      <c r="E187" s="208" t="s">
        <v>29</v>
      </c>
      <c r="F187" s="208" t="s">
        <v>25</v>
      </c>
      <c r="G187" s="208" t="s">
        <v>213</v>
      </c>
      <c r="H187" s="209" t="s">
        <v>70</v>
      </c>
      <c r="I187" s="198">
        <v>1</v>
      </c>
      <c r="J187" s="199"/>
      <c r="K187" s="200">
        <f>SUM(L187:M187)</f>
        <v>2</v>
      </c>
      <c r="L187" s="201">
        <v>2</v>
      </c>
      <c r="M187" s="201"/>
      <c r="N187" s="200">
        <f>SUM(O187:P187)</f>
        <v>10</v>
      </c>
      <c r="O187" s="201">
        <v>10</v>
      </c>
      <c r="P187" s="201"/>
      <c r="Q187" s="202">
        <f>SUM(R187:S187)</f>
        <v>154.70000000000002</v>
      </c>
      <c r="R187" s="203">
        <v>154.70000000000002</v>
      </c>
      <c r="S187" s="203"/>
      <c r="T187" s="202">
        <f>SUM(U187:V187)</f>
        <v>0</v>
      </c>
      <c r="U187" s="203"/>
      <c r="V187" s="203"/>
      <c r="W187" s="201"/>
      <c r="X187" s="201">
        <v>1928</v>
      </c>
      <c r="Y187" s="204"/>
      <c r="Z187" s="67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0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  <c r="CY187" s="154"/>
      <c r="CZ187" s="154"/>
      <c r="DA187" s="154"/>
      <c r="DB187" s="154"/>
      <c r="DC187" s="154"/>
      <c r="DD187" s="154"/>
      <c r="DE187" s="154"/>
      <c r="DF187" s="154"/>
      <c r="DG187" s="154"/>
      <c r="DH187" s="154"/>
      <c r="DI187" s="154"/>
      <c r="DJ187" s="154"/>
      <c r="DK187" s="154"/>
      <c r="DL187" s="154"/>
      <c r="DM187" s="154"/>
      <c r="DN187" s="154"/>
      <c r="DO187" s="154"/>
    </row>
    <row r="188" spans="1:119" ht="12.75" customHeight="1">
      <c r="A188" s="58">
        <v>4</v>
      </c>
      <c r="B188" s="205">
        <f>+B187+1</f>
        <v>180</v>
      </c>
      <c r="C188" s="206">
        <v>1088</v>
      </c>
      <c r="D188" s="207" t="s">
        <v>27</v>
      </c>
      <c r="E188" s="208" t="s">
        <v>29</v>
      </c>
      <c r="F188" s="208" t="s">
        <v>25</v>
      </c>
      <c r="G188" s="208" t="s">
        <v>213</v>
      </c>
      <c r="H188" s="209" t="s">
        <v>43</v>
      </c>
      <c r="I188" s="198">
        <v>1</v>
      </c>
      <c r="J188" s="199"/>
      <c r="K188" s="200">
        <f>SUM(L188:M188)</f>
        <v>10</v>
      </c>
      <c r="L188" s="201">
        <v>10</v>
      </c>
      <c r="M188" s="201"/>
      <c r="N188" s="200">
        <f>SUM(O188:P188)</f>
        <v>25</v>
      </c>
      <c r="O188" s="201">
        <v>25</v>
      </c>
      <c r="P188" s="201"/>
      <c r="Q188" s="202">
        <f>SUM(R188:S188)</f>
        <v>380.43</v>
      </c>
      <c r="R188" s="203">
        <v>380.43</v>
      </c>
      <c r="S188" s="203"/>
      <c r="T188" s="202">
        <f>SUM(U188:V188)</f>
        <v>0</v>
      </c>
      <c r="U188" s="203"/>
      <c r="V188" s="203"/>
      <c r="W188" s="201"/>
      <c r="X188" s="201">
        <v>1928</v>
      </c>
      <c r="Y188" s="204"/>
      <c r="Z188" s="67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0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4"/>
      <c r="CN188" s="154"/>
      <c r="CO188" s="154"/>
      <c r="CP188" s="154"/>
      <c r="CQ188" s="154"/>
      <c r="CR188" s="154"/>
      <c r="CS188" s="154"/>
      <c r="CT188" s="154"/>
      <c r="CU188" s="154"/>
      <c r="CV188" s="154"/>
      <c r="CW188" s="154"/>
      <c r="CX188" s="154"/>
      <c r="CY188" s="154"/>
      <c r="CZ188" s="154"/>
      <c r="DA188" s="154"/>
      <c r="DB188" s="154"/>
      <c r="DC188" s="154"/>
      <c r="DD188" s="154"/>
      <c r="DE188" s="154"/>
      <c r="DF188" s="154"/>
      <c r="DG188" s="154"/>
      <c r="DH188" s="154"/>
      <c r="DI188" s="154"/>
      <c r="DJ188" s="154"/>
      <c r="DK188" s="154"/>
      <c r="DL188" s="154"/>
      <c r="DM188" s="154"/>
      <c r="DN188" s="154"/>
      <c r="DO188" s="154"/>
    </row>
    <row r="189" spans="1:119" ht="12.75" customHeight="1">
      <c r="A189" s="58">
        <v>2</v>
      </c>
      <c r="B189" s="211">
        <f>+B188+1</f>
        <v>181</v>
      </c>
      <c r="C189" s="194">
        <v>6012</v>
      </c>
      <c r="D189" s="195" t="s">
        <v>23</v>
      </c>
      <c r="E189" s="196" t="s">
        <v>29</v>
      </c>
      <c r="F189" s="196" t="s">
        <v>25</v>
      </c>
      <c r="G189" s="196" t="s">
        <v>214</v>
      </c>
      <c r="H189" s="197"/>
      <c r="I189" s="198"/>
      <c r="J189" s="199"/>
      <c r="K189" s="200">
        <f>SUM(L189:M189)</f>
        <v>0</v>
      </c>
      <c r="L189" s="201"/>
      <c r="M189" s="201"/>
      <c r="N189" s="200">
        <f>SUM(O189:P189)</f>
        <v>0</v>
      </c>
      <c r="O189" s="201"/>
      <c r="P189" s="201"/>
      <c r="Q189" s="202">
        <f>SUM(R189:S189)</f>
        <v>0</v>
      </c>
      <c r="R189" s="203"/>
      <c r="S189" s="203"/>
      <c r="T189" s="202">
        <f>SUM(U189:V189)</f>
        <v>0</v>
      </c>
      <c r="U189" s="203"/>
      <c r="V189" s="203"/>
      <c r="W189" s="201"/>
      <c r="X189" s="201">
        <v>1978</v>
      </c>
      <c r="Y189" s="204"/>
      <c r="Z189" s="67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0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  <c r="CM189" s="154"/>
      <c r="CN189" s="154"/>
      <c r="CO189" s="154"/>
      <c r="CP189" s="154"/>
      <c r="CQ189" s="154"/>
      <c r="CR189" s="154"/>
      <c r="CS189" s="154"/>
      <c r="CT189" s="154"/>
      <c r="CU189" s="154"/>
      <c r="CV189" s="154"/>
      <c r="CW189" s="154"/>
      <c r="CX189" s="154"/>
      <c r="CY189" s="154"/>
      <c r="CZ189" s="154"/>
      <c r="DA189" s="154"/>
      <c r="DB189" s="154"/>
      <c r="DC189" s="154"/>
      <c r="DD189" s="154"/>
      <c r="DE189" s="154"/>
      <c r="DF189" s="154"/>
      <c r="DG189" s="154"/>
      <c r="DH189" s="154"/>
      <c r="DI189" s="154"/>
      <c r="DJ189" s="154"/>
      <c r="DK189" s="154"/>
      <c r="DL189" s="154"/>
      <c r="DM189" s="154"/>
      <c r="DN189" s="154"/>
      <c r="DO189" s="154"/>
    </row>
    <row r="190" spans="1:119" ht="12.75" customHeight="1">
      <c r="A190" s="58">
        <v>2</v>
      </c>
      <c r="B190" s="193">
        <f>+B189+1</f>
        <v>182</v>
      </c>
      <c r="C190" s="194">
        <v>6019</v>
      </c>
      <c r="D190" s="195" t="s">
        <v>23</v>
      </c>
      <c r="E190" s="196" t="s">
        <v>29</v>
      </c>
      <c r="F190" s="196" t="s">
        <v>25</v>
      </c>
      <c r="G190" s="196" t="s">
        <v>215</v>
      </c>
      <c r="H190" s="197">
        <v>8</v>
      </c>
      <c r="I190" s="198"/>
      <c r="J190" s="199"/>
      <c r="K190" s="200">
        <f>SUM(L190:M190)</f>
        <v>0</v>
      </c>
      <c r="L190" s="201"/>
      <c r="M190" s="201"/>
      <c r="N190" s="200">
        <f>SUM(O190:P190)</f>
        <v>0</v>
      </c>
      <c r="O190" s="201"/>
      <c r="P190" s="201"/>
      <c r="Q190" s="202">
        <f>SUM(R190:S190)</f>
        <v>0</v>
      </c>
      <c r="R190" s="203"/>
      <c r="S190" s="203"/>
      <c r="T190" s="202">
        <f>SUM(U190:V190)</f>
        <v>0</v>
      </c>
      <c r="U190" s="203"/>
      <c r="V190" s="203"/>
      <c r="W190" s="201"/>
      <c r="X190" s="225">
        <v>1900</v>
      </c>
      <c r="Y190" s="204"/>
      <c r="Z190" s="67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0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  <c r="CM190" s="154"/>
      <c r="CN190" s="154"/>
      <c r="CO190" s="154"/>
      <c r="CP190" s="154"/>
      <c r="CQ190" s="154"/>
      <c r="CR190" s="154"/>
      <c r="CS190" s="154"/>
      <c r="CT190" s="154"/>
      <c r="CU190" s="154"/>
      <c r="CV190" s="154"/>
      <c r="CW190" s="154"/>
      <c r="CX190" s="154"/>
      <c r="CY190" s="154"/>
      <c r="CZ190" s="154"/>
      <c r="DA190" s="154"/>
      <c r="DB190" s="154"/>
      <c r="DC190" s="154"/>
      <c r="DD190" s="154"/>
      <c r="DE190" s="154"/>
      <c r="DF190" s="154"/>
      <c r="DG190" s="154"/>
      <c r="DH190" s="154"/>
      <c r="DI190" s="154"/>
      <c r="DJ190" s="154"/>
      <c r="DK190" s="154"/>
      <c r="DL190" s="154"/>
      <c r="DM190" s="154"/>
      <c r="DN190" s="154"/>
      <c r="DO190" s="154"/>
    </row>
    <row r="191" spans="1:119" ht="12.75" customHeight="1">
      <c r="A191" s="58">
        <v>2</v>
      </c>
      <c r="B191" s="193">
        <f>+B190+1</f>
        <v>183</v>
      </c>
      <c r="C191" s="194">
        <v>3126</v>
      </c>
      <c r="D191" s="195" t="s">
        <v>23</v>
      </c>
      <c r="E191" s="196" t="s">
        <v>24</v>
      </c>
      <c r="F191" s="196" t="s">
        <v>25</v>
      </c>
      <c r="G191" s="196" t="s">
        <v>216</v>
      </c>
      <c r="H191" s="197">
        <v>1</v>
      </c>
      <c r="I191" s="198"/>
      <c r="J191" s="199"/>
      <c r="K191" s="200">
        <f>SUM(L191:M191)</f>
        <v>0</v>
      </c>
      <c r="L191" s="201"/>
      <c r="M191" s="201"/>
      <c r="N191" s="200">
        <f>SUM(O191:P191)</f>
        <v>0</v>
      </c>
      <c r="O191" s="201"/>
      <c r="P191" s="201"/>
      <c r="Q191" s="202">
        <f>SUM(R191:S191)</f>
        <v>0</v>
      </c>
      <c r="R191" s="203"/>
      <c r="S191" s="203"/>
      <c r="T191" s="202">
        <f>SUM(U191:V191)</f>
        <v>0</v>
      </c>
      <c r="U191" s="203"/>
      <c r="V191" s="203"/>
      <c r="W191" s="201"/>
      <c r="X191" s="201">
        <v>1890</v>
      </c>
      <c r="Y191" s="204"/>
      <c r="Z191" s="67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0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4"/>
      <c r="CK191" s="154"/>
      <c r="CL191" s="154"/>
      <c r="CM191" s="154"/>
      <c r="CN191" s="154"/>
      <c r="CO191" s="154"/>
      <c r="CP191" s="154"/>
      <c r="CQ191" s="154"/>
      <c r="CR191" s="154"/>
      <c r="CS191" s="154"/>
      <c r="CT191" s="154"/>
      <c r="CU191" s="154"/>
      <c r="CV191" s="154"/>
      <c r="CW191" s="154"/>
      <c r="CX191" s="154"/>
      <c r="CY191" s="154"/>
      <c r="CZ191" s="154"/>
      <c r="DA191" s="154"/>
      <c r="DB191" s="154"/>
      <c r="DC191" s="154"/>
      <c r="DD191" s="154"/>
      <c r="DE191" s="154"/>
      <c r="DF191" s="154"/>
      <c r="DG191" s="154"/>
      <c r="DH191" s="154"/>
      <c r="DI191" s="154"/>
      <c r="DJ191" s="154"/>
      <c r="DK191" s="154"/>
      <c r="DL191" s="154"/>
      <c r="DM191" s="154"/>
      <c r="DN191" s="154"/>
      <c r="DO191" s="154"/>
    </row>
    <row r="192" spans="1:119" ht="12.75" customHeight="1">
      <c r="A192" s="58">
        <v>2</v>
      </c>
      <c r="B192" s="193">
        <f>+B191+1</f>
        <v>184</v>
      </c>
      <c r="C192" s="194">
        <v>3106</v>
      </c>
      <c r="D192" s="195" t="s">
        <v>23</v>
      </c>
      <c r="E192" s="196" t="s">
        <v>24</v>
      </c>
      <c r="F192" s="196" t="s">
        <v>25</v>
      </c>
      <c r="G192" s="196" t="s">
        <v>108</v>
      </c>
      <c r="H192" s="197">
        <v>3</v>
      </c>
      <c r="I192" s="198"/>
      <c r="J192" s="199"/>
      <c r="K192" s="200">
        <f>SUM(L192:M192)</f>
        <v>0</v>
      </c>
      <c r="L192" s="201"/>
      <c r="M192" s="201"/>
      <c r="N192" s="200">
        <f>SUM(O192:P192)</f>
        <v>0</v>
      </c>
      <c r="O192" s="201"/>
      <c r="P192" s="201"/>
      <c r="Q192" s="202">
        <f>SUM(R192:S192)</f>
        <v>0</v>
      </c>
      <c r="R192" s="203"/>
      <c r="S192" s="203"/>
      <c r="T192" s="202">
        <f>SUM(U192:V192)</f>
        <v>0</v>
      </c>
      <c r="U192" s="203"/>
      <c r="V192" s="203"/>
      <c r="W192" s="201"/>
      <c r="X192" s="201">
        <v>1930</v>
      </c>
      <c r="Y192" s="204"/>
      <c r="Z192" s="67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0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4"/>
      <c r="CK192" s="154"/>
      <c r="CL192" s="154"/>
      <c r="CM192" s="154"/>
      <c r="CN192" s="154"/>
      <c r="CO192" s="154"/>
      <c r="CP192" s="154"/>
      <c r="CQ192" s="154"/>
      <c r="CR192" s="154"/>
      <c r="CS192" s="154"/>
      <c r="CT192" s="154"/>
      <c r="CU192" s="154"/>
      <c r="CV192" s="154"/>
      <c r="CW192" s="154"/>
      <c r="CX192" s="154"/>
      <c r="CY192" s="154"/>
      <c r="CZ192" s="154"/>
      <c r="DA192" s="154"/>
      <c r="DB192" s="154"/>
      <c r="DC192" s="154"/>
      <c r="DD192" s="154"/>
      <c r="DE192" s="154"/>
      <c r="DF192" s="154"/>
      <c r="DG192" s="154"/>
      <c r="DH192" s="154"/>
      <c r="DI192" s="154"/>
      <c r="DJ192" s="154"/>
      <c r="DK192" s="154"/>
      <c r="DL192" s="154"/>
      <c r="DM192" s="154"/>
      <c r="DN192" s="154"/>
      <c r="DO192" s="154"/>
    </row>
    <row r="193" spans="1:119" ht="12.75" customHeight="1">
      <c r="A193" s="58">
        <v>2</v>
      </c>
      <c r="B193" s="193">
        <f>+B192+1</f>
        <v>185</v>
      </c>
      <c r="C193" s="194">
        <v>3103</v>
      </c>
      <c r="D193" s="195" t="s">
        <v>23</v>
      </c>
      <c r="E193" s="196" t="s">
        <v>24</v>
      </c>
      <c r="F193" s="196" t="s">
        <v>25</v>
      </c>
      <c r="G193" s="196" t="s">
        <v>108</v>
      </c>
      <c r="H193" s="197">
        <v>5</v>
      </c>
      <c r="I193" s="198"/>
      <c r="J193" s="199"/>
      <c r="K193" s="200">
        <f>SUM(L193:M193)</f>
        <v>0</v>
      </c>
      <c r="L193" s="201"/>
      <c r="M193" s="201"/>
      <c r="N193" s="200">
        <f>SUM(O193:P193)</f>
        <v>0</v>
      </c>
      <c r="O193" s="201"/>
      <c r="P193" s="201"/>
      <c r="Q193" s="202">
        <f>SUM(R193:S193)</f>
        <v>0</v>
      </c>
      <c r="R193" s="203"/>
      <c r="S193" s="203"/>
      <c r="T193" s="202">
        <f>SUM(U193:V193)</f>
        <v>0</v>
      </c>
      <c r="U193" s="203"/>
      <c r="V193" s="203"/>
      <c r="W193" s="201"/>
      <c r="X193" s="201">
        <v>1930</v>
      </c>
      <c r="Y193" s="204"/>
      <c r="Z193" s="67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0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4"/>
      <c r="CK193" s="154"/>
      <c r="CL193" s="154"/>
      <c r="CM193" s="154"/>
      <c r="CN193" s="154"/>
      <c r="CO193" s="154"/>
      <c r="CP193" s="154"/>
      <c r="CQ193" s="154"/>
      <c r="CR193" s="154"/>
      <c r="CS193" s="154"/>
      <c r="CT193" s="154"/>
      <c r="CU193" s="154"/>
      <c r="CV193" s="154"/>
      <c r="CW193" s="154"/>
      <c r="CX193" s="154"/>
      <c r="CY193" s="154"/>
      <c r="CZ193" s="154"/>
      <c r="DA193" s="154"/>
      <c r="DB193" s="154"/>
      <c r="DC193" s="154"/>
      <c r="DD193" s="154"/>
      <c r="DE193" s="154"/>
      <c r="DF193" s="154"/>
      <c r="DG193" s="154"/>
      <c r="DH193" s="154"/>
      <c r="DI193" s="154"/>
      <c r="DJ193" s="154"/>
      <c r="DK193" s="154"/>
      <c r="DL193" s="154"/>
      <c r="DM193" s="154"/>
      <c r="DN193" s="154"/>
      <c r="DO193" s="154"/>
    </row>
    <row r="194" spans="1:119" ht="12.75" customHeight="1">
      <c r="A194" s="58">
        <v>2</v>
      </c>
      <c r="B194" s="193">
        <f>+B193+1</f>
        <v>186</v>
      </c>
      <c r="C194" s="194">
        <v>3104</v>
      </c>
      <c r="D194" s="195" t="s">
        <v>23</v>
      </c>
      <c r="E194" s="196" t="s">
        <v>24</v>
      </c>
      <c r="F194" s="196" t="s">
        <v>25</v>
      </c>
      <c r="G194" s="196" t="s">
        <v>108</v>
      </c>
      <c r="H194" s="197">
        <v>7</v>
      </c>
      <c r="I194" s="198"/>
      <c r="J194" s="199"/>
      <c r="K194" s="200">
        <f>SUM(L194:M194)</f>
        <v>0</v>
      </c>
      <c r="L194" s="201"/>
      <c r="M194" s="201"/>
      <c r="N194" s="200">
        <f>SUM(O194:P194)</f>
        <v>0</v>
      </c>
      <c r="O194" s="201"/>
      <c r="P194" s="201"/>
      <c r="Q194" s="202">
        <f>SUM(R194:S194)</f>
        <v>0</v>
      </c>
      <c r="R194" s="203"/>
      <c r="S194" s="203"/>
      <c r="T194" s="202">
        <f>SUM(U194:V194)</f>
        <v>0</v>
      </c>
      <c r="U194" s="203"/>
      <c r="V194" s="203"/>
      <c r="W194" s="201"/>
      <c r="X194" s="201">
        <v>1930</v>
      </c>
      <c r="Y194" s="204"/>
      <c r="Z194" s="67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0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4"/>
      <c r="CK194" s="154"/>
      <c r="CL194" s="154"/>
      <c r="CM194" s="154"/>
      <c r="CN194" s="154"/>
      <c r="CO194" s="154"/>
      <c r="CP194" s="154"/>
      <c r="CQ194" s="154"/>
      <c r="CR194" s="154"/>
      <c r="CS194" s="154"/>
      <c r="CT194" s="154"/>
      <c r="CU194" s="154"/>
      <c r="CV194" s="154"/>
      <c r="CW194" s="154"/>
      <c r="CX194" s="154"/>
      <c r="CY194" s="154"/>
      <c r="CZ194" s="154"/>
      <c r="DA194" s="154"/>
      <c r="DB194" s="154"/>
      <c r="DC194" s="154"/>
      <c r="DD194" s="154"/>
      <c r="DE194" s="154"/>
      <c r="DF194" s="154"/>
      <c r="DG194" s="154"/>
      <c r="DH194" s="154"/>
      <c r="DI194" s="154"/>
      <c r="DJ194" s="154"/>
      <c r="DK194" s="154"/>
      <c r="DL194" s="154"/>
      <c r="DM194" s="154"/>
      <c r="DN194" s="154"/>
      <c r="DO194" s="154"/>
    </row>
    <row r="195" spans="1:119" ht="12.75" customHeight="1">
      <c r="A195" s="58">
        <v>1</v>
      </c>
      <c r="B195" s="193">
        <f>+B194+1</f>
        <v>187</v>
      </c>
      <c r="C195" s="194">
        <v>3217</v>
      </c>
      <c r="D195" s="195" t="s">
        <v>23</v>
      </c>
      <c r="E195" s="196" t="s">
        <v>24</v>
      </c>
      <c r="F195" s="196" t="s">
        <v>25</v>
      </c>
      <c r="G195" s="196" t="s">
        <v>109</v>
      </c>
      <c r="H195" s="197">
        <v>11</v>
      </c>
      <c r="I195" s="198"/>
      <c r="J195" s="199"/>
      <c r="K195" s="200">
        <f>SUM(L195:M195)</f>
        <v>0</v>
      </c>
      <c r="L195" s="201"/>
      <c r="M195" s="201"/>
      <c r="N195" s="200">
        <f>SUM(O195:P195)</f>
        <v>0</v>
      </c>
      <c r="O195" s="201"/>
      <c r="P195" s="201"/>
      <c r="Q195" s="202">
        <f>SUM(R195:S195)</f>
        <v>0</v>
      </c>
      <c r="R195" s="203"/>
      <c r="S195" s="203"/>
      <c r="T195" s="202">
        <f>SUM(U195:V195)</f>
        <v>0</v>
      </c>
      <c r="U195" s="203"/>
      <c r="V195" s="203"/>
      <c r="W195" s="201"/>
      <c r="X195" s="201"/>
      <c r="Y195" s="204"/>
      <c r="Z195" s="67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0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54"/>
      <c r="CK195" s="154"/>
      <c r="CL195" s="154"/>
      <c r="CM195" s="154"/>
      <c r="CN195" s="154"/>
      <c r="CO195" s="154"/>
      <c r="CP195" s="154"/>
      <c r="CQ195" s="154"/>
      <c r="CR195" s="154"/>
      <c r="CS195" s="154"/>
      <c r="CT195" s="154"/>
      <c r="CU195" s="154"/>
      <c r="CV195" s="154"/>
      <c r="CW195" s="154"/>
      <c r="CX195" s="154"/>
      <c r="CY195" s="154"/>
      <c r="CZ195" s="154"/>
      <c r="DA195" s="154"/>
      <c r="DB195" s="154"/>
      <c r="DC195" s="154"/>
      <c r="DD195" s="154"/>
      <c r="DE195" s="154"/>
      <c r="DF195" s="154"/>
      <c r="DG195" s="154"/>
      <c r="DH195" s="154"/>
      <c r="DI195" s="154"/>
      <c r="DJ195" s="154"/>
      <c r="DK195" s="154"/>
      <c r="DL195" s="154"/>
      <c r="DM195" s="154"/>
      <c r="DN195" s="154"/>
      <c r="DO195" s="154"/>
    </row>
    <row r="196" spans="1:119" ht="12.75" customHeight="1">
      <c r="A196" s="58">
        <v>4</v>
      </c>
      <c r="B196" s="205">
        <f>+B195+1</f>
        <v>188</v>
      </c>
      <c r="C196" s="206">
        <v>1095</v>
      </c>
      <c r="D196" s="207" t="s">
        <v>27</v>
      </c>
      <c r="E196" s="208" t="s">
        <v>24</v>
      </c>
      <c r="F196" s="208" t="s">
        <v>25</v>
      </c>
      <c r="G196" s="208" t="s">
        <v>110</v>
      </c>
      <c r="H196" s="209" t="s">
        <v>111</v>
      </c>
      <c r="I196" s="198">
        <v>1</v>
      </c>
      <c r="J196" s="199"/>
      <c r="K196" s="200">
        <f>SUM(L196:M196)</f>
        <v>12</v>
      </c>
      <c r="L196" s="201">
        <f>11+1</f>
        <v>12</v>
      </c>
      <c r="M196" s="201"/>
      <c r="N196" s="200">
        <f>SUM(O196:P196)</f>
        <v>50</v>
      </c>
      <c r="O196" s="201">
        <f>45+5</f>
        <v>50</v>
      </c>
      <c r="P196" s="201"/>
      <c r="Q196" s="202">
        <f>SUM(R196:S196)</f>
        <v>830.74</v>
      </c>
      <c r="R196" s="203">
        <f>758.36+72.38</f>
        <v>830.74</v>
      </c>
      <c r="S196" s="203"/>
      <c r="T196" s="202">
        <f>SUM(U196:V196)</f>
        <v>0</v>
      </c>
      <c r="U196" s="203"/>
      <c r="V196" s="203"/>
      <c r="W196" s="201"/>
      <c r="X196" s="201">
        <v>1935</v>
      </c>
      <c r="Y196" s="204"/>
      <c r="Z196" s="67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0"/>
      <c r="BN196" s="154"/>
      <c r="BO196" s="154"/>
      <c r="BP196" s="154"/>
      <c r="BQ196" s="154"/>
      <c r="BR196" s="154"/>
      <c r="BS196" s="154"/>
      <c r="BT196" s="154"/>
      <c r="BU196" s="154"/>
      <c r="BV196" s="154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54"/>
      <c r="CK196" s="154"/>
      <c r="CL196" s="154"/>
      <c r="CM196" s="154"/>
      <c r="CN196" s="154"/>
      <c r="CO196" s="154"/>
      <c r="CP196" s="154"/>
      <c r="CQ196" s="154"/>
      <c r="CR196" s="154"/>
      <c r="CS196" s="154"/>
      <c r="CT196" s="154"/>
      <c r="CU196" s="154"/>
      <c r="CV196" s="154"/>
      <c r="CW196" s="154"/>
      <c r="CX196" s="154"/>
      <c r="CY196" s="154"/>
      <c r="CZ196" s="154"/>
      <c r="DA196" s="154"/>
      <c r="DB196" s="154"/>
      <c r="DC196" s="154"/>
      <c r="DD196" s="154"/>
      <c r="DE196" s="154"/>
      <c r="DF196" s="154"/>
      <c r="DG196" s="154"/>
      <c r="DH196" s="154"/>
      <c r="DI196" s="154"/>
      <c r="DJ196" s="154"/>
      <c r="DK196" s="154"/>
      <c r="DL196" s="154"/>
      <c r="DM196" s="154"/>
      <c r="DN196" s="154"/>
      <c r="DO196" s="154"/>
    </row>
    <row r="197" spans="1:119" ht="12.75" customHeight="1">
      <c r="A197" s="58">
        <v>4</v>
      </c>
      <c r="B197" s="205">
        <f>+B196+1</f>
        <v>189</v>
      </c>
      <c r="C197" s="206">
        <v>1098</v>
      </c>
      <c r="D197" s="207" t="s">
        <v>27</v>
      </c>
      <c r="E197" s="208" t="s">
        <v>24</v>
      </c>
      <c r="F197" s="208" t="s">
        <v>25</v>
      </c>
      <c r="G197" s="208" t="s">
        <v>110</v>
      </c>
      <c r="H197" s="209" t="s">
        <v>112</v>
      </c>
      <c r="I197" s="198">
        <v>1</v>
      </c>
      <c r="J197" s="199"/>
      <c r="K197" s="200">
        <f>SUM(L197:M197)</f>
        <v>14</v>
      </c>
      <c r="L197" s="201">
        <v>14</v>
      </c>
      <c r="M197" s="201"/>
      <c r="N197" s="200">
        <f>SUM(O197:P197)</f>
        <v>48</v>
      </c>
      <c r="O197" s="201">
        <v>48</v>
      </c>
      <c r="P197" s="201"/>
      <c r="Q197" s="202">
        <f>SUM(R197:S197)</f>
        <v>797.4</v>
      </c>
      <c r="R197" s="203">
        <v>797.4</v>
      </c>
      <c r="S197" s="203"/>
      <c r="T197" s="202">
        <f>SUM(U197:V197)</f>
        <v>0</v>
      </c>
      <c r="U197" s="203"/>
      <c r="V197" s="203"/>
      <c r="W197" s="201"/>
      <c r="X197" s="201">
        <v>1935</v>
      </c>
      <c r="Y197" s="204"/>
      <c r="Z197" s="67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0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4"/>
      <c r="CK197" s="154"/>
      <c r="CL197" s="154"/>
      <c r="CM197" s="154"/>
      <c r="CN197" s="154"/>
      <c r="CO197" s="154"/>
      <c r="CP197" s="154"/>
      <c r="CQ197" s="154"/>
      <c r="CR197" s="154"/>
      <c r="CS197" s="154"/>
      <c r="CT197" s="154"/>
      <c r="CU197" s="154"/>
      <c r="CV197" s="154"/>
      <c r="CW197" s="154"/>
      <c r="CX197" s="154"/>
      <c r="CY197" s="154"/>
      <c r="CZ197" s="154"/>
      <c r="DA197" s="154"/>
      <c r="DB197" s="154"/>
      <c r="DC197" s="154"/>
      <c r="DD197" s="154"/>
      <c r="DE197" s="154"/>
      <c r="DF197" s="154"/>
      <c r="DG197" s="154"/>
      <c r="DH197" s="154"/>
      <c r="DI197" s="154"/>
      <c r="DJ197" s="154"/>
      <c r="DK197" s="154"/>
      <c r="DL197" s="154"/>
      <c r="DM197" s="154"/>
      <c r="DN197" s="154"/>
      <c r="DO197" s="154"/>
    </row>
    <row r="198" spans="1:119" ht="12.75" customHeight="1">
      <c r="A198" s="58">
        <v>4</v>
      </c>
      <c r="B198" s="205">
        <f>+B197+1</f>
        <v>190</v>
      </c>
      <c r="C198" s="206">
        <v>1111</v>
      </c>
      <c r="D198" s="207" t="s">
        <v>27</v>
      </c>
      <c r="E198" s="208" t="s">
        <v>34</v>
      </c>
      <c r="F198" s="208" t="s">
        <v>25</v>
      </c>
      <c r="G198" s="208" t="s">
        <v>110</v>
      </c>
      <c r="H198" s="209">
        <v>18</v>
      </c>
      <c r="I198" s="198">
        <v>1</v>
      </c>
      <c r="J198" s="199"/>
      <c r="K198" s="200">
        <f>SUM(L198:M198)</f>
        <v>4</v>
      </c>
      <c r="L198" s="201">
        <v>4</v>
      </c>
      <c r="M198" s="201"/>
      <c r="N198" s="200">
        <f>SUM(O198:P198)</f>
        <v>13</v>
      </c>
      <c r="O198" s="201">
        <v>13</v>
      </c>
      <c r="P198" s="201"/>
      <c r="Q198" s="202">
        <f>SUM(R198:S198)</f>
        <v>213.9</v>
      </c>
      <c r="R198" s="203">
        <v>213.9</v>
      </c>
      <c r="S198" s="203"/>
      <c r="T198" s="202">
        <f>SUM(U198:V198)</f>
        <v>213.9</v>
      </c>
      <c r="U198" s="203">
        <v>213.9</v>
      </c>
      <c r="V198" s="203"/>
      <c r="W198" s="201"/>
      <c r="X198" s="201">
        <v>1992</v>
      </c>
      <c r="Y198" s="204"/>
      <c r="Z198" s="67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0"/>
      <c r="BN198" s="154"/>
      <c r="BO198" s="154"/>
      <c r="BP198" s="154"/>
      <c r="BQ198" s="154"/>
      <c r="BR198" s="154"/>
      <c r="BS198" s="154"/>
      <c r="BT198" s="154"/>
      <c r="BU198" s="154"/>
      <c r="BV198" s="154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4"/>
      <c r="CK198" s="154"/>
      <c r="CL198" s="154"/>
      <c r="CM198" s="154"/>
      <c r="CN198" s="154"/>
      <c r="CO198" s="154"/>
      <c r="CP198" s="154"/>
      <c r="CQ198" s="154"/>
      <c r="CR198" s="154"/>
      <c r="CS198" s="154"/>
      <c r="CT198" s="154"/>
      <c r="CU198" s="154"/>
      <c r="CV198" s="154"/>
      <c r="CW198" s="154"/>
      <c r="CX198" s="154"/>
      <c r="CY198" s="154"/>
      <c r="CZ198" s="154"/>
      <c r="DA198" s="154"/>
      <c r="DB198" s="154"/>
      <c r="DC198" s="154"/>
      <c r="DD198" s="154"/>
      <c r="DE198" s="154"/>
      <c r="DF198" s="154"/>
      <c r="DG198" s="154"/>
      <c r="DH198" s="154"/>
      <c r="DI198" s="154"/>
      <c r="DJ198" s="154"/>
      <c r="DK198" s="154"/>
      <c r="DL198" s="154"/>
      <c r="DM198" s="154"/>
      <c r="DN198" s="154"/>
      <c r="DO198" s="154"/>
    </row>
    <row r="199" spans="1:119" ht="12.75" customHeight="1">
      <c r="A199" s="58">
        <v>4</v>
      </c>
      <c r="B199" s="205">
        <f>+B198+1</f>
        <v>191</v>
      </c>
      <c r="C199" s="206">
        <v>1097</v>
      </c>
      <c r="D199" s="207" t="s">
        <v>27</v>
      </c>
      <c r="E199" s="208" t="s">
        <v>24</v>
      </c>
      <c r="F199" s="208" t="s">
        <v>25</v>
      </c>
      <c r="G199" s="208" t="s">
        <v>110</v>
      </c>
      <c r="H199" s="209" t="s">
        <v>113</v>
      </c>
      <c r="I199" s="198">
        <v>1</v>
      </c>
      <c r="J199" s="199"/>
      <c r="K199" s="200">
        <f>SUM(L199:M199)</f>
        <v>5</v>
      </c>
      <c r="L199" s="201">
        <v>5</v>
      </c>
      <c r="M199" s="201"/>
      <c r="N199" s="200">
        <f>SUM(O199:P199)</f>
        <v>20</v>
      </c>
      <c r="O199" s="201">
        <v>20</v>
      </c>
      <c r="P199" s="201"/>
      <c r="Q199" s="202">
        <f>SUM(R199:S199)</f>
        <v>332.84000000000003</v>
      </c>
      <c r="R199" s="203">
        <v>332.84</v>
      </c>
      <c r="S199" s="203"/>
      <c r="T199" s="202">
        <f>SUM(U199:V199)</f>
        <v>0</v>
      </c>
      <c r="U199" s="203"/>
      <c r="V199" s="203"/>
      <c r="W199" s="201"/>
      <c r="X199" s="201">
        <v>1935</v>
      </c>
      <c r="Y199" s="204"/>
      <c r="Z199" s="67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0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4"/>
      <c r="CK199" s="154"/>
      <c r="CL199" s="154"/>
      <c r="CM199" s="154"/>
      <c r="CN199" s="154"/>
      <c r="CO199" s="154"/>
      <c r="CP199" s="154"/>
      <c r="CQ199" s="154"/>
      <c r="CR199" s="154"/>
      <c r="CS199" s="154"/>
      <c r="CT199" s="154"/>
      <c r="CU199" s="154"/>
      <c r="CV199" s="154"/>
      <c r="CW199" s="154"/>
      <c r="CX199" s="154"/>
      <c r="CY199" s="154"/>
      <c r="CZ199" s="154"/>
      <c r="DA199" s="154"/>
      <c r="DB199" s="154"/>
      <c r="DC199" s="154"/>
      <c r="DD199" s="154"/>
      <c r="DE199" s="154"/>
      <c r="DF199" s="154"/>
      <c r="DG199" s="154"/>
      <c r="DH199" s="154"/>
      <c r="DI199" s="154"/>
      <c r="DJ199" s="154"/>
      <c r="DK199" s="154"/>
      <c r="DL199" s="154"/>
      <c r="DM199" s="154"/>
      <c r="DN199" s="154"/>
      <c r="DO199" s="154"/>
    </row>
    <row r="200" spans="1:119" ht="12.75" customHeight="1">
      <c r="A200" s="58">
        <v>4</v>
      </c>
      <c r="B200" s="205">
        <f>+B199+1</f>
        <v>192</v>
      </c>
      <c r="C200" s="206">
        <v>1096</v>
      </c>
      <c r="D200" s="207" t="s">
        <v>27</v>
      </c>
      <c r="E200" s="208" t="s">
        <v>24</v>
      </c>
      <c r="F200" s="208" t="s">
        <v>25</v>
      </c>
      <c r="G200" s="208" t="s">
        <v>217</v>
      </c>
      <c r="H200" s="227" t="s">
        <v>115</v>
      </c>
      <c r="I200" s="198">
        <v>1</v>
      </c>
      <c r="J200" s="199"/>
      <c r="K200" s="200">
        <f>SUM(L200:M200)</f>
        <v>16</v>
      </c>
      <c r="L200" s="201">
        <f>15+1</f>
        <v>16</v>
      </c>
      <c r="M200" s="201"/>
      <c r="N200" s="200">
        <f>SUM(O200:P200)</f>
        <v>63</v>
      </c>
      <c r="O200" s="201">
        <f>59+4</f>
        <v>63</v>
      </c>
      <c r="P200" s="201"/>
      <c r="Q200" s="202">
        <f>SUM(R200:S200)</f>
        <v>1016.87</v>
      </c>
      <c r="R200" s="203">
        <f>950.76+66.11</f>
        <v>1016.87</v>
      </c>
      <c r="S200" s="203"/>
      <c r="T200" s="202">
        <f>SUM(U200:V200)</f>
        <v>0</v>
      </c>
      <c r="U200" s="203"/>
      <c r="V200" s="203"/>
      <c r="W200" s="201"/>
      <c r="X200" s="201">
        <v>1935</v>
      </c>
      <c r="Y200" s="204"/>
      <c r="Z200" s="67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0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4"/>
      <c r="CK200" s="154"/>
      <c r="CL200" s="154"/>
      <c r="CM200" s="154"/>
      <c r="CN200" s="154"/>
      <c r="CO200" s="154"/>
      <c r="CP200" s="154"/>
      <c r="CQ200" s="154"/>
      <c r="CR200" s="154"/>
      <c r="CS200" s="154"/>
      <c r="CT200" s="154"/>
      <c r="CU200" s="154"/>
      <c r="CV200" s="154"/>
      <c r="CW200" s="154"/>
      <c r="CX200" s="154"/>
      <c r="CY200" s="154"/>
      <c r="CZ200" s="154"/>
      <c r="DA200" s="154"/>
      <c r="DB200" s="154"/>
      <c r="DC200" s="154"/>
      <c r="DD200" s="154"/>
      <c r="DE200" s="154"/>
      <c r="DF200" s="154"/>
      <c r="DG200" s="154"/>
      <c r="DH200" s="154"/>
      <c r="DI200" s="154"/>
      <c r="DJ200" s="154"/>
      <c r="DK200" s="154"/>
      <c r="DL200" s="154"/>
      <c r="DM200" s="154"/>
      <c r="DN200" s="154"/>
      <c r="DO200" s="154"/>
    </row>
    <row r="201" spans="1:119" ht="12.75" customHeight="1">
      <c r="A201" s="58">
        <v>2</v>
      </c>
      <c r="B201" s="205">
        <f>+B200+1</f>
        <v>193</v>
      </c>
      <c r="C201" s="206">
        <v>1060</v>
      </c>
      <c r="D201" s="207" t="s">
        <v>27</v>
      </c>
      <c r="E201" s="208" t="s">
        <v>24</v>
      </c>
      <c r="F201" s="208" t="s">
        <v>25</v>
      </c>
      <c r="G201" s="208" t="s">
        <v>116</v>
      </c>
      <c r="H201" s="209" t="s">
        <v>117</v>
      </c>
      <c r="I201" s="198">
        <v>1</v>
      </c>
      <c r="J201" s="199"/>
      <c r="K201" s="200">
        <f>SUM(L201:M201)</f>
        <v>5</v>
      </c>
      <c r="L201" s="201">
        <v>5</v>
      </c>
      <c r="M201" s="201"/>
      <c r="N201" s="200">
        <f>SUM(O201:P201)</f>
        <v>21</v>
      </c>
      <c r="O201" s="201">
        <v>21</v>
      </c>
      <c r="P201" s="201"/>
      <c r="Q201" s="202">
        <f>SUM(R201:S201)</f>
        <v>387.19</v>
      </c>
      <c r="R201" s="203">
        <v>387.19</v>
      </c>
      <c r="S201" s="203"/>
      <c r="T201" s="202">
        <f>SUM(U201:V201)</f>
        <v>0</v>
      </c>
      <c r="U201" s="203"/>
      <c r="V201" s="203"/>
      <c r="W201" s="201"/>
      <c r="X201" s="201">
        <v>1900</v>
      </c>
      <c r="Y201" s="204"/>
      <c r="Z201" s="67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0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/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154"/>
      <c r="CI201" s="154"/>
      <c r="CJ201" s="154"/>
      <c r="CK201" s="154"/>
      <c r="CL201" s="154"/>
      <c r="CM201" s="154"/>
      <c r="CN201" s="154"/>
      <c r="CO201" s="154"/>
      <c r="CP201" s="154"/>
      <c r="CQ201" s="154"/>
      <c r="CR201" s="154"/>
      <c r="CS201" s="154"/>
      <c r="CT201" s="154"/>
      <c r="CU201" s="154"/>
      <c r="CV201" s="154"/>
      <c r="CW201" s="154"/>
      <c r="CX201" s="154"/>
      <c r="CY201" s="154"/>
      <c r="CZ201" s="154"/>
      <c r="DA201" s="154"/>
      <c r="DB201" s="154"/>
      <c r="DC201" s="154"/>
      <c r="DD201" s="154"/>
      <c r="DE201" s="154"/>
      <c r="DF201" s="154"/>
      <c r="DG201" s="154"/>
      <c r="DH201" s="154"/>
      <c r="DI201" s="154"/>
      <c r="DJ201" s="154"/>
      <c r="DK201" s="154"/>
      <c r="DL201" s="154"/>
      <c r="DM201" s="154"/>
      <c r="DN201" s="154"/>
      <c r="DO201" s="154"/>
    </row>
    <row r="202" spans="1:119" ht="12.75" customHeight="1">
      <c r="A202" s="58">
        <v>2</v>
      </c>
      <c r="B202" s="205">
        <f>+B201+1</f>
        <v>194</v>
      </c>
      <c r="C202" s="206">
        <v>1109</v>
      </c>
      <c r="D202" s="207" t="s">
        <v>27</v>
      </c>
      <c r="E202" s="208" t="s">
        <v>34</v>
      </c>
      <c r="F202" s="208" t="s">
        <v>25</v>
      </c>
      <c r="G202" s="208" t="s">
        <v>116</v>
      </c>
      <c r="H202" s="209" t="s">
        <v>118</v>
      </c>
      <c r="I202" s="198">
        <v>1</v>
      </c>
      <c r="J202" s="199"/>
      <c r="K202" s="200">
        <f>SUM(L202:M202)</f>
        <v>13</v>
      </c>
      <c r="L202" s="201">
        <v>13</v>
      </c>
      <c r="M202" s="201"/>
      <c r="N202" s="200">
        <f>SUM(O202:P202)</f>
        <v>46</v>
      </c>
      <c r="O202" s="201">
        <v>46</v>
      </c>
      <c r="P202" s="201"/>
      <c r="Q202" s="202">
        <f>SUM(R202:S202)</f>
        <v>682.72</v>
      </c>
      <c r="R202" s="203">
        <v>682.72</v>
      </c>
      <c r="S202" s="203"/>
      <c r="T202" s="202">
        <f>SUM(U202:V202)</f>
        <v>0</v>
      </c>
      <c r="U202" s="203"/>
      <c r="V202" s="203"/>
      <c r="W202" s="201"/>
      <c r="X202" s="201">
        <v>1961</v>
      </c>
      <c r="Y202" s="204"/>
      <c r="Z202" s="67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0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4"/>
      <c r="CK202" s="154"/>
      <c r="CL202" s="154"/>
      <c r="CM202" s="154"/>
      <c r="CN202" s="154"/>
      <c r="CO202" s="154"/>
      <c r="CP202" s="154"/>
      <c r="CQ202" s="154"/>
      <c r="CR202" s="154"/>
      <c r="CS202" s="154"/>
      <c r="CT202" s="154"/>
      <c r="CU202" s="154"/>
      <c r="CV202" s="154"/>
      <c r="CW202" s="154"/>
      <c r="CX202" s="154"/>
      <c r="CY202" s="154"/>
      <c r="CZ202" s="154"/>
      <c r="DA202" s="154"/>
      <c r="DB202" s="154"/>
      <c r="DC202" s="154"/>
      <c r="DD202" s="154"/>
      <c r="DE202" s="154"/>
      <c r="DF202" s="154"/>
      <c r="DG202" s="154"/>
      <c r="DH202" s="154"/>
      <c r="DI202" s="154"/>
      <c r="DJ202" s="154"/>
      <c r="DK202" s="154"/>
      <c r="DL202" s="154"/>
      <c r="DM202" s="154"/>
      <c r="DN202" s="154"/>
      <c r="DO202" s="154"/>
    </row>
    <row r="203" spans="1:119" ht="12.75" customHeight="1">
      <c r="A203" s="58">
        <v>2</v>
      </c>
      <c r="B203" s="205">
        <f>+B202+1</f>
        <v>195</v>
      </c>
      <c r="C203" s="206">
        <v>1066</v>
      </c>
      <c r="D203" s="207" t="s">
        <v>27</v>
      </c>
      <c r="E203" s="208" t="s">
        <v>34</v>
      </c>
      <c r="F203" s="208" t="s">
        <v>25</v>
      </c>
      <c r="G203" s="208" t="s">
        <v>116</v>
      </c>
      <c r="H203" s="209">
        <v>6</v>
      </c>
      <c r="I203" s="198">
        <v>1</v>
      </c>
      <c r="J203" s="199"/>
      <c r="K203" s="200">
        <f>SUM(L203:M203)</f>
        <v>4</v>
      </c>
      <c r="L203" s="201">
        <v>4</v>
      </c>
      <c r="M203" s="201"/>
      <c r="N203" s="200">
        <f>SUM(O203:P203)</f>
        <v>12</v>
      </c>
      <c r="O203" s="201">
        <v>12</v>
      </c>
      <c r="P203" s="201"/>
      <c r="Q203" s="202">
        <f>SUM(R203:S203)</f>
        <v>155.5</v>
      </c>
      <c r="R203" s="203">
        <v>155.5</v>
      </c>
      <c r="S203" s="203"/>
      <c r="T203" s="202">
        <f>SUM(U203:V203)</f>
        <v>0</v>
      </c>
      <c r="U203" s="203"/>
      <c r="V203" s="203"/>
      <c r="W203" s="201"/>
      <c r="X203" s="201">
        <v>1961</v>
      </c>
      <c r="Y203" s="204"/>
      <c r="Z203" s="67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0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154"/>
      <c r="CI203" s="154"/>
      <c r="CJ203" s="154"/>
      <c r="CK203" s="154"/>
      <c r="CL203" s="154"/>
      <c r="CM203" s="154"/>
      <c r="CN203" s="154"/>
      <c r="CO203" s="154"/>
      <c r="CP203" s="154"/>
      <c r="CQ203" s="154"/>
      <c r="CR203" s="154"/>
      <c r="CS203" s="154"/>
      <c r="CT203" s="154"/>
      <c r="CU203" s="154"/>
      <c r="CV203" s="154"/>
      <c r="CW203" s="154"/>
      <c r="CX203" s="154"/>
      <c r="CY203" s="154"/>
      <c r="CZ203" s="154"/>
      <c r="DA203" s="154"/>
      <c r="DB203" s="154"/>
      <c r="DC203" s="154"/>
      <c r="DD203" s="154"/>
      <c r="DE203" s="154"/>
      <c r="DF203" s="154"/>
      <c r="DG203" s="154"/>
      <c r="DH203" s="154"/>
      <c r="DI203" s="154"/>
      <c r="DJ203" s="154"/>
      <c r="DK203" s="154"/>
      <c r="DL203" s="154"/>
      <c r="DM203" s="154"/>
      <c r="DN203" s="154"/>
      <c r="DO203" s="154"/>
    </row>
    <row r="204" spans="1:119" ht="12.75" customHeight="1">
      <c r="A204" s="58">
        <v>2</v>
      </c>
      <c r="B204" s="205">
        <f>+B203+1</f>
        <v>196</v>
      </c>
      <c r="C204" s="206">
        <v>1061</v>
      </c>
      <c r="D204" s="207" t="s">
        <v>27</v>
      </c>
      <c r="E204" s="208" t="s">
        <v>34</v>
      </c>
      <c r="F204" s="208" t="s">
        <v>25</v>
      </c>
      <c r="G204" s="208" t="s">
        <v>116</v>
      </c>
      <c r="H204" s="209" t="s">
        <v>119</v>
      </c>
      <c r="I204" s="198">
        <v>1</v>
      </c>
      <c r="J204" s="199"/>
      <c r="K204" s="200">
        <f>SUM(L204:M204)</f>
        <v>12</v>
      </c>
      <c r="L204" s="201">
        <v>12</v>
      </c>
      <c r="M204" s="201"/>
      <c r="N204" s="200">
        <f>SUM(O204:P204)</f>
        <v>36</v>
      </c>
      <c r="O204" s="201">
        <v>36</v>
      </c>
      <c r="P204" s="201"/>
      <c r="Q204" s="202">
        <f>SUM(R204:S204)</f>
        <v>522.59</v>
      </c>
      <c r="R204" s="203">
        <v>522.59</v>
      </c>
      <c r="S204" s="203"/>
      <c r="T204" s="202">
        <f>SUM(U204:V204)</f>
        <v>0</v>
      </c>
      <c r="U204" s="203"/>
      <c r="V204" s="203"/>
      <c r="W204" s="201"/>
      <c r="X204" s="201">
        <v>1962</v>
      </c>
      <c r="Y204" s="204"/>
      <c r="Z204" s="67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0"/>
      <c r="BN204" s="154"/>
      <c r="BO204" s="154"/>
      <c r="BP204" s="154"/>
      <c r="BQ204" s="154"/>
      <c r="BR204" s="154"/>
      <c r="BS204" s="154"/>
      <c r="BT204" s="154"/>
      <c r="BU204" s="154"/>
      <c r="BV204" s="154"/>
      <c r="BW204" s="154"/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154"/>
      <c r="CI204" s="154"/>
      <c r="CJ204" s="154"/>
      <c r="CK204" s="154"/>
      <c r="CL204" s="154"/>
      <c r="CM204" s="154"/>
      <c r="CN204" s="154"/>
      <c r="CO204" s="154"/>
      <c r="CP204" s="154"/>
      <c r="CQ204" s="154"/>
      <c r="CR204" s="154"/>
      <c r="CS204" s="154"/>
      <c r="CT204" s="154"/>
      <c r="CU204" s="154"/>
      <c r="CV204" s="154"/>
      <c r="CW204" s="154"/>
      <c r="CX204" s="154"/>
      <c r="CY204" s="154"/>
      <c r="CZ204" s="154"/>
      <c r="DA204" s="154"/>
      <c r="DB204" s="154"/>
      <c r="DC204" s="154"/>
      <c r="DD204" s="154"/>
      <c r="DE204" s="154"/>
      <c r="DF204" s="154"/>
      <c r="DG204" s="154"/>
      <c r="DH204" s="154"/>
      <c r="DI204" s="154"/>
      <c r="DJ204" s="154"/>
      <c r="DK204" s="154"/>
      <c r="DL204" s="154"/>
      <c r="DM204" s="154"/>
      <c r="DN204" s="154"/>
      <c r="DO204" s="154"/>
    </row>
    <row r="205" spans="1:119" ht="12.75" customHeight="1">
      <c r="A205" s="58">
        <v>2</v>
      </c>
      <c r="B205" s="205">
        <f>+B204+1</f>
        <v>197</v>
      </c>
      <c r="C205" s="206">
        <v>1067</v>
      </c>
      <c r="D205" s="207" t="s">
        <v>27</v>
      </c>
      <c r="E205" s="208" t="s">
        <v>34</v>
      </c>
      <c r="F205" s="208" t="s">
        <v>25</v>
      </c>
      <c r="G205" s="208" t="s">
        <v>116</v>
      </c>
      <c r="H205" s="209" t="s">
        <v>120</v>
      </c>
      <c r="I205" s="198">
        <v>1</v>
      </c>
      <c r="J205" s="199"/>
      <c r="K205" s="200">
        <f>SUM(L205:M205)</f>
        <v>14</v>
      </c>
      <c r="L205" s="201">
        <v>14</v>
      </c>
      <c r="M205" s="201"/>
      <c r="N205" s="200">
        <f>SUM(O205:P205)</f>
        <v>42</v>
      </c>
      <c r="O205" s="201">
        <v>42</v>
      </c>
      <c r="P205" s="201"/>
      <c r="Q205" s="202">
        <f>SUM(R205:S205)</f>
        <v>606.34</v>
      </c>
      <c r="R205" s="203">
        <v>606.34</v>
      </c>
      <c r="S205" s="203"/>
      <c r="T205" s="202">
        <f>SUM(U205:V205)</f>
        <v>0</v>
      </c>
      <c r="U205" s="203"/>
      <c r="V205" s="203"/>
      <c r="W205" s="201"/>
      <c r="X205" s="201">
        <v>1962</v>
      </c>
      <c r="Y205" s="204"/>
      <c r="Z205" s="67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0"/>
      <c r="BN205" s="154"/>
      <c r="BO205" s="154"/>
      <c r="BP205" s="154"/>
      <c r="BQ205" s="154"/>
      <c r="BR205" s="154"/>
      <c r="BS205" s="154"/>
      <c r="BT205" s="154"/>
      <c r="BU205" s="154"/>
      <c r="BV205" s="154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4"/>
      <c r="CK205" s="154"/>
      <c r="CL205" s="154"/>
      <c r="CM205" s="154"/>
      <c r="CN205" s="154"/>
      <c r="CO205" s="154"/>
      <c r="CP205" s="154"/>
      <c r="CQ205" s="154"/>
      <c r="CR205" s="154"/>
      <c r="CS205" s="154"/>
      <c r="CT205" s="154"/>
      <c r="CU205" s="154"/>
      <c r="CV205" s="154"/>
      <c r="CW205" s="154"/>
      <c r="CX205" s="154"/>
      <c r="CY205" s="154"/>
      <c r="CZ205" s="154"/>
      <c r="DA205" s="154"/>
      <c r="DB205" s="154"/>
      <c r="DC205" s="154"/>
      <c r="DD205" s="154"/>
      <c r="DE205" s="154"/>
      <c r="DF205" s="154"/>
      <c r="DG205" s="154"/>
      <c r="DH205" s="154"/>
      <c r="DI205" s="154"/>
      <c r="DJ205" s="154"/>
      <c r="DK205" s="154"/>
      <c r="DL205" s="154"/>
      <c r="DM205" s="154"/>
      <c r="DN205" s="154"/>
      <c r="DO205" s="154"/>
    </row>
    <row r="206" spans="1:119" ht="12.75" customHeight="1">
      <c r="A206" s="58">
        <v>2</v>
      </c>
      <c r="B206" s="205">
        <f>+B205+1</f>
        <v>198</v>
      </c>
      <c r="C206" s="206">
        <v>3127</v>
      </c>
      <c r="D206" s="207" t="s">
        <v>27</v>
      </c>
      <c r="E206" s="208" t="s">
        <v>29</v>
      </c>
      <c r="F206" s="208" t="s">
        <v>25</v>
      </c>
      <c r="G206" s="208" t="s">
        <v>121</v>
      </c>
      <c r="H206" s="209">
        <v>3</v>
      </c>
      <c r="I206" s="198">
        <v>1</v>
      </c>
      <c r="J206" s="199"/>
      <c r="K206" s="200">
        <f>SUM(L206:M206)</f>
        <v>4</v>
      </c>
      <c r="L206" s="201">
        <v>3</v>
      </c>
      <c r="M206" s="201">
        <v>1</v>
      </c>
      <c r="N206" s="200">
        <f>SUM(O206:P206)</f>
        <v>13</v>
      </c>
      <c r="O206" s="201">
        <v>9</v>
      </c>
      <c r="P206" s="201">
        <v>4</v>
      </c>
      <c r="Q206" s="202">
        <f>SUM(R206:S206)</f>
        <v>259.48</v>
      </c>
      <c r="R206" s="203">
        <v>159.01</v>
      </c>
      <c r="S206" s="203">
        <v>100.47</v>
      </c>
      <c r="T206" s="202">
        <f>SUM(U206:V206)</f>
        <v>0</v>
      </c>
      <c r="U206" s="203"/>
      <c r="V206" s="203"/>
      <c r="W206" s="201"/>
      <c r="X206" s="201">
        <v>1905</v>
      </c>
      <c r="Y206" s="204"/>
      <c r="Z206" s="67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0"/>
      <c r="BN206" s="154"/>
      <c r="BO206" s="154"/>
      <c r="BP206" s="154"/>
      <c r="BQ206" s="154"/>
      <c r="BR206" s="154"/>
      <c r="BS206" s="154"/>
      <c r="BT206" s="154"/>
      <c r="BU206" s="154"/>
      <c r="BV206" s="154"/>
      <c r="BW206" s="154"/>
      <c r="BX206" s="154"/>
      <c r="BY206" s="154"/>
      <c r="BZ206" s="154"/>
      <c r="CA206" s="154"/>
      <c r="CB206" s="154"/>
      <c r="CC206" s="154"/>
      <c r="CD206" s="154"/>
      <c r="CE206" s="154"/>
      <c r="CF206" s="154"/>
      <c r="CG206" s="154"/>
      <c r="CH206" s="154"/>
      <c r="CI206" s="154"/>
      <c r="CJ206" s="154"/>
      <c r="CK206" s="154"/>
      <c r="CL206" s="154"/>
      <c r="CM206" s="154"/>
      <c r="CN206" s="154"/>
      <c r="CO206" s="154"/>
      <c r="CP206" s="154"/>
      <c r="CQ206" s="154"/>
      <c r="CR206" s="154"/>
      <c r="CS206" s="154"/>
      <c r="CT206" s="154"/>
      <c r="CU206" s="154"/>
      <c r="CV206" s="154"/>
      <c r="CW206" s="154"/>
      <c r="CX206" s="154"/>
      <c r="CY206" s="154"/>
      <c r="CZ206" s="154"/>
      <c r="DA206" s="154"/>
      <c r="DB206" s="154"/>
      <c r="DC206" s="154"/>
      <c r="DD206" s="154"/>
      <c r="DE206" s="154"/>
      <c r="DF206" s="154"/>
      <c r="DG206" s="154"/>
      <c r="DH206" s="154"/>
      <c r="DI206" s="154"/>
      <c r="DJ206" s="154"/>
      <c r="DK206" s="154"/>
      <c r="DL206" s="154"/>
      <c r="DM206" s="154"/>
      <c r="DN206" s="154"/>
      <c r="DO206" s="154"/>
    </row>
    <row r="207" spans="1:119" ht="12.75" customHeight="1">
      <c r="A207" s="58">
        <v>2</v>
      </c>
      <c r="B207" s="205">
        <f>+B206+1</f>
        <v>199</v>
      </c>
      <c r="C207" s="206">
        <v>1099</v>
      </c>
      <c r="D207" s="207" t="s">
        <v>27</v>
      </c>
      <c r="E207" s="208" t="s">
        <v>34</v>
      </c>
      <c r="F207" s="208" t="s">
        <v>25</v>
      </c>
      <c r="G207" s="208" t="s">
        <v>121</v>
      </c>
      <c r="H207" s="209" t="s">
        <v>122</v>
      </c>
      <c r="I207" s="198">
        <v>1</v>
      </c>
      <c r="J207" s="199"/>
      <c r="K207" s="200">
        <f>SUM(L207:M207)</f>
        <v>39</v>
      </c>
      <c r="L207" s="201">
        <v>34</v>
      </c>
      <c r="M207" s="201">
        <v>5</v>
      </c>
      <c r="N207" s="200">
        <f>SUM(O207:P207)</f>
        <v>117</v>
      </c>
      <c r="O207" s="201">
        <v>102</v>
      </c>
      <c r="P207" s="201">
        <v>15</v>
      </c>
      <c r="Q207" s="202">
        <f>SUM(R207:S207)</f>
        <v>1753.3200000000002</v>
      </c>
      <c r="R207" s="203">
        <v>1354.68</v>
      </c>
      <c r="S207" s="203">
        <v>398.64</v>
      </c>
      <c r="T207" s="202">
        <f>SUM(U207:V207)</f>
        <v>0</v>
      </c>
      <c r="U207" s="203"/>
      <c r="V207" s="203"/>
      <c r="W207" s="201"/>
      <c r="X207" s="201">
        <v>1967</v>
      </c>
      <c r="Y207" s="204"/>
      <c r="Z207" s="67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0"/>
      <c r="BN207" s="154"/>
      <c r="BO207" s="154"/>
      <c r="BP207" s="154"/>
      <c r="BQ207" s="154"/>
      <c r="BR207" s="154"/>
      <c r="BS207" s="154"/>
      <c r="BT207" s="154"/>
      <c r="BU207" s="154"/>
      <c r="BV207" s="154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4"/>
      <c r="CK207" s="154"/>
      <c r="CL207" s="154"/>
      <c r="CM207" s="154"/>
      <c r="CN207" s="154"/>
      <c r="CO207" s="154"/>
      <c r="CP207" s="154"/>
      <c r="CQ207" s="154"/>
      <c r="CR207" s="154"/>
      <c r="CS207" s="154"/>
      <c r="CT207" s="154"/>
      <c r="CU207" s="154"/>
      <c r="CV207" s="154"/>
      <c r="CW207" s="154"/>
      <c r="CX207" s="154"/>
      <c r="CY207" s="154"/>
      <c r="CZ207" s="154"/>
      <c r="DA207" s="154"/>
      <c r="DB207" s="154"/>
      <c r="DC207" s="154"/>
      <c r="DD207" s="154"/>
      <c r="DE207" s="154"/>
      <c r="DF207" s="154"/>
      <c r="DG207" s="154"/>
      <c r="DH207" s="154"/>
      <c r="DI207" s="154"/>
      <c r="DJ207" s="154"/>
      <c r="DK207" s="154"/>
      <c r="DL207" s="154"/>
      <c r="DM207" s="154"/>
      <c r="DN207" s="154"/>
      <c r="DO207" s="154"/>
    </row>
    <row r="208" spans="1:119" ht="12.75" customHeight="1">
      <c r="A208" s="58">
        <v>4</v>
      </c>
      <c r="B208" s="211">
        <f>+B207+1</f>
        <v>200</v>
      </c>
      <c r="C208" s="212">
        <v>6034</v>
      </c>
      <c r="D208" s="213" t="s">
        <v>23</v>
      </c>
      <c r="E208" s="214"/>
      <c r="F208" s="214" t="s">
        <v>25</v>
      </c>
      <c r="G208" s="214" t="s">
        <v>123</v>
      </c>
      <c r="H208" s="215" t="s">
        <v>218</v>
      </c>
      <c r="I208" s="198"/>
      <c r="J208" s="199"/>
      <c r="K208" s="200">
        <f>SUM(L208:M208)</f>
        <v>0</v>
      </c>
      <c r="L208" s="201"/>
      <c r="M208" s="201"/>
      <c r="N208" s="200">
        <f>SUM(O208:P208)</f>
        <v>0</v>
      </c>
      <c r="O208" s="201"/>
      <c r="P208" s="201"/>
      <c r="Q208" s="202">
        <f>SUM(R208:S208)</f>
        <v>0</v>
      </c>
      <c r="R208" s="203"/>
      <c r="S208" s="203"/>
      <c r="T208" s="202">
        <f>SUM(U208:V208)</f>
        <v>0</v>
      </c>
      <c r="U208" s="203"/>
      <c r="V208" s="203"/>
      <c r="W208" s="201"/>
      <c r="X208" s="201"/>
      <c r="Y208" s="204"/>
      <c r="Z208" s="67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0"/>
      <c r="BN208" s="154"/>
      <c r="BO208" s="154"/>
      <c r="BP208" s="154"/>
      <c r="BQ208" s="154"/>
      <c r="BR208" s="154"/>
      <c r="BS208" s="154"/>
      <c r="BT208" s="154"/>
      <c r="BU208" s="154"/>
      <c r="BV208" s="154"/>
      <c r="BW208" s="154"/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154"/>
      <c r="CI208" s="154"/>
      <c r="CJ208" s="154"/>
      <c r="CK208" s="154"/>
      <c r="CL208" s="154"/>
      <c r="CM208" s="154"/>
      <c r="CN208" s="154"/>
      <c r="CO208" s="154"/>
      <c r="CP208" s="154"/>
      <c r="CQ208" s="154"/>
      <c r="CR208" s="154"/>
      <c r="CS208" s="154"/>
      <c r="CT208" s="154"/>
      <c r="CU208" s="154"/>
      <c r="CV208" s="154"/>
      <c r="CW208" s="154"/>
      <c r="CX208" s="154"/>
      <c r="CY208" s="154"/>
      <c r="CZ208" s="154"/>
      <c r="DA208" s="154"/>
      <c r="DB208" s="154"/>
      <c r="DC208" s="154"/>
      <c r="DD208" s="154"/>
      <c r="DE208" s="154"/>
      <c r="DF208" s="154"/>
      <c r="DG208" s="154"/>
      <c r="DH208" s="154"/>
      <c r="DI208" s="154"/>
      <c r="DJ208" s="154"/>
      <c r="DK208" s="154"/>
      <c r="DL208" s="154"/>
      <c r="DM208" s="154"/>
      <c r="DN208" s="154"/>
      <c r="DO208" s="154"/>
    </row>
    <row r="209" spans="1:119" ht="12.75" customHeight="1">
      <c r="A209" s="58">
        <v>2</v>
      </c>
      <c r="B209" s="205">
        <f>+B208+1</f>
        <v>201</v>
      </c>
      <c r="C209" s="228">
        <v>3136</v>
      </c>
      <c r="D209" s="207" t="s">
        <v>27</v>
      </c>
      <c r="E209" s="208" t="s">
        <v>24</v>
      </c>
      <c r="F209" s="208" t="s">
        <v>25</v>
      </c>
      <c r="G209" s="208" t="s">
        <v>125</v>
      </c>
      <c r="H209" s="209">
        <v>2</v>
      </c>
      <c r="I209" s="198">
        <v>1</v>
      </c>
      <c r="J209" s="199"/>
      <c r="K209" s="200">
        <f>SUM(L209:M209)</f>
        <v>1</v>
      </c>
      <c r="L209" s="201">
        <v>1</v>
      </c>
      <c r="M209" s="201"/>
      <c r="N209" s="200">
        <f>SUM(O209:P209)</f>
        <v>4</v>
      </c>
      <c r="O209" s="201">
        <v>4</v>
      </c>
      <c r="P209" s="201"/>
      <c r="Q209" s="202">
        <f>SUM(R209:S209)</f>
        <v>59.95</v>
      </c>
      <c r="R209" s="203">
        <v>59.95</v>
      </c>
      <c r="S209" s="203"/>
      <c r="T209" s="202">
        <f>SUM(U209:V209)</f>
        <v>0</v>
      </c>
      <c r="U209" s="229"/>
      <c r="V209" s="229"/>
      <c r="W209" s="212"/>
      <c r="X209" s="212">
        <v>1904</v>
      </c>
      <c r="Y209" s="204"/>
      <c r="Z209" s="67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0"/>
      <c r="BN209" s="154"/>
      <c r="BO209" s="154"/>
      <c r="BP209" s="154"/>
      <c r="BQ209" s="154"/>
      <c r="BR209" s="154"/>
      <c r="BS209" s="154"/>
      <c r="BT209" s="154"/>
      <c r="BU209" s="154"/>
      <c r="BV209" s="154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4"/>
      <c r="CK209" s="154"/>
      <c r="CL209" s="154"/>
      <c r="CM209" s="154"/>
      <c r="CN209" s="154"/>
      <c r="CO209" s="154"/>
      <c r="CP209" s="154"/>
      <c r="CQ209" s="154"/>
      <c r="CR209" s="154"/>
      <c r="CS209" s="154"/>
      <c r="CT209" s="154"/>
      <c r="CU209" s="154"/>
      <c r="CV209" s="154"/>
      <c r="CW209" s="154"/>
      <c r="CX209" s="154"/>
      <c r="CY209" s="154"/>
      <c r="CZ209" s="154"/>
      <c r="DA209" s="154"/>
      <c r="DB209" s="154"/>
      <c r="DC209" s="154"/>
      <c r="DD209" s="154"/>
      <c r="DE209" s="154"/>
      <c r="DF209" s="154"/>
      <c r="DG209" s="154"/>
      <c r="DH209" s="154"/>
      <c r="DI209" s="154"/>
      <c r="DJ209" s="154"/>
      <c r="DK209" s="154"/>
      <c r="DL209" s="154"/>
      <c r="DM209" s="154"/>
      <c r="DN209" s="154"/>
      <c r="DO209" s="154"/>
    </row>
    <row r="210" spans="1:119" ht="12.75" customHeight="1">
      <c r="A210" s="58">
        <v>2</v>
      </c>
      <c r="B210" s="205">
        <f>+B209+1</f>
        <v>202</v>
      </c>
      <c r="C210" s="228">
        <v>3137</v>
      </c>
      <c r="D210" s="207" t="s">
        <v>27</v>
      </c>
      <c r="E210" s="208" t="s">
        <v>24</v>
      </c>
      <c r="F210" s="208" t="s">
        <v>25</v>
      </c>
      <c r="G210" s="208" t="s">
        <v>126</v>
      </c>
      <c r="H210" s="209">
        <v>2</v>
      </c>
      <c r="I210" s="198">
        <v>1</v>
      </c>
      <c r="J210" s="199"/>
      <c r="K210" s="200">
        <f>SUM(L210:M210)</f>
        <v>1</v>
      </c>
      <c r="L210" s="201">
        <v>1</v>
      </c>
      <c r="M210" s="201"/>
      <c r="N210" s="200">
        <f>SUM(O210:P210)</f>
        <v>4</v>
      </c>
      <c r="O210" s="201">
        <v>4</v>
      </c>
      <c r="P210" s="201"/>
      <c r="Q210" s="202">
        <f>SUM(R210:S210)</f>
        <v>50.51</v>
      </c>
      <c r="R210" s="203">
        <v>50.51</v>
      </c>
      <c r="S210" s="203"/>
      <c r="T210" s="202">
        <f>SUM(U210:V210)</f>
        <v>0</v>
      </c>
      <c r="U210" s="229"/>
      <c r="V210" s="229"/>
      <c r="W210" s="212"/>
      <c r="X210" s="212">
        <v>1925</v>
      </c>
      <c r="Y210" s="204"/>
      <c r="Z210" s="67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0"/>
      <c r="BN210" s="154"/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4"/>
      <c r="CK210" s="154"/>
      <c r="CL210" s="154"/>
      <c r="CM210" s="154"/>
      <c r="CN210" s="154"/>
      <c r="CO210" s="154"/>
      <c r="CP210" s="154"/>
      <c r="CQ210" s="154"/>
      <c r="CR210" s="154"/>
      <c r="CS210" s="154"/>
      <c r="CT210" s="154"/>
      <c r="CU210" s="154"/>
      <c r="CV210" s="154"/>
      <c r="CW210" s="154"/>
      <c r="CX210" s="154"/>
      <c r="CY210" s="154"/>
      <c r="CZ210" s="154"/>
      <c r="DA210" s="154"/>
      <c r="DB210" s="154"/>
      <c r="DC210" s="154"/>
      <c r="DD210" s="154"/>
      <c r="DE210" s="154"/>
      <c r="DF210" s="154"/>
      <c r="DG210" s="154"/>
      <c r="DH210" s="154"/>
      <c r="DI210" s="154"/>
      <c r="DJ210" s="154"/>
      <c r="DK210" s="154"/>
      <c r="DL210" s="154"/>
      <c r="DM210" s="154"/>
      <c r="DN210" s="154"/>
      <c r="DO210" s="154"/>
    </row>
    <row r="211" spans="1:119" ht="12.75" customHeight="1">
      <c r="A211" s="58">
        <v>2</v>
      </c>
      <c r="B211" s="230">
        <f>+B210+1</f>
        <v>203</v>
      </c>
      <c r="C211" s="231">
        <v>1102</v>
      </c>
      <c r="D211" s="195" t="s">
        <v>23</v>
      </c>
      <c r="E211" s="196" t="s">
        <v>24</v>
      </c>
      <c r="F211" s="196" t="s">
        <v>25</v>
      </c>
      <c r="G211" s="196" t="s">
        <v>126</v>
      </c>
      <c r="H211" s="197">
        <v>3</v>
      </c>
      <c r="I211" s="198"/>
      <c r="J211" s="199"/>
      <c r="K211" s="200">
        <f>SUM(L211:M211)</f>
        <v>0</v>
      </c>
      <c r="L211" s="201"/>
      <c r="M211" s="201"/>
      <c r="N211" s="200">
        <f>SUM(O211:P211)</f>
        <v>0</v>
      </c>
      <c r="O211" s="201"/>
      <c r="P211" s="201"/>
      <c r="Q211" s="202">
        <f>SUM(R211:S211)</f>
        <v>0</v>
      </c>
      <c r="R211" s="203"/>
      <c r="S211" s="203"/>
      <c r="T211" s="202">
        <f>SUM(U211:V211)</f>
        <v>0</v>
      </c>
      <c r="U211" s="229"/>
      <c r="V211" s="229"/>
      <c r="W211" s="212"/>
      <c r="X211" s="212">
        <v>1925</v>
      </c>
      <c r="Y211" s="224" t="s">
        <v>208</v>
      </c>
      <c r="Z211" s="67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0"/>
      <c r="BN211" s="154"/>
      <c r="BO211" s="154"/>
      <c r="BP211" s="154"/>
      <c r="BQ211" s="154"/>
      <c r="BR211" s="154"/>
      <c r="BS211" s="154"/>
      <c r="BT211" s="154"/>
      <c r="BU211" s="154"/>
      <c r="BV211" s="154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4"/>
      <c r="CK211" s="154"/>
      <c r="CL211" s="154"/>
      <c r="CM211" s="154"/>
      <c r="CN211" s="154"/>
      <c r="CO211" s="154"/>
      <c r="CP211" s="154"/>
      <c r="CQ211" s="154"/>
      <c r="CR211" s="154"/>
      <c r="CS211" s="154"/>
      <c r="CT211" s="154"/>
      <c r="CU211" s="154"/>
      <c r="CV211" s="154"/>
      <c r="CW211" s="154"/>
      <c r="CX211" s="154"/>
      <c r="CY211" s="154"/>
      <c r="CZ211" s="154"/>
      <c r="DA211" s="154"/>
      <c r="DB211" s="154"/>
      <c r="DC211" s="154"/>
      <c r="DD211" s="154"/>
      <c r="DE211" s="154"/>
      <c r="DF211" s="154"/>
      <c r="DG211" s="154"/>
      <c r="DH211" s="154"/>
      <c r="DI211" s="154"/>
      <c r="DJ211" s="154"/>
      <c r="DK211" s="154"/>
      <c r="DL211" s="154"/>
      <c r="DM211" s="154"/>
      <c r="DN211" s="154"/>
      <c r="DO211" s="154"/>
    </row>
    <row r="212" spans="1:119" ht="12.75" customHeight="1">
      <c r="A212" s="58">
        <v>2</v>
      </c>
      <c r="B212" s="232">
        <f>+B211+1</f>
        <v>204</v>
      </c>
      <c r="C212" s="228">
        <v>3138</v>
      </c>
      <c r="D212" s="207" t="s">
        <v>27</v>
      </c>
      <c r="E212" s="208" t="s">
        <v>24</v>
      </c>
      <c r="F212" s="208" t="s">
        <v>25</v>
      </c>
      <c r="G212" s="208" t="s">
        <v>126</v>
      </c>
      <c r="H212" s="209">
        <v>4</v>
      </c>
      <c r="I212" s="198">
        <v>1</v>
      </c>
      <c r="J212" s="199"/>
      <c r="K212" s="200">
        <f>SUM(L212:M212)</f>
        <v>2</v>
      </c>
      <c r="L212" s="201">
        <v>2</v>
      </c>
      <c r="M212" s="201"/>
      <c r="N212" s="200">
        <f>SUM(O212:P212)</f>
        <v>7</v>
      </c>
      <c r="O212" s="201">
        <v>7</v>
      </c>
      <c r="P212" s="201"/>
      <c r="Q212" s="202">
        <f>SUM(R212:S212)</f>
        <v>123.39</v>
      </c>
      <c r="R212" s="203">
        <v>123.39</v>
      </c>
      <c r="S212" s="203"/>
      <c r="T212" s="202">
        <f>SUM(U212:V212)</f>
        <v>0</v>
      </c>
      <c r="U212" s="229"/>
      <c r="V212" s="229"/>
      <c r="W212" s="212"/>
      <c r="X212" s="212">
        <v>1925</v>
      </c>
      <c r="Y212" s="204"/>
      <c r="Z212" s="67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0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4"/>
      <c r="CK212" s="154"/>
      <c r="CL212" s="154"/>
      <c r="CM212" s="154"/>
      <c r="CN212" s="154"/>
      <c r="CO212" s="154"/>
      <c r="CP212" s="154"/>
      <c r="CQ212" s="154"/>
      <c r="CR212" s="154"/>
      <c r="CS212" s="154"/>
      <c r="CT212" s="154"/>
      <c r="CU212" s="154"/>
      <c r="CV212" s="154"/>
      <c r="CW212" s="154"/>
      <c r="CX212" s="154"/>
      <c r="CY212" s="154"/>
      <c r="CZ212" s="154"/>
      <c r="DA212" s="154"/>
      <c r="DB212" s="154"/>
      <c r="DC212" s="154"/>
      <c r="DD212" s="154"/>
      <c r="DE212" s="154"/>
      <c r="DF212" s="154"/>
      <c r="DG212" s="154"/>
      <c r="DH212" s="154"/>
      <c r="DI212" s="154"/>
      <c r="DJ212" s="154"/>
      <c r="DK212" s="154"/>
      <c r="DL212" s="154"/>
      <c r="DM212" s="154"/>
      <c r="DN212" s="154"/>
      <c r="DO212" s="154"/>
    </row>
    <row r="213" spans="1:119" ht="12.75" customHeight="1">
      <c r="A213" s="58">
        <v>2</v>
      </c>
      <c r="B213" s="198">
        <f>+B212+1</f>
        <v>205</v>
      </c>
      <c r="C213" s="201">
        <v>6032</v>
      </c>
      <c r="D213" s="213" t="s">
        <v>23</v>
      </c>
      <c r="E213" s="214" t="s">
        <v>24</v>
      </c>
      <c r="F213" s="214" t="s">
        <v>25</v>
      </c>
      <c r="G213" s="214" t="s">
        <v>126</v>
      </c>
      <c r="H213" s="215">
        <v>6</v>
      </c>
      <c r="I213" s="198"/>
      <c r="J213" s="199"/>
      <c r="K213" s="200">
        <f>SUM(L213:M213)</f>
        <v>0</v>
      </c>
      <c r="L213" s="201"/>
      <c r="M213" s="201"/>
      <c r="N213" s="200">
        <f>SUM(O213:P213)</f>
        <v>0</v>
      </c>
      <c r="O213" s="201"/>
      <c r="P213" s="201"/>
      <c r="Q213" s="202">
        <f>SUM(R213:S213)</f>
        <v>0</v>
      </c>
      <c r="R213" s="203"/>
      <c r="S213" s="203"/>
      <c r="T213" s="202">
        <f>SUM(U213:V213)</f>
        <v>0</v>
      </c>
      <c r="U213" s="229"/>
      <c r="V213" s="229"/>
      <c r="W213" s="212"/>
      <c r="X213" s="212">
        <v>1988</v>
      </c>
      <c r="Y213" s="204"/>
      <c r="Z213" s="95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0"/>
      <c r="BN213" s="154"/>
      <c r="BO213" s="154"/>
      <c r="BP213" s="154"/>
      <c r="BQ213" s="154"/>
      <c r="BR213" s="154"/>
      <c r="BS213" s="154"/>
      <c r="BT213" s="154"/>
      <c r="BU213" s="154"/>
      <c r="BV213" s="154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  <c r="CJ213" s="154"/>
      <c r="CK213" s="154"/>
      <c r="CL213" s="154"/>
      <c r="CM213" s="154"/>
      <c r="CN213" s="154"/>
      <c r="CO213" s="154"/>
      <c r="CP213" s="154"/>
      <c r="CQ213" s="154"/>
      <c r="CR213" s="154"/>
      <c r="CS213" s="154"/>
      <c r="CT213" s="154"/>
      <c r="CU213" s="154"/>
      <c r="CV213" s="154"/>
      <c r="CW213" s="154"/>
      <c r="CX213" s="154"/>
      <c r="CY213" s="154"/>
      <c r="CZ213" s="154"/>
      <c r="DA213" s="154"/>
      <c r="DB213" s="154"/>
      <c r="DC213" s="154"/>
      <c r="DD213" s="154"/>
      <c r="DE213" s="154"/>
      <c r="DF213" s="154"/>
      <c r="DG213" s="154"/>
      <c r="DH213" s="154"/>
      <c r="DI213" s="154"/>
      <c r="DJ213" s="154"/>
      <c r="DK213" s="154"/>
      <c r="DL213" s="154"/>
      <c r="DM213" s="154"/>
      <c r="DN213" s="154"/>
      <c r="DO213" s="154"/>
    </row>
    <row r="214" spans="1:119" ht="12.75" customHeight="1">
      <c r="A214" s="58">
        <v>2</v>
      </c>
      <c r="B214" s="232">
        <f>+B213+1</f>
        <v>206</v>
      </c>
      <c r="C214" s="228">
        <v>1117</v>
      </c>
      <c r="D214" s="207" t="s">
        <v>27</v>
      </c>
      <c r="E214" s="208" t="s">
        <v>34</v>
      </c>
      <c r="F214" s="208" t="s">
        <v>25</v>
      </c>
      <c r="G214" s="208" t="s">
        <v>219</v>
      </c>
      <c r="H214" s="209" t="s">
        <v>128</v>
      </c>
      <c r="I214" s="198">
        <v>1</v>
      </c>
      <c r="J214" s="199"/>
      <c r="K214" s="200">
        <f>SUM(L214:M214)</f>
        <v>9</v>
      </c>
      <c r="L214" s="201">
        <f>7+1+1</f>
        <v>9</v>
      </c>
      <c r="M214" s="201"/>
      <c r="N214" s="200">
        <f>SUM(O214:P214)</f>
        <v>23</v>
      </c>
      <c r="O214" s="201">
        <f>19+2+2</f>
        <v>23</v>
      </c>
      <c r="P214" s="201"/>
      <c r="Q214" s="202">
        <f>SUM(R214:S214)</f>
        <v>412.6</v>
      </c>
      <c r="R214" s="203">
        <f>346.2+33.1+33.3</f>
        <v>412.6</v>
      </c>
      <c r="S214" s="203"/>
      <c r="T214" s="202">
        <f>SUM(U214:V214)</f>
        <v>412.6</v>
      </c>
      <c r="U214" s="203">
        <f>346.2+33.1+33.3</f>
        <v>412.6</v>
      </c>
      <c r="V214" s="203"/>
      <c r="W214" s="212"/>
      <c r="X214" s="212">
        <v>1999</v>
      </c>
      <c r="Y214" s="204"/>
      <c r="Z214" s="67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0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4"/>
      <c r="CK214" s="154"/>
      <c r="CL214" s="154"/>
      <c r="CM214" s="154"/>
      <c r="CN214" s="154"/>
      <c r="CO214" s="154"/>
      <c r="CP214" s="154"/>
      <c r="CQ214" s="154"/>
      <c r="CR214" s="154"/>
      <c r="CS214" s="154"/>
      <c r="CT214" s="154"/>
      <c r="CU214" s="154"/>
      <c r="CV214" s="154"/>
      <c r="CW214" s="154"/>
      <c r="CX214" s="154"/>
      <c r="CY214" s="154"/>
      <c r="CZ214" s="154"/>
      <c r="DA214" s="154"/>
      <c r="DB214" s="154"/>
      <c r="DC214" s="154"/>
      <c r="DD214" s="154"/>
      <c r="DE214" s="154"/>
      <c r="DF214" s="154"/>
      <c r="DG214" s="154"/>
      <c r="DH214" s="154"/>
      <c r="DI214" s="154"/>
      <c r="DJ214" s="154"/>
      <c r="DK214" s="154"/>
      <c r="DL214" s="154"/>
      <c r="DM214" s="154"/>
      <c r="DN214" s="154"/>
      <c r="DO214" s="154"/>
    </row>
    <row r="215" spans="1:119" ht="12.75" customHeight="1">
      <c r="A215" s="58">
        <v>2</v>
      </c>
      <c r="B215" s="232">
        <f>+B214+1</f>
        <v>207</v>
      </c>
      <c r="C215" s="228">
        <v>1100</v>
      </c>
      <c r="D215" s="207" t="s">
        <v>27</v>
      </c>
      <c r="E215" s="208" t="s">
        <v>24</v>
      </c>
      <c r="F215" s="208" t="s">
        <v>25</v>
      </c>
      <c r="G215" s="208" t="s">
        <v>129</v>
      </c>
      <c r="H215" s="209" t="s">
        <v>80</v>
      </c>
      <c r="I215" s="198">
        <v>1</v>
      </c>
      <c r="J215" s="199"/>
      <c r="K215" s="200">
        <f>SUM(L215:M215)</f>
        <v>4</v>
      </c>
      <c r="L215" s="201">
        <v>4</v>
      </c>
      <c r="M215" s="201"/>
      <c r="N215" s="200">
        <f>SUM(O215:P215)</f>
        <v>12</v>
      </c>
      <c r="O215" s="201">
        <v>12</v>
      </c>
      <c r="P215" s="201"/>
      <c r="Q215" s="202">
        <f>SUM(R215:S215)</f>
        <v>198.68</v>
      </c>
      <c r="R215" s="203">
        <v>198.68</v>
      </c>
      <c r="S215" s="203"/>
      <c r="T215" s="202">
        <f>SUM(U215:V215)</f>
        <v>0</v>
      </c>
      <c r="U215" s="229"/>
      <c r="V215" s="229"/>
      <c r="W215" s="212"/>
      <c r="X215" s="212">
        <v>1930</v>
      </c>
      <c r="Y215" s="204"/>
      <c r="Z215" s="67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0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4"/>
      <c r="CK215" s="154"/>
      <c r="CL215" s="154"/>
      <c r="CM215" s="154"/>
      <c r="CN215" s="154"/>
      <c r="CO215" s="154"/>
      <c r="CP215" s="154"/>
      <c r="CQ215" s="154"/>
      <c r="CR215" s="154"/>
      <c r="CS215" s="154"/>
      <c r="CT215" s="154"/>
      <c r="CU215" s="154"/>
      <c r="CV215" s="154"/>
      <c r="CW215" s="154"/>
      <c r="CX215" s="154"/>
      <c r="CY215" s="154"/>
      <c r="CZ215" s="154"/>
      <c r="DA215" s="154"/>
      <c r="DB215" s="154"/>
      <c r="DC215" s="154"/>
      <c r="DD215" s="154"/>
      <c r="DE215" s="154"/>
      <c r="DF215" s="154"/>
      <c r="DG215" s="154"/>
      <c r="DH215" s="154"/>
      <c r="DI215" s="154"/>
      <c r="DJ215" s="154"/>
      <c r="DK215" s="154"/>
      <c r="DL215" s="154"/>
      <c r="DM215" s="154"/>
      <c r="DN215" s="154"/>
      <c r="DO215" s="154"/>
    </row>
    <row r="216" spans="1:119" ht="12.75" customHeight="1">
      <c r="A216" s="58">
        <v>2</v>
      </c>
      <c r="B216" s="232">
        <f>+B215+1</f>
        <v>208</v>
      </c>
      <c r="C216" s="228">
        <v>1101</v>
      </c>
      <c r="D216" s="207" t="s">
        <v>27</v>
      </c>
      <c r="E216" s="208" t="s">
        <v>24</v>
      </c>
      <c r="F216" s="208" t="s">
        <v>25</v>
      </c>
      <c r="G216" s="208" t="s">
        <v>129</v>
      </c>
      <c r="H216" s="209" t="s">
        <v>46</v>
      </c>
      <c r="I216" s="198">
        <v>1</v>
      </c>
      <c r="J216" s="199"/>
      <c r="K216" s="200">
        <f>SUM(L216:M216)</f>
        <v>8</v>
      </c>
      <c r="L216" s="201">
        <v>8</v>
      </c>
      <c r="M216" s="201"/>
      <c r="N216" s="200">
        <f>SUM(O216:P216)</f>
        <v>25</v>
      </c>
      <c r="O216" s="201">
        <v>25</v>
      </c>
      <c r="P216" s="201"/>
      <c r="Q216" s="202">
        <f>SUM(R216:S216)</f>
        <v>385.36</v>
      </c>
      <c r="R216" s="203">
        <f>337.19+48.17</f>
        <v>385.36</v>
      </c>
      <c r="S216" s="203"/>
      <c r="T216" s="202">
        <f>SUM(U216:V216)</f>
        <v>0</v>
      </c>
      <c r="U216" s="229"/>
      <c r="V216" s="229"/>
      <c r="W216" s="212"/>
      <c r="X216" s="212">
        <v>1930</v>
      </c>
      <c r="Y216" s="204"/>
      <c r="Z216" s="67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0"/>
      <c r="BN216" s="154"/>
      <c r="BO216" s="154"/>
      <c r="BP216" s="154"/>
      <c r="BQ216" s="154"/>
      <c r="BR216" s="154"/>
      <c r="BS216" s="154"/>
      <c r="BT216" s="154"/>
      <c r="BU216" s="154"/>
      <c r="BV216" s="154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4"/>
      <c r="CK216" s="154"/>
      <c r="CL216" s="154"/>
      <c r="CM216" s="154"/>
      <c r="CN216" s="154"/>
      <c r="CO216" s="154"/>
      <c r="CP216" s="154"/>
      <c r="CQ216" s="154"/>
      <c r="CR216" s="154"/>
      <c r="CS216" s="154"/>
      <c r="CT216" s="154"/>
      <c r="CU216" s="154"/>
      <c r="CV216" s="154"/>
      <c r="CW216" s="154"/>
      <c r="CX216" s="154"/>
      <c r="CY216" s="154"/>
      <c r="CZ216" s="154"/>
      <c r="DA216" s="154"/>
      <c r="DB216" s="154"/>
      <c r="DC216" s="154"/>
      <c r="DD216" s="154"/>
      <c r="DE216" s="154"/>
      <c r="DF216" s="154"/>
      <c r="DG216" s="154"/>
      <c r="DH216" s="154"/>
      <c r="DI216" s="154"/>
      <c r="DJ216" s="154"/>
      <c r="DK216" s="154"/>
      <c r="DL216" s="154"/>
      <c r="DM216" s="154"/>
      <c r="DN216" s="154"/>
      <c r="DO216" s="154"/>
    </row>
    <row r="217" spans="1:119" ht="12.75" customHeight="1">
      <c r="A217" s="58">
        <v>2</v>
      </c>
      <c r="B217" s="230">
        <f>+B216+1</f>
        <v>209</v>
      </c>
      <c r="C217" s="231">
        <v>3130</v>
      </c>
      <c r="D217" s="195" t="s">
        <v>23</v>
      </c>
      <c r="E217" s="196" t="s">
        <v>24</v>
      </c>
      <c r="F217" s="196" t="s">
        <v>25</v>
      </c>
      <c r="G217" s="196" t="s">
        <v>130</v>
      </c>
      <c r="H217" s="197">
        <v>2</v>
      </c>
      <c r="I217" s="198"/>
      <c r="J217" s="199"/>
      <c r="K217" s="200">
        <f>SUM(L217:M217)</f>
        <v>0</v>
      </c>
      <c r="L217" s="201"/>
      <c r="M217" s="201"/>
      <c r="N217" s="200">
        <f>SUM(O217:P217)</f>
        <v>0</v>
      </c>
      <c r="O217" s="201"/>
      <c r="P217" s="201"/>
      <c r="Q217" s="202">
        <f>SUM(R217:S217)</f>
        <v>0</v>
      </c>
      <c r="R217" s="203"/>
      <c r="S217" s="203"/>
      <c r="T217" s="202">
        <f>SUM(U217:V217)</f>
        <v>0</v>
      </c>
      <c r="U217" s="229"/>
      <c r="V217" s="229"/>
      <c r="W217" s="212"/>
      <c r="X217" s="212">
        <v>1902</v>
      </c>
      <c r="Y217" s="204"/>
      <c r="Z217" s="67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0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  <c r="CJ217" s="154"/>
      <c r="CK217" s="154"/>
      <c r="CL217" s="154"/>
      <c r="CM217" s="154"/>
      <c r="CN217" s="154"/>
      <c r="CO217" s="154"/>
      <c r="CP217" s="154"/>
      <c r="CQ217" s="154"/>
      <c r="CR217" s="154"/>
      <c r="CS217" s="154"/>
      <c r="CT217" s="154"/>
      <c r="CU217" s="154"/>
      <c r="CV217" s="154"/>
      <c r="CW217" s="154"/>
      <c r="CX217" s="154"/>
      <c r="CY217" s="154"/>
      <c r="CZ217" s="154"/>
      <c r="DA217" s="154"/>
      <c r="DB217" s="154"/>
      <c r="DC217" s="154"/>
      <c r="DD217" s="154"/>
      <c r="DE217" s="154"/>
      <c r="DF217" s="154"/>
      <c r="DG217" s="154"/>
      <c r="DH217" s="154"/>
      <c r="DI217" s="154"/>
      <c r="DJ217" s="154"/>
      <c r="DK217" s="154"/>
      <c r="DL217" s="154"/>
      <c r="DM217" s="154"/>
      <c r="DN217" s="154"/>
      <c r="DO217" s="154"/>
    </row>
    <row r="218" spans="1:119" ht="12.75" customHeight="1">
      <c r="A218" s="58">
        <v>2</v>
      </c>
      <c r="B218" s="230">
        <f>+B217+1</f>
        <v>210</v>
      </c>
      <c r="C218" s="231">
        <v>3132</v>
      </c>
      <c r="D218" s="195" t="s">
        <v>23</v>
      </c>
      <c r="E218" s="196" t="s">
        <v>24</v>
      </c>
      <c r="F218" s="196" t="s">
        <v>25</v>
      </c>
      <c r="G218" s="196" t="s">
        <v>130</v>
      </c>
      <c r="H218" s="197">
        <v>5</v>
      </c>
      <c r="I218" s="198"/>
      <c r="J218" s="199"/>
      <c r="K218" s="200">
        <f>SUM(L218:M218)</f>
        <v>0</v>
      </c>
      <c r="L218" s="201"/>
      <c r="M218" s="201"/>
      <c r="N218" s="200">
        <f>SUM(O218:P218)</f>
        <v>0</v>
      </c>
      <c r="O218" s="201"/>
      <c r="P218" s="201"/>
      <c r="Q218" s="202">
        <f>SUM(R218:S218)</f>
        <v>0</v>
      </c>
      <c r="R218" s="203"/>
      <c r="S218" s="203"/>
      <c r="T218" s="202">
        <f>SUM(U218:V218)</f>
        <v>0</v>
      </c>
      <c r="U218" s="229"/>
      <c r="V218" s="229"/>
      <c r="W218" s="212"/>
      <c r="X218" s="212">
        <v>1903</v>
      </c>
      <c r="Y218" s="204"/>
      <c r="Z218" s="67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0"/>
      <c r="BN218" s="154"/>
      <c r="BO218" s="154"/>
      <c r="BP218" s="154"/>
      <c r="BQ218" s="154"/>
      <c r="BR218" s="154"/>
      <c r="BS218" s="154"/>
      <c r="BT218" s="154"/>
      <c r="BU218" s="154"/>
      <c r="BV218" s="154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  <c r="CJ218" s="154"/>
      <c r="CK218" s="154"/>
      <c r="CL218" s="154"/>
      <c r="CM218" s="154"/>
      <c r="CN218" s="154"/>
      <c r="CO218" s="154"/>
      <c r="CP218" s="154"/>
      <c r="CQ218" s="154"/>
      <c r="CR218" s="154"/>
      <c r="CS218" s="154"/>
      <c r="CT218" s="154"/>
      <c r="CU218" s="154"/>
      <c r="CV218" s="154"/>
      <c r="CW218" s="154"/>
      <c r="CX218" s="154"/>
      <c r="CY218" s="154"/>
      <c r="CZ218" s="154"/>
      <c r="DA218" s="154"/>
      <c r="DB218" s="154"/>
      <c r="DC218" s="154"/>
      <c r="DD218" s="154"/>
      <c r="DE218" s="154"/>
      <c r="DF218" s="154"/>
      <c r="DG218" s="154"/>
      <c r="DH218" s="154"/>
      <c r="DI218" s="154"/>
      <c r="DJ218" s="154"/>
      <c r="DK218" s="154"/>
      <c r="DL218" s="154"/>
      <c r="DM218" s="154"/>
      <c r="DN218" s="154"/>
      <c r="DO218" s="154"/>
    </row>
    <row r="219" spans="1:119" ht="12.75" customHeight="1">
      <c r="A219" s="58">
        <v>2</v>
      </c>
      <c r="B219" s="230">
        <f>+B218+1</f>
        <v>211</v>
      </c>
      <c r="C219" s="231">
        <v>3133</v>
      </c>
      <c r="D219" s="195" t="s">
        <v>23</v>
      </c>
      <c r="E219" s="196" t="s">
        <v>24</v>
      </c>
      <c r="F219" s="196" t="s">
        <v>25</v>
      </c>
      <c r="G219" s="196" t="s">
        <v>130</v>
      </c>
      <c r="H219" s="197">
        <v>6</v>
      </c>
      <c r="I219" s="198"/>
      <c r="J219" s="199"/>
      <c r="K219" s="200">
        <f>SUM(L219:M219)</f>
        <v>0</v>
      </c>
      <c r="L219" s="201"/>
      <c r="M219" s="201"/>
      <c r="N219" s="200">
        <f>SUM(O219:P219)</f>
        <v>0</v>
      </c>
      <c r="O219" s="201"/>
      <c r="P219" s="201"/>
      <c r="Q219" s="202">
        <f>SUM(R219:S219)</f>
        <v>0</v>
      </c>
      <c r="R219" s="203"/>
      <c r="S219" s="203"/>
      <c r="T219" s="202">
        <f>SUM(U219:V219)</f>
        <v>0</v>
      </c>
      <c r="U219" s="229"/>
      <c r="V219" s="229"/>
      <c r="W219" s="212"/>
      <c r="X219" s="212">
        <v>1912</v>
      </c>
      <c r="Y219" s="204"/>
      <c r="Z219" s="67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0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4"/>
      <c r="CK219" s="154"/>
      <c r="CL219" s="154"/>
      <c r="CM219" s="154"/>
      <c r="CN219" s="154"/>
      <c r="CO219" s="154"/>
      <c r="CP219" s="154"/>
      <c r="CQ219" s="154"/>
      <c r="CR219" s="154"/>
      <c r="CS219" s="154"/>
      <c r="CT219" s="154"/>
      <c r="CU219" s="154"/>
      <c r="CV219" s="154"/>
      <c r="CW219" s="154"/>
      <c r="CX219" s="154"/>
      <c r="CY219" s="154"/>
      <c r="CZ219" s="154"/>
      <c r="DA219" s="154"/>
      <c r="DB219" s="154"/>
      <c r="DC219" s="154"/>
      <c r="DD219" s="154"/>
      <c r="DE219" s="154"/>
      <c r="DF219" s="154"/>
      <c r="DG219" s="154"/>
      <c r="DH219" s="154"/>
      <c r="DI219" s="154"/>
      <c r="DJ219" s="154"/>
      <c r="DK219" s="154"/>
      <c r="DL219" s="154"/>
      <c r="DM219" s="154"/>
      <c r="DN219" s="154"/>
      <c r="DO219" s="154"/>
    </row>
    <row r="220" spans="1:119" ht="12.75" customHeight="1">
      <c r="A220" s="58">
        <v>2</v>
      </c>
      <c r="B220" s="232">
        <f>+B219+1</f>
        <v>212</v>
      </c>
      <c r="C220" s="228">
        <v>3134</v>
      </c>
      <c r="D220" s="207" t="s">
        <v>27</v>
      </c>
      <c r="E220" s="208" t="s">
        <v>24</v>
      </c>
      <c r="F220" s="208" t="s">
        <v>25</v>
      </c>
      <c r="G220" s="208" t="s">
        <v>130</v>
      </c>
      <c r="H220" s="209">
        <v>8</v>
      </c>
      <c r="I220" s="198">
        <v>1</v>
      </c>
      <c r="J220" s="199"/>
      <c r="K220" s="200">
        <f>SUM(L220:M220)</f>
        <v>1</v>
      </c>
      <c r="L220" s="201">
        <v>1</v>
      </c>
      <c r="M220" s="201"/>
      <c r="N220" s="200">
        <f>SUM(O220:P220)</f>
        <v>4</v>
      </c>
      <c r="O220" s="201">
        <v>4</v>
      </c>
      <c r="P220" s="201"/>
      <c r="Q220" s="202">
        <f>SUM(R220:S220)</f>
        <v>63.870000000000005</v>
      </c>
      <c r="R220" s="203">
        <v>63.87</v>
      </c>
      <c r="S220" s="203"/>
      <c r="T220" s="202">
        <f>SUM(U220:V220)</f>
        <v>0</v>
      </c>
      <c r="U220" s="229"/>
      <c r="V220" s="229"/>
      <c r="W220" s="212"/>
      <c r="X220" s="212">
        <v>1905</v>
      </c>
      <c r="Y220" s="204"/>
      <c r="Z220" s="67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0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4"/>
      <c r="CK220" s="154"/>
      <c r="CL220" s="154"/>
      <c r="CM220" s="154"/>
      <c r="CN220" s="154"/>
      <c r="CO220" s="154"/>
      <c r="CP220" s="154"/>
      <c r="CQ220" s="154"/>
      <c r="CR220" s="154"/>
      <c r="CS220" s="154"/>
      <c r="CT220" s="154"/>
      <c r="CU220" s="154"/>
      <c r="CV220" s="154"/>
      <c r="CW220" s="154"/>
      <c r="CX220" s="154"/>
      <c r="CY220" s="154"/>
      <c r="CZ220" s="154"/>
      <c r="DA220" s="154"/>
      <c r="DB220" s="154"/>
      <c r="DC220" s="154"/>
      <c r="DD220" s="154"/>
      <c r="DE220" s="154"/>
      <c r="DF220" s="154"/>
      <c r="DG220" s="154"/>
      <c r="DH220" s="154"/>
      <c r="DI220" s="154"/>
      <c r="DJ220" s="154"/>
      <c r="DK220" s="154"/>
      <c r="DL220" s="154"/>
      <c r="DM220" s="154"/>
      <c r="DN220" s="154"/>
      <c r="DO220" s="154"/>
    </row>
    <row r="221" spans="1:119" ht="12.75" customHeight="1">
      <c r="A221" s="58">
        <v>2</v>
      </c>
      <c r="B221" s="230">
        <f>+B220+1</f>
        <v>213</v>
      </c>
      <c r="C221" s="231">
        <v>3135</v>
      </c>
      <c r="D221" s="195" t="s">
        <v>23</v>
      </c>
      <c r="E221" s="196" t="s">
        <v>24</v>
      </c>
      <c r="F221" s="196" t="s">
        <v>25</v>
      </c>
      <c r="G221" s="196" t="s">
        <v>130</v>
      </c>
      <c r="H221" s="197">
        <v>10</v>
      </c>
      <c r="I221" s="198"/>
      <c r="J221" s="199"/>
      <c r="K221" s="200">
        <f>SUM(L221:M221)</f>
        <v>0</v>
      </c>
      <c r="L221" s="201"/>
      <c r="M221" s="201"/>
      <c r="N221" s="200">
        <f>SUM(O221:P221)</f>
        <v>0</v>
      </c>
      <c r="O221" s="201"/>
      <c r="P221" s="201"/>
      <c r="Q221" s="202">
        <f>SUM(R221:S221)</f>
        <v>0</v>
      </c>
      <c r="R221" s="203"/>
      <c r="S221" s="203"/>
      <c r="T221" s="202">
        <f>SUM(U221:V221)</f>
        <v>0</v>
      </c>
      <c r="U221" s="229"/>
      <c r="V221" s="229"/>
      <c r="W221" s="212"/>
      <c r="X221" s="212">
        <v>1912</v>
      </c>
      <c r="Y221" s="204"/>
      <c r="Z221" s="67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0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4"/>
      <c r="CK221" s="154"/>
      <c r="CL221" s="154"/>
      <c r="CM221" s="154"/>
      <c r="CN221" s="154"/>
      <c r="CO221" s="154"/>
      <c r="CP221" s="154"/>
      <c r="CQ221" s="154"/>
      <c r="CR221" s="154"/>
      <c r="CS221" s="154"/>
      <c r="CT221" s="154"/>
      <c r="CU221" s="154"/>
      <c r="CV221" s="154"/>
      <c r="CW221" s="154"/>
      <c r="CX221" s="154"/>
      <c r="CY221" s="154"/>
      <c r="CZ221" s="154"/>
      <c r="DA221" s="154"/>
      <c r="DB221" s="154"/>
      <c r="DC221" s="154"/>
      <c r="DD221" s="154"/>
      <c r="DE221" s="154"/>
      <c r="DF221" s="154"/>
      <c r="DG221" s="154"/>
      <c r="DH221" s="154"/>
      <c r="DI221" s="154"/>
      <c r="DJ221" s="154"/>
      <c r="DK221" s="154"/>
      <c r="DL221" s="154"/>
      <c r="DM221" s="154"/>
      <c r="DN221" s="154"/>
      <c r="DO221" s="154"/>
    </row>
    <row r="222" spans="1:119" ht="12.75" customHeight="1">
      <c r="A222" s="58">
        <v>2</v>
      </c>
      <c r="B222" s="232">
        <f>+B221+1</f>
        <v>214</v>
      </c>
      <c r="C222" s="228">
        <v>6005</v>
      </c>
      <c r="D222" s="207" t="s">
        <v>27</v>
      </c>
      <c r="E222" s="208" t="s">
        <v>34</v>
      </c>
      <c r="F222" s="208" t="s">
        <v>25</v>
      </c>
      <c r="G222" s="208" t="s">
        <v>131</v>
      </c>
      <c r="H222" s="209">
        <v>1</v>
      </c>
      <c r="I222" s="198"/>
      <c r="J222" s="199">
        <v>1</v>
      </c>
      <c r="K222" s="200">
        <f>SUM(L222:M222)</f>
        <v>1</v>
      </c>
      <c r="L222" s="201"/>
      <c r="M222" s="201">
        <v>1</v>
      </c>
      <c r="N222" s="200">
        <f>SUM(O222:P222)</f>
        <v>10</v>
      </c>
      <c r="O222" s="201"/>
      <c r="P222" s="201">
        <v>10</v>
      </c>
      <c r="Q222" s="202">
        <f>SUM(R222:S222)</f>
        <v>352.90000000000003</v>
      </c>
      <c r="R222" s="203"/>
      <c r="S222" s="203">
        <v>352.9</v>
      </c>
      <c r="T222" s="202">
        <f>SUM(U222:V222)</f>
        <v>352.90000000000003</v>
      </c>
      <c r="U222" s="229"/>
      <c r="V222" s="229">
        <v>352.9</v>
      </c>
      <c r="W222" s="212"/>
      <c r="X222" s="212">
        <v>1973</v>
      </c>
      <c r="Y222" s="204"/>
      <c r="Z222" s="67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0"/>
      <c r="BN222" s="154"/>
      <c r="BO222" s="154"/>
      <c r="BP222" s="154"/>
      <c r="BQ222" s="154"/>
      <c r="BR222" s="154"/>
      <c r="BS222" s="154"/>
      <c r="BT222" s="154"/>
      <c r="BU222" s="154"/>
      <c r="BV222" s="154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4"/>
      <c r="CK222" s="154"/>
      <c r="CL222" s="154"/>
      <c r="CM222" s="154"/>
      <c r="CN222" s="154"/>
      <c r="CO222" s="154"/>
      <c r="CP222" s="154"/>
      <c r="CQ222" s="154"/>
      <c r="CR222" s="154"/>
      <c r="CS222" s="154"/>
      <c r="CT222" s="154"/>
      <c r="CU222" s="154"/>
      <c r="CV222" s="154"/>
      <c r="CW222" s="154"/>
      <c r="CX222" s="154"/>
      <c r="CY222" s="154"/>
      <c r="CZ222" s="154"/>
      <c r="DA222" s="154"/>
      <c r="DB222" s="154"/>
      <c r="DC222" s="154"/>
      <c r="DD222" s="154"/>
      <c r="DE222" s="154"/>
      <c r="DF222" s="154"/>
      <c r="DG222" s="154"/>
      <c r="DH222" s="154"/>
      <c r="DI222" s="154"/>
      <c r="DJ222" s="154"/>
      <c r="DK222" s="154"/>
      <c r="DL222" s="154"/>
      <c r="DM222" s="154"/>
      <c r="DN222" s="154"/>
      <c r="DO222" s="154"/>
    </row>
    <row r="223" spans="1:119" ht="12.75" customHeight="1">
      <c r="A223" s="58">
        <v>2</v>
      </c>
      <c r="B223" s="232">
        <f>+B222+1</f>
        <v>215</v>
      </c>
      <c r="C223" s="228">
        <v>1118</v>
      </c>
      <c r="D223" s="207" t="s">
        <v>27</v>
      </c>
      <c r="E223" s="208" t="s">
        <v>34</v>
      </c>
      <c r="F223" s="208" t="s">
        <v>25</v>
      </c>
      <c r="G223" s="208" t="s">
        <v>220</v>
      </c>
      <c r="H223" s="209" t="s">
        <v>133</v>
      </c>
      <c r="I223" s="198">
        <v>1</v>
      </c>
      <c r="J223" s="199"/>
      <c r="K223" s="200">
        <f>SUM(L223:M223)</f>
        <v>2</v>
      </c>
      <c r="L223" s="201">
        <v>2</v>
      </c>
      <c r="M223" s="201"/>
      <c r="N223" s="200">
        <f>SUM(O223:P223)</f>
        <v>6</v>
      </c>
      <c r="O223" s="201">
        <v>6</v>
      </c>
      <c r="P223" s="201"/>
      <c r="Q223" s="202">
        <f>SUM(R223:S223)</f>
        <v>82.60000000000001</v>
      </c>
      <c r="R223" s="203">
        <v>82.6</v>
      </c>
      <c r="S223" s="203"/>
      <c r="T223" s="202">
        <f>SUM(U223:V223)</f>
        <v>82.60000000000001</v>
      </c>
      <c r="U223" s="229">
        <v>82.6</v>
      </c>
      <c r="V223" s="229"/>
      <c r="W223" s="212"/>
      <c r="X223" s="212">
        <v>2003</v>
      </c>
      <c r="Y223" s="204"/>
      <c r="Z223" s="67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0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4"/>
      <c r="DA223" s="154"/>
      <c r="DB223" s="154"/>
      <c r="DC223" s="154"/>
      <c r="DD223" s="154"/>
      <c r="DE223" s="154"/>
      <c r="DF223" s="154"/>
      <c r="DG223" s="154"/>
      <c r="DH223" s="154"/>
      <c r="DI223" s="154"/>
      <c r="DJ223" s="154"/>
      <c r="DK223" s="154"/>
      <c r="DL223" s="154"/>
      <c r="DM223" s="154"/>
      <c r="DN223" s="154"/>
      <c r="DO223" s="154"/>
    </row>
    <row r="224" spans="1:119" ht="12.75" customHeight="1">
      <c r="A224" s="58">
        <v>2</v>
      </c>
      <c r="B224" s="232">
        <f>+B223+1</f>
        <v>216</v>
      </c>
      <c r="C224" s="228">
        <v>3140</v>
      </c>
      <c r="D224" s="207" t="s">
        <v>27</v>
      </c>
      <c r="E224" s="208" t="s">
        <v>24</v>
      </c>
      <c r="F224" s="208" t="s">
        <v>25</v>
      </c>
      <c r="G224" s="208" t="s">
        <v>134</v>
      </c>
      <c r="H224" s="209">
        <v>6</v>
      </c>
      <c r="I224" s="198">
        <v>1</v>
      </c>
      <c r="J224" s="199"/>
      <c r="K224" s="200">
        <f>SUM(L224:M224)</f>
        <v>3</v>
      </c>
      <c r="L224" s="201">
        <f>2+1</f>
        <v>3</v>
      </c>
      <c r="M224" s="201"/>
      <c r="N224" s="200">
        <f>SUM(O224:P224)</f>
        <v>12</v>
      </c>
      <c r="O224" s="201">
        <f>8+4</f>
        <v>12</v>
      </c>
      <c r="P224" s="201"/>
      <c r="Q224" s="202">
        <f>SUM(R224:S224)</f>
        <v>170.54000000000002</v>
      </c>
      <c r="R224" s="203">
        <f>113.37+57.17</f>
        <v>170.54000000000002</v>
      </c>
      <c r="S224" s="203"/>
      <c r="T224" s="202">
        <f>SUM(U224:V224)</f>
        <v>170.54000000000002</v>
      </c>
      <c r="U224" s="229">
        <f>113.37+57.17</f>
        <v>170.54000000000002</v>
      </c>
      <c r="V224" s="229"/>
      <c r="W224" s="212"/>
      <c r="X224" s="212">
        <v>1910</v>
      </c>
      <c r="Y224" s="204"/>
      <c r="Z224" s="67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0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  <c r="CM224" s="154"/>
      <c r="CN224" s="154"/>
      <c r="CO224" s="154"/>
      <c r="CP224" s="154"/>
      <c r="CQ224" s="154"/>
      <c r="CR224" s="154"/>
      <c r="CS224" s="154"/>
      <c r="CT224" s="154"/>
      <c r="CU224" s="154"/>
      <c r="CV224" s="154"/>
      <c r="CW224" s="154"/>
      <c r="CX224" s="154"/>
      <c r="CY224" s="154"/>
      <c r="CZ224" s="154"/>
      <c r="DA224" s="154"/>
      <c r="DB224" s="154"/>
      <c r="DC224" s="154"/>
      <c r="DD224" s="154"/>
      <c r="DE224" s="154"/>
      <c r="DF224" s="154"/>
      <c r="DG224" s="154"/>
      <c r="DH224" s="154"/>
      <c r="DI224" s="154"/>
      <c r="DJ224" s="154"/>
      <c r="DK224" s="154"/>
      <c r="DL224" s="154"/>
      <c r="DM224" s="154"/>
      <c r="DN224" s="154"/>
      <c r="DO224" s="154"/>
    </row>
    <row r="225" spans="1:119" ht="12.75" customHeight="1">
      <c r="A225" s="58">
        <v>2</v>
      </c>
      <c r="B225" s="232">
        <f>+B224+1</f>
        <v>217</v>
      </c>
      <c r="C225" s="228">
        <v>3201</v>
      </c>
      <c r="D225" s="207" t="s">
        <v>27</v>
      </c>
      <c r="E225" s="208" t="s">
        <v>24</v>
      </c>
      <c r="F225" s="208" t="s">
        <v>25</v>
      </c>
      <c r="G225" s="208" t="s">
        <v>135</v>
      </c>
      <c r="H225" s="209">
        <v>2</v>
      </c>
      <c r="I225" s="198">
        <v>1</v>
      </c>
      <c r="J225" s="199"/>
      <c r="K225" s="200">
        <f>SUM(L225:M225)</f>
        <v>2</v>
      </c>
      <c r="L225" s="201">
        <v>2</v>
      </c>
      <c r="M225" s="201"/>
      <c r="N225" s="200">
        <f>SUM(O225:P225)</f>
        <v>7</v>
      </c>
      <c r="O225" s="201">
        <v>7</v>
      </c>
      <c r="P225" s="201"/>
      <c r="Q225" s="202">
        <f>SUM(R225:S225)</f>
        <v>91.18</v>
      </c>
      <c r="R225" s="203">
        <f>76.15+15.03</f>
        <v>91.18</v>
      </c>
      <c r="S225" s="203"/>
      <c r="T225" s="202">
        <f>SUM(U225:V225)</f>
        <v>91.18</v>
      </c>
      <c r="U225" s="229">
        <f>76.15+15.03</f>
        <v>91.18</v>
      </c>
      <c r="V225" s="229"/>
      <c r="W225" s="212"/>
      <c r="X225" s="212">
        <v>1912</v>
      </c>
      <c r="Y225" s="204"/>
      <c r="Z225" s="67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0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  <c r="CM225" s="154"/>
      <c r="CN225" s="154"/>
      <c r="CO225" s="154"/>
      <c r="CP225" s="154"/>
      <c r="CQ225" s="154"/>
      <c r="CR225" s="154"/>
      <c r="CS225" s="154"/>
      <c r="CT225" s="154"/>
      <c r="CU225" s="154"/>
      <c r="CV225" s="154"/>
      <c r="CW225" s="154"/>
      <c r="CX225" s="154"/>
      <c r="CY225" s="154"/>
      <c r="CZ225" s="154"/>
      <c r="DA225" s="154"/>
      <c r="DB225" s="154"/>
      <c r="DC225" s="154"/>
      <c r="DD225" s="154"/>
      <c r="DE225" s="154"/>
      <c r="DF225" s="154"/>
      <c r="DG225" s="154"/>
      <c r="DH225" s="154"/>
      <c r="DI225" s="154"/>
      <c r="DJ225" s="154"/>
      <c r="DK225" s="154"/>
      <c r="DL225" s="154"/>
      <c r="DM225" s="154"/>
      <c r="DN225" s="154"/>
      <c r="DO225" s="154"/>
    </row>
    <row r="226" spans="1:119" ht="12.75" customHeight="1">
      <c r="A226" s="58">
        <v>2</v>
      </c>
      <c r="B226" s="232">
        <f>+B225+1</f>
        <v>218</v>
      </c>
      <c r="C226" s="228">
        <v>3139</v>
      </c>
      <c r="D226" s="207" t="s">
        <v>27</v>
      </c>
      <c r="E226" s="208" t="s">
        <v>24</v>
      </c>
      <c r="F226" s="208" t="s">
        <v>25</v>
      </c>
      <c r="G226" s="208" t="s">
        <v>135</v>
      </c>
      <c r="H226" s="209">
        <v>11</v>
      </c>
      <c r="I226" s="198">
        <v>1</v>
      </c>
      <c r="J226" s="199"/>
      <c r="K226" s="200">
        <f>SUM(L226:M226)</f>
        <v>1</v>
      </c>
      <c r="L226" s="201">
        <v>1</v>
      </c>
      <c r="M226" s="201"/>
      <c r="N226" s="200">
        <f>SUM(O226:P226)</f>
        <v>4</v>
      </c>
      <c r="O226" s="201">
        <v>4</v>
      </c>
      <c r="P226" s="201"/>
      <c r="Q226" s="202">
        <f>SUM(R226:S226)</f>
        <v>87.97</v>
      </c>
      <c r="R226" s="203">
        <v>87.97</v>
      </c>
      <c r="S226" s="203"/>
      <c r="T226" s="202">
        <f>SUM(U226:V226)</f>
        <v>0</v>
      </c>
      <c r="U226" s="229"/>
      <c r="V226" s="229"/>
      <c r="W226" s="212"/>
      <c r="X226" s="212">
        <v>1912</v>
      </c>
      <c r="Y226" s="204"/>
      <c r="Z226" s="67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0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  <c r="CM226" s="154"/>
      <c r="CN226" s="154"/>
      <c r="CO226" s="154"/>
      <c r="CP226" s="154"/>
      <c r="CQ226" s="154"/>
      <c r="CR226" s="154"/>
      <c r="CS226" s="154"/>
      <c r="CT226" s="154"/>
      <c r="CU226" s="154"/>
      <c r="CV226" s="154"/>
      <c r="CW226" s="154"/>
      <c r="CX226" s="154"/>
      <c r="CY226" s="154"/>
      <c r="CZ226" s="154"/>
      <c r="DA226" s="154"/>
      <c r="DB226" s="154"/>
      <c r="DC226" s="154"/>
      <c r="DD226" s="154"/>
      <c r="DE226" s="154"/>
      <c r="DF226" s="154"/>
      <c r="DG226" s="154"/>
      <c r="DH226" s="154"/>
      <c r="DI226" s="154"/>
      <c r="DJ226" s="154"/>
      <c r="DK226" s="154"/>
      <c r="DL226" s="154"/>
      <c r="DM226" s="154"/>
      <c r="DN226" s="154"/>
      <c r="DO226" s="154"/>
    </row>
    <row r="227" spans="1:119" ht="12.75" customHeight="1">
      <c r="A227" s="58">
        <v>2</v>
      </c>
      <c r="B227" s="232">
        <f>+B226+1</f>
        <v>219</v>
      </c>
      <c r="C227" s="228">
        <v>1103</v>
      </c>
      <c r="D227" s="207" t="s">
        <v>27</v>
      </c>
      <c r="E227" s="208" t="s">
        <v>34</v>
      </c>
      <c r="F227" s="208" t="s">
        <v>25</v>
      </c>
      <c r="G227" s="208" t="s">
        <v>136</v>
      </c>
      <c r="H227" s="209" t="s">
        <v>46</v>
      </c>
      <c r="I227" s="198">
        <v>1</v>
      </c>
      <c r="J227" s="199"/>
      <c r="K227" s="200">
        <f>SUM(L227:M227)</f>
        <v>9</v>
      </c>
      <c r="L227" s="201">
        <f>8+1</f>
        <v>9</v>
      </c>
      <c r="M227" s="201"/>
      <c r="N227" s="200">
        <f>SUM(O227:P227)</f>
        <v>21</v>
      </c>
      <c r="O227" s="201">
        <f>19+2</f>
        <v>21</v>
      </c>
      <c r="P227" s="201"/>
      <c r="Q227" s="202">
        <f>SUM(R227:S227)</f>
        <v>287.57</v>
      </c>
      <c r="R227" s="203">
        <f>261.8+25.77</f>
        <v>287.57</v>
      </c>
      <c r="S227" s="203"/>
      <c r="T227" s="202">
        <f>SUM(U227:V227)</f>
        <v>0</v>
      </c>
      <c r="U227" s="229"/>
      <c r="V227" s="229"/>
      <c r="W227" s="212"/>
      <c r="X227" s="212">
        <v>1966</v>
      </c>
      <c r="Y227" s="204"/>
      <c r="Z227" s="67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0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4"/>
      <c r="CK227" s="154"/>
      <c r="CL227" s="154"/>
      <c r="CM227" s="154"/>
      <c r="CN227" s="154"/>
      <c r="CO227" s="154"/>
      <c r="CP227" s="154"/>
      <c r="CQ227" s="154"/>
      <c r="CR227" s="154"/>
      <c r="CS227" s="154"/>
      <c r="CT227" s="154"/>
      <c r="CU227" s="154"/>
      <c r="CV227" s="154"/>
      <c r="CW227" s="154"/>
      <c r="CX227" s="154"/>
      <c r="CY227" s="154"/>
      <c r="CZ227" s="154"/>
      <c r="DA227" s="154"/>
      <c r="DB227" s="154"/>
      <c r="DC227" s="154"/>
      <c r="DD227" s="154"/>
      <c r="DE227" s="154"/>
      <c r="DF227" s="154"/>
      <c r="DG227" s="154"/>
      <c r="DH227" s="154"/>
      <c r="DI227" s="154"/>
      <c r="DJ227" s="154"/>
      <c r="DK227" s="154"/>
      <c r="DL227" s="154"/>
      <c r="DM227" s="154"/>
      <c r="DN227" s="154"/>
      <c r="DO227" s="154"/>
    </row>
    <row r="228" spans="1:119" ht="12.75" customHeight="1">
      <c r="A228" s="58">
        <v>2</v>
      </c>
      <c r="B228" s="230">
        <f>+B227+1</f>
        <v>220</v>
      </c>
      <c r="C228" s="231">
        <v>3142</v>
      </c>
      <c r="D228" s="195" t="s">
        <v>23</v>
      </c>
      <c r="E228" s="196" t="s">
        <v>24</v>
      </c>
      <c r="F228" s="196" t="s">
        <v>25</v>
      </c>
      <c r="G228" s="196" t="s">
        <v>136</v>
      </c>
      <c r="H228" s="197">
        <v>3</v>
      </c>
      <c r="I228" s="198"/>
      <c r="J228" s="199"/>
      <c r="K228" s="200">
        <f>SUM(L228:M228)</f>
        <v>0</v>
      </c>
      <c r="L228" s="201"/>
      <c r="M228" s="201"/>
      <c r="N228" s="200">
        <f>SUM(O228:P228)</f>
        <v>0</v>
      </c>
      <c r="O228" s="201"/>
      <c r="P228" s="201"/>
      <c r="Q228" s="202">
        <f>SUM(R228:S228)</f>
        <v>0</v>
      </c>
      <c r="R228" s="203"/>
      <c r="S228" s="203"/>
      <c r="T228" s="202">
        <f>SUM(U228:V228)</f>
        <v>0</v>
      </c>
      <c r="U228" s="229"/>
      <c r="V228" s="229"/>
      <c r="W228" s="212"/>
      <c r="X228" s="212">
        <v>1902</v>
      </c>
      <c r="Y228" s="204"/>
      <c r="Z228" s="67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0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  <c r="CM228" s="154"/>
      <c r="CN228" s="154"/>
      <c r="CO228" s="154"/>
      <c r="CP228" s="154"/>
      <c r="CQ228" s="154"/>
      <c r="CR228" s="154"/>
      <c r="CS228" s="154"/>
      <c r="CT228" s="154"/>
      <c r="CU228" s="154"/>
      <c r="CV228" s="154"/>
      <c r="CW228" s="154"/>
      <c r="CX228" s="154"/>
      <c r="CY228" s="154"/>
      <c r="CZ228" s="154"/>
      <c r="DA228" s="154"/>
      <c r="DB228" s="154"/>
      <c r="DC228" s="154"/>
      <c r="DD228" s="154"/>
      <c r="DE228" s="154"/>
      <c r="DF228" s="154"/>
      <c r="DG228" s="154"/>
      <c r="DH228" s="154"/>
      <c r="DI228" s="154"/>
      <c r="DJ228" s="154"/>
      <c r="DK228" s="154"/>
      <c r="DL228" s="154"/>
      <c r="DM228" s="154"/>
      <c r="DN228" s="154"/>
      <c r="DO228" s="154"/>
    </row>
    <row r="229" spans="1:119" ht="12.75" customHeight="1">
      <c r="A229" s="58">
        <v>2</v>
      </c>
      <c r="B229" s="230">
        <f>+B228+1</f>
        <v>221</v>
      </c>
      <c r="C229" s="231">
        <v>3156</v>
      </c>
      <c r="D229" s="195" t="s">
        <v>23</v>
      </c>
      <c r="E229" s="196" t="s">
        <v>24</v>
      </c>
      <c r="F229" s="196" t="s">
        <v>25</v>
      </c>
      <c r="G229" s="196" t="s">
        <v>136</v>
      </c>
      <c r="H229" s="197">
        <v>16</v>
      </c>
      <c r="I229" s="198"/>
      <c r="J229" s="199"/>
      <c r="K229" s="200">
        <f>SUM(L229:M229)</f>
        <v>0</v>
      </c>
      <c r="L229" s="201"/>
      <c r="M229" s="201"/>
      <c r="N229" s="200">
        <f>SUM(O229:P229)</f>
        <v>0</v>
      </c>
      <c r="O229" s="201"/>
      <c r="P229" s="201"/>
      <c r="Q229" s="202">
        <f>SUM(R229:S229)</f>
        <v>0</v>
      </c>
      <c r="R229" s="203"/>
      <c r="S229" s="203"/>
      <c r="T229" s="202">
        <f>SUM(U229:V229)</f>
        <v>0</v>
      </c>
      <c r="U229" s="229"/>
      <c r="V229" s="229"/>
      <c r="W229" s="212"/>
      <c r="X229" s="212">
        <v>1902</v>
      </c>
      <c r="Y229" s="204"/>
      <c r="Z229" s="67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152"/>
      <c r="AT229" s="152"/>
      <c r="AU229" s="153"/>
      <c r="AV229" s="153"/>
      <c r="AW229" s="10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4"/>
      <c r="CK229" s="154"/>
      <c r="CL229" s="154"/>
      <c r="CM229" s="154"/>
      <c r="CN229" s="154"/>
      <c r="CO229" s="154"/>
      <c r="CP229" s="154"/>
      <c r="CQ229" s="154"/>
      <c r="CR229" s="154"/>
      <c r="CS229" s="154"/>
      <c r="CT229" s="154"/>
      <c r="CU229" s="154"/>
      <c r="CV229" s="154"/>
      <c r="CW229" s="154"/>
      <c r="CX229" s="154"/>
      <c r="CY229" s="154"/>
      <c r="CZ229" s="154"/>
      <c r="DA229" s="154"/>
      <c r="DB229" s="154"/>
      <c r="DC229" s="154"/>
      <c r="DD229" s="154"/>
      <c r="DE229" s="154"/>
      <c r="DF229" s="154"/>
      <c r="DG229" s="154"/>
      <c r="DH229" s="154"/>
      <c r="DI229" s="154"/>
      <c r="DJ229" s="154"/>
      <c r="DK229" s="154"/>
      <c r="DL229" s="154"/>
      <c r="DM229" s="154"/>
      <c r="DN229" s="154"/>
      <c r="DO229" s="154"/>
    </row>
    <row r="230" spans="1:119" ht="12.75" customHeight="1">
      <c r="A230" s="58">
        <v>2</v>
      </c>
      <c r="B230" s="230">
        <f>+B229+1</f>
        <v>222</v>
      </c>
      <c r="C230" s="231">
        <v>3143</v>
      </c>
      <c r="D230" s="195" t="s">
        <v>23</v>
      </c>
      <c r="E230" s="196" t="s">
        <v>24</v>
      </c>
      <c r="F230" s="196" t="s">
        <v>25</v>
      </c>
      <c r="G230" s="196" t="s">
        <v>136</v>
      </c>
      <c r="H230" s="197">
        <v>20</v>
      </c>
      <c r="I230" s="198"/>
      <c r="J230" s="199"/>
      <c r="K230" s="200">
        <f>SUM(L230:M230)</f>
        <v>0</v>
      </c>
      <c r="L230" s="201"/>
      <c r="M230" s="201"/>
      <c r="N230" s="200">
        <f>SUM(O230:P230)</f>
        <v>0</v>
      </c>
      <c r="O230" s="201"/>
      <c r="P230" s="201"/>
      <c r="Q230" s="202">
        <f>SUM(R230:S230)</f>
        <v>0</v>
      </c>
      <c r="R230" s="203"/>
      <c r="S230" s="203"/>
      <c r="T230" s="202">
        <f>SUM(U230:V230)</f>
        <v>0</v>
      </c>
      <c r="U230" s="229"/>
      <c r="V230" s="229"/>
      <c r="W230" s="212"/>
      <c r="X230" s="212">
        <v>1903</v>
      </c>
      <c r="Y230" s="204"/>
      <c r="Z230" s="67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3"/>
      <c r="AV230" s="153"/>
      <c r="AW230" s="10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4"/>
      <c r="CK230" s="154"/>
      <c r="CL230" s="154"/>
      <c r="CM230" s="154"/>
      <c r="CN230" s="154"/>
      <c r="CO230" s="154"/>
      <c r="CP230" s="154"/>
      <c r="CQ230" s="154"/>
      <c r="CR230" s="154"/>
      <c r="CS230" s="154"/>
      <c r="CT230" s="154"/>
      <c r="CU230" s="154"/>
      <c r="CV230" s="154"/>
      <c r="CW230" s="154"/>
      <c r="CX230" s="154"/>
      <c r="CY230" s="154"/>
      <c r="CZ230" s="154"/>
      <c r="DA230" s="154"/>
      <c r="DB230" s="154"/>
      <c r="DC230" s="154"/>
      <c r="DD230" s="154"/>
      <c r="DE230" s="154"/>
      <c r="DF230" s="154"/>
      <c r="DG230" s="154"/>
      <c r="DH230" s="154"/>
      <c r="DI230" s="154"/>
      <c r="DJ230" s="154"/>
      <c r="DK230" s="154"/>
      <c r="DL230" s="154"/>
      <c r="DM230" s="154"/>
      <c r="DN230" s="154"/>
      <c r="DO230" s="154"/>
    </row>
    <row r="231" spans="1:119" ht="12.75" customHeight="1">
      <c r="A231" s="58">
        <v>2</v>
      </c>
      <c r="B231" s="230">
        <f>+B230+1</f>
        <v>223</v>
      </c>
      <c r="C231" s="231">
        <v>3144</v>
      </c>
      <c r="D231" s="195" t="s">
        <v>23</v>
      </c>
      <c r="E231" s="196" t="s">
        <v>24</v>
      </c>
      <c r="F231" s="196" t="s">
        <v>25</v>
      </c>
      <c r="G231" s="196" t="s">
        <v>136</v>
      </c>
      <c r="H231" s="197">
        <v>24</v>
      </c>
      <c r="I231" s="198"/>
      <c r="J231" s="199"/>
      <c r="K231" s="200">
        <f>SUM(L231:M231)</f>
        <v>0</v>
      </c>
      <c r="L231" s="201"/>
      <c r="M231" s="201"/>
      <c r="N231" s="200">
        <f>SUM(O231:P231)</f>
        <v>0</v>
      </c>
      <c r="O231" s="201"/>
      <c r="P231" s="201"/>
      <c r="Q231" s="202">
        <f>SUM(R231:S231)</f>
        <v>0</v>
      </c>
      <c r="R231" s="203"/>
      <c r="S231" s="203"/>
      <c r="T231" s="202">
        <f>SUM(U231:V231)</f>
        <v>0</v>
      </c>
      <c r="U231" s="229"/>
      <c r="V231" s="229"/>
      <c r="W231" s="212"/>
      <c r="X231" s="212">
        <v>1903</v>
      </c>
      <c r="Y231" s="204"/>
      <c r="Z231" s="67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3"/>
      <c r="AV231" s="153"/>
      <c r="AW231" s="10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4"/>
      <c r="CK231" s="154"/>
      <c r="CL231" s="154"/>
      <c r="CM231" s="154"/>
      <c r="CN231" s="154"/>
      <c r="CO231" s="154"/>
      <c r="CP231" s="154"/>
      <c r="CQ231" s="154"/>
      <c r="CR231" s="154"/>
      <c r="CS231" s="154"/>
      <c r="CT231" s="154"/>
      <c r="CU231" s="154"/>
      <c r="CV231" s="154"/>
      <c r="CW231" s="154"/>
      <c r="CX231" s="154"/>
      <c r="CY231" s="154"/>
      <c r="CZ231" s="154"/>
      <c r="DA231" s="154"/>
      <c r="DB231" s="154"/>
      <c r="DC231" s="154"/>
      <c r="DD231" s="154"/>
      <c r="DE231" s="154"/>
      <c r="DF231" s="154"/>
      <c r="DG231" s="154"/>
      <c r="DH231" s="154"/>
      <c r="DI231" s="154"/>
      <c r="DJ231" s="154"/>
      <c r="DK231" s="154"/>
      <c r="DL231" s="154"/>
      <c r="DM231" s="154"/>
      <c r="DN231" s="154"/>
      <c r="DO231" s="154"/>
    </row>
    <row r="232" spans="1:119" ht="12.75" customHeight="1">
      <c r="A232" s="58">
        <v>2</v>
      </c>
      <c r="B232" s="230">
        <f>+B231+1</f>
        <v>224</v>
      </c>
      <c r="C232" s="231">
        <v>3145</v>
      </c>
      <c r="D232" s="195" t="s">
        <v>23</v>
      </c>
      <c r="E232" s="196" t="s">
        <v>24</v>
      </c>
      <c r="F232" s="196" t="s">
        <v>25</v>
      </c>
      <c r="G232" s="196" t="s">
        <v>136</v>
      </c>
      <c r="H232" s="197">
        <v>30</v>
      </c>
      <c r="I232" s="198"/>
      <c r="J232" s="199"/>
      <c r="K232" s="200">
        <f>SUM(L232:M232)</f>
        <v>0</v>
      </c>
      <c r="L232" s="201"/>
      <c r="M232" s="201"/>
      <c r="N232" s="200">
        <f>SUM(O232:P232)</f>
        <v>0</v>
      </c>
      <c r="O232" s="201"/>
      <c r="P232" s="201"/>
      <c r="Q232" s="202">
        <f>SUM(R232:S232)</f>
        <v>0</v>
      </c>
      <c r="R232" s="203"/>
      <c r="S232" s="203"/>
      <c r="T232" s="202">
        <f>SUM(U232:V232)</f>
        <v>0</v>
      </c>
      <c r="U232" s="229"/>
      <c r="V232" s="229"/>
      <c r="W232" s="212"/>
      <c r="X232" s="212">
        <v>1900</v>
      </c>
      <c r="Y232" s="204"/>
      <c r="Z232" s="67"/>
      <c r="AA232" s="152"/>
      <c r="AB232" s="152"/>
      <c r="AC232" s="152"/>
      <c r="AD232" s="152"/>
      <c r="AE232" s="152"/>
      <c r="AF232" s="152"/>
      <c r="AG232" s="152"/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2"/>
      <c r="AS232" s="152"/>
      <c r="AT232" s="152"/>
      <c r="AU232" s="153"/>
      <c r="AV232" s="153"/>
      <c r="AW232" s="10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  <c r="CJ232" s="154"/>
      <c r="CK232" s="154"/>
      <c r="CL232" s="154"/>
      <c r="CM232" s="154"/>
      <c r="CN232" s="154"/>
      <c r="CO232" s="154"/>
      <c r="CP232" s="154"/>
      <c r="CQ232" s="154"/>
      <c r="CR232" s="154"/>
      <c r="CS232" s="154"/>
      <c r="CT232" s="154"/>
      <c r="CU232" s="154"/>
      <c r="CV232" s="154"/>
      <c r="CW232" s="154"/>
      <c r="CX232" s="154"/>
      <c r="CY232" s="154"/>
      <c r="CZ232" s="154"/>
      <c r="DA232" s="154"/>
      <c r="DB232" s="154"/>
      <c r="DC232" s="154"/>
      <c r="DD232" s="154"/>
      <c r="DE232" s="154"/>
      <c r="DF232" s="154"/>
      <c r="DG232" s="154"/>
      <c r="DH232" s="154"/>
      <c r="DI232" s="154"/>
      <c r="DJ232" s="154"/>
      <c r="DK232" s="154"/>
      <c r="DL232" s="154"/>
      <c r="DM232" s="154"/>
      <c r="DN232" s="154"/>
      <c r="DO232" s="154"/>
    </row>
    <row r="233" spans="1:119" ht="12.75" customHeight="1">
      <c r="A233" s="58">
        <v>2</v>
      </c>
      <c r="B233" s="230">
        <f>+B232+1</f>
        <v>225</v>
      </c>
      <c r="C233" s="231">
        <v>3158</v>
      </c>
      <c r="D233" s="195" t="s">
        <v>23</v>
      </c>
      <c r="E233" s="196" t="s">
        <v>24</v>
      </c>
      <c r="F233" s="196" t="s">
        <v>25</v>
      </c>
      <c r="G233" s="196" t="s">
        <v>136</v>
      </c>
      <c r="H233" s="197">
        <v>34</v>
      </c>
      <c r="I233" s="198"/>
      <c r="J233" s="199"/>
      <c r="K233" s="200">
        <f>SUM(L233:M233)</f>
        <v>0</v>
      </c>
      <c r="L233" s="201"/>
      <c r="M233" s="201"/>
      <c r="N233" s="200">
        <f>SUM(O233:P233)</f>
        <v>0</v>
      </c>
      <c r="O233" s="201"/>
      <c r="P233" s="201"/>
      <c r="Q233" s="202">
        <f>SUM(R233:S233)</f>
        <v>0</v>
      </c>
      <c r="R233" s="203"/>
      <c r="S233" s="203"/>
      <c r="T233" s="202">
        <f>SUM(U233:V233)</f>
        <v>0</v>
      </c>
      <c r="U233" s="229"/>
      <c r="V233" s="229"/>
      <c r="W233" s="212"/>
      <c r="X233" s="212">
        <v>1901</v>
      </c>
      <c r="Y233" s="204"/>
      <c r="Z233" s="67"/>
      <c r="AA233" s="152"/>
      <c r="AB233" s="152"/>
      <c r="AC233" s="152"/>
      <c r="AD233" s="152"/>
      <c r="AE233" s="152"/>
      <c r="AF233" s="152"/>
      <c r="AG233" s="152"/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2"/>
      <c r="AR233" s="152"/>
      <c r="AS233" s="152"/>
      <c r="AT233" s="152"/>
      <c r="AU233" s="153"/>
      <c r="AV233" s="153"/>
      <c r="AW233" s="10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  <c r="CJ233" s="154"/>
      <c r="CK233" s="154"/>
      <c r="CL233" s="154"/>
      <c r="CM233" s="154"/>
      <c r="CN233" s="154"/>
      <c r="CO233" s="154"/>
      <c r="CP233" s="154"/>
      <c r="CQ233" s="154"/>
      <c r="CR233" s="154"/>
      <c r="CS233" s="154"/>
      <c r="CT233" s="154"/>
      <c r="CU233" s="154"/>
      <c r="CV233" s="154"/>
      <c r="CW233" s="154"/>
      <c r="CX233" s="154"/>
      <c r="CY233" s="154"/>
      <c r="CZ233" s="154"/>
      <c r="DA233" s="154"/>
      <c r="DB233" s="154"/>
      <c r="DC233" s="154"/>
      <c r="DD233" s="154"/>
      <c r="DE233" s="154"/>
      <c r="DF233" s="154"/>
      <c r="DG233" s="154"/>
      <c r="DH233" s="154"/>
      <c r="DI233" s="154"/>
      <c r="DJ233" s="154"/>
      <c r="DK233" s="154"/>
      <c r="DL233" s="154"/>
      <c r="DM233" s="154"/>
      <c r="DN233" s="154"/>
      <c r="DO233" s="154"/>
    </row>
    <row r="234" spans="1:119" ht="12.75" customHeight="1">
      <c r="A234" s="58">
        <v>2</v>
      </c>
      <c r="B234" s="232">
        <f>+B233+1</f>
        <v>226</v>
      </c>
      <c r="C234" s="228">
        <v>1104</v>
      </c>
      <c r="D234" s="207" t="s">
        <v>27</v>
      </c>
      <c r="E234" s="208" t="s">
        <v>34</v>
      </c>
      <c r="F234" s="208" t="s">
        <v>25</v>
      </c>
      <c r="G234" s="208" t="s">
        <v>221</v>
      </c>
      <c r="H234" s="227" t="s">
        <v>138</v>
      </c>
      <c r="I234" s="198">
        <v>1</v>
      </c>
      <c r="J234" s="199"/>
      <c r="K234" s="200">
        <f>SUM(L234:M234)</f>
        <v>60</v>
      </c>
      <c r="L234" s="201">
        <v>60</v>
      </c>
      <c r="M234" s="201"/>
      <c r="N234" s="200">
        <f>SUM(O234:P234)</f>
        <v>199</v>
      </c>
      <c r="O234" s="201">
        <v>199</v>
      </c>
      <c r="P234" s="201"/>
      <c r="Q234" s="202">
        <f>SUM(R234:S234)</f>
        <v>2523.1200000000003</v>
      </c>
      <c r="R234" s="233">
        <f>2484.53+38.59</f>
        <v>2523.1200000000003</v>
      </c>
      <c r="S234" s="203"/>
      <c r="T234" s="202">
        <f>SUM(U234:V234)</f>
        <v>2523.1200000000003</v>
      </c>
      <c r="U234" s="233">
        <f>2484.53+38.59</f>
        <v>2523.1200000000003</v>
      </c>
      <c r="V234" s="229"/>
      <c r="W234" s="212"/>
      <c r="X234" s="212">
        <v>1970</v>
      </c>
      <c r="Y234" s="204"/>
      <c r="Z234" s="67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2"/>
      <c r="AK234" s="152"/>
      <c r="AL234" s="152"/>
      <c r="AM234" s="152"/>
      <c r="AN234" s="152"/>
      <c r="AO234" s="152"/>
      <c r="AP234" s="152"/>
      <c r="AQ234" s="152"/>
      <c r="AR234" s="152"/>
      <c r="AS234" s="152"/>
      <c r="AT234" s="152"/>
      <c r="AU234" s="153"/>
      <c r="AV234" s="153"/>
      <c r="AW234" s="10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  <c r="CJ234" s="154"/>
      <c r="CK234" s="154"/>
      <c r="CL234" s="154"/>
      <c r="CM234" s="154"/>
      <c r="CN234" s="154"/>
      <c r="CO234" s="154"/>
      <c r="CP234" s="154"/>
      <c r="CQ234" s="154"/>
      <c r="CR234" s="154"/>
      <c r="CS234" s="154"/>
      <c r="CT234" s="154"/>
      <c r="CU234" s="154"/>
      <c r="CV234" s="154"/>
      <c r="CW234" s="154"/>
      <c r="CX234" s="154"/>
      <c r="CY234" s="154"/>
      <c r="CZ234" s="154"/>
      <c r="DA234" s="154"/>
      <c r="DB234" s="154"/>
      <c r="DC234" s="154"/>
      <c r="DD234" s="154"/>
      <c r="DE234" s="154"/>
      <c r="DF234" s="154"/>
      <c r="DG234" s="154"/>
      <c r="DH234" s="154"/>
      <c r="DI234" s="154"/>
      <c r="DJ234" s="154"/>
      <c r="DK234" s="154"/>
      <c r="DL234" s="154"/>
      <c r="DM234" s="154"/>
      <c r="DN234" s="154"/>
      <c r="DO234" s="154"/>
    </row>
    <row r="235" spans="1:119" ht="12.75" customHeight="1">
      <c r="A235" s="58">
        <v>2</v>
      </c>
      <c r="B235" s="230">
        <f>+B234+1</f>
        <v>227</v>
      </c>
      <c r="C235" s="231">
        <v>3149</v>
      </c>
      <c r="D235" s="195" t="s">
        <v>23</v>
      </c>
      <c r="E235" s="196" t="s">
        <v>24</v>
      </c>
      <c r="F235" s="196" t="s">
        <v>25</v>
      </c>
      <c r="G235" s="196" t="s">
        <v>136</v>
      </c>
      <c r="H235" s="197">
        <v>51</v>
      </c>
      <c r="I235" s="198"/>
      <c r="J235" s="199"/>
      <c r="K235" s="200">
        <f>SUM(L235:M235)</f>
        <v>0</v>
      </c>
      <c r="L235" s="201"/>
      <c r="M235" s="201"/>
      <c r="N235" s="200">
        <f>SUM(O235:P235)</f>
        <v>0</v>
      </c>
      <c r="O235" s="201"/>
      <c r="P235" s="201"/>
      <c r="Q235" s="202">
        <f>SUM(R235:S235)</f>
        <v>0</v>
      </c>
      <c r="R235" s="203"/>
      <c r="S235" s="203"/>
      <c r="T235" s="202">
        <f>SUM(U235:V235)</f>
        <v>0</v>
      </c>
      <c r="U235" s="229"/>
      <c r="V235" s="229"/>
      <c r="W235" s="212"/>
      <c r="X235" s="212">
        <v>1900</v>
      </c>
      <c r="Y235" s="204"/>
      <c r="Z235" s="67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2"/>
      <c r="AK235" s="152"/>
      <c r="AL235" s="152"/>
      <c r="AM235" s="152"/>
      <c r="AN235" s="152"/>
      <c r="AO235" s="152"/>
      <c r="AP235" s="152"/>
      <c r="AQ235" s="152"/>
      <c r="AR235" s="152"/>
      <c r="AS235" s="152"/>
      <c r="AT235" s="152"/>
      <c r="AU235" s="153"/>
      <c r="AV235" s="153"/>
      <c r="AW235" s="10"/>
      <c r="BN235" s="154"/>
      <c r="BO235" s="154"/>
      <c r="BP235" s="154"/>
      <c r="BQ235" s="154"/>
      <c r="BR235" s="154"/>
      <c r="BS235" s="154"/>
      <c r="BT235" s="154"/>
      <c r="BU235" s="154"/>
      <c r="BV235" s="154"/>
      <c r="BW235" s="154"/>
      <c r="BX235" s="154"/>
      <c r="BY235" s="154"/>
      <c r="BZ235" s="154"/>
      <c r="CA235" s="154"/>
      <c r="CB235" s="154"/>
      <c r="CC235" s="154"/>
      <c r="CD235" s="154"/>
      <c r="CE235" s="154"/>
      <c r="CF235" s="154"/>
      <c r="CG235" s="154"/>
      <c r="CH235" s="154"/>
      <c r="CI235" s="154"/>
      <c r="CJ235" s="154"/>
      <c r="CK235" s="154"/>
      <c r="CL235" s="154"/>
      <c r="CM235" s="154"/>
      <c r="CN235" s="154"/>
      <c r="CO235" s="154"/>
      <c r="CP235" s="154"/>
      <c r="CQ235" s="154"/>
      <c r="CR235" s="154"/>
      <c r="CS235" s="154"/>
      <c r="CT235" s="154"/>
      <c r="CU235" s="154"/>
      <c r="CV235" s="154"/>
      <c r="CW235" s="154"/>
      <c r="CX235" s="154"/>
      <c r="CY235" s="154"/>
      <c r="CZ235" s="154"/>
      <c r="DA235" s="154"/>
      <c r="DB235" s="154"/>
      <c r="DC235" s="154"/>
      <c r="DD235" s="154"/>
      <c r="DE235" s="154"/>
      <c r="DF235" s="154"/>
      <c r="DG235" s="154"/>
      <c r="DH235" s="154"/>
      <c r="DI235" s="154"/>
      <c r="DJ235" s="154"/>
      <c r="DK235" s="154"/>
      <c r="DL235" s="154"/>
      <c r="DM235" s="154"/>
      <c r="DN235" s="154"/>
      <c r="DO235" s="154"/>
    </row>
    <row r="236" spans="1:119" ht="12.75" customHeight="1">
      <c r="A236" s="58">
        <v>2</v>
      </c>
      <c r="B236" s="232">
        <f>+B235+1</f>
        <v>228</v>
      </c>
      <c r="C236" s="228">
        <v>6020</v>
      </c>
      <c r="D236" s="207" t="s">
        <v>27</v>
      </c>
      <c r="E236" s="208" t="s">
        <v>34</v>
      </c>
      <c r="F236" s="208" t="s">
        <v>25</v>
      </c>
      <c r="G236" s="208" t="s">
        <v>139</v>
      </c>
      <c r="H236" s="209" t="s">
        <v>140</v>
      </c>
      <c r="I236" s="198"/>
      <c r="J236" s="199">
        <v>1</v>
      </c>
      <c r="K236" s="200">
        <f>SUM(L236:M236)</f>
        <v>4</v>
      </c>
      <c r="L236" s="201"/>
      <c r="M236" s="201">
        <v>4</v>
      </c>
      <c r="N236" s="200">
        <f>SUM(O236:P236)</f>
        <v>9</v>
      </c>
      <c r="O236" s="201"/>
      <c r="P236" s="201">
        <v>9</v>
      </c>
      <c r="Q236" s="202">
        <f>SUM(R236:S236)</f>
        <v>223.94</v>
      </c>
      <c r="R236" s="203"/>
      <c r="S236" s="203">
        <v>223.94</v>
      </c>
      <c r="T236" s="202">
        <f>SUM(U236:V236)</f>
        <v>166.94</v>
      </c>
      <c r="U236" s="229"/>
      <c r="V236" s="229">
        <v>166.94</v>
      </c>
      <c r="W236" s="212"/>
      <c r="X236" s="212">
        <v>1973</v>
      </c>
      <c r="Y236" s="204"/>
      <c r="Z236" s="67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53"/>
      <c r="AV236" s="153"/>
      <c r="AW236" s="10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4"/>
      <c r="CL236" s="154"/>
      <c r="CM236" s="154"/>
      <c r="CN236" s="154"/>
      <c r="CO236" s="154"/>
      <c r="CP236" s="154"/>
      <c r="CQ236" s="154"/>
      <c r="CR236" s="154"/>
      <c r="CS236" s="154"/>
      <c r="CT236" s="154"/>
      <c r="CU236" s="154"/>
      <c r="CV236" s="154"/>
      <c r="CW236" s="154"/>
      <c r="CX236" s="154"/>
      <c r="CY236" s="154"/>
      <c r="CZ236" s="154"/>
      <c r="DA236" s="154"/>
      <c r="DB236" s="154"/>
      <c r="DC236" s="154"/>
      <c r="DD236" s="154"/>
      <c r="DE236" s="154"/>
      <c r="DF236" s="154"/>
      <c r="DG236" s="154"/>
      <c r="DH236" s="154"/>
      <c r="DI236" s="154"/>
      <c r="DJ236" s="154"/>
      <c r="DK236" s="154"/>
      <c r="DL236" s="154"/>
      <c r="DM236" s="154"/>
      <c r="DN236" s="154"/>
      <c r="DO236" s="154"/>
    </row>
    <row r="237" spans="1:119" ht="12.75" customHeight="1">
      <c r="A237" s="58">
        <v>2</v>
      </c>
      <c r="B237" s="230">
        <f>+B236+1</f>
        <v>229</v>
      </c>
      <c r="C237" s="231">
        <v>3151</v>
      </c>
      <c r="D237" s="195" t="s">
        <v>23</v>
      </c>
      <c r="E237" s="196" t="s">
        <v>24</v>
      </c>
      <c r="F237" s="196" t="s">
        <v>25</v>
      </c>
      <c r="G237" s="196" t="s">
        <v>136</v>
      </c>
      <c r="H237" s="197">
        <v>69</v>
      </c>
      <c r="I237" s="198"/>
      <c r="J237" s="199"/>
      <c r="K237" s="200">
        <f>SUM(L237:M237)</f>
        <v>0</v>
      </c>
      <c r="L237" s="201"/>
      <c r="M237" s="201"/>
      <c r="N237" s="200">
        <f>SUM(O237:P237)</f>
        <v>0</v>
      </c>
      <c r="O237" s="201"/>
      <c r="P237" s="201"/>
      <c r="Q237" s="202">
        <f>SUM(R237:S237)</f>
        <v>0</v>
      </c>
      <c r="R237" s="203"/>
      <c r="S237" s="203"/>
      <c r="T237" s="202">
        <f>SUM(U237:V237)</f>
        <v>0</v>
      </c>
      <c r="U237" s="229"/>
      <c r="V237" s="229"/>
      <c r="W237" s="212"/>
      <c r="X237" s="212">
        <v>1900</v>
      </c>
      <c r="Y237" s="204"/>
      <c r="Z237" s="67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2"/>
      <c r="AU237" s="153"/>
      <c r="AV237" s="153"/>
      <c r="AW237" s="10"/>
      <c r="BN237" s="154"/>
      <c r="BO237" s="154"/>
      <c r="BP237" s="154"/>
      <c r="BQ237" s="154"/>
      <c r="BR237" s="154"/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  <c r="CJ237" s="154"/>
      <c r="CK237" s="154"/>
      <c r="CL237" s="154"/>
      <c r="CM237" s="154"/>
      <c r="CN237" s="154"/>
      <c r="CO237" s="154"/>
      <c r="CP237" s="154"/>
      <c r="CQ237" s="154"/>
      <c r="CR237" s="154"/>
      <c r="CS237" s="154"/>
      <c r="CT237" s="154"/>
      <c r="CU237" s="154"/>
      <c r="CV237" s="154"/>
      <c r="CW237" s="154"/>
      <c r="CX237" s="154"/>
      <c r="CY237" s="154"/>
      <c r="CZ237" s="154"/>
      <c r="DA237" s="154"/>
      <c r="DB237" s="154"/>
      <c r="DC237" s="154"/>
      <c r="DD237" s="154"/>
      <c r="DE237" s="154"/>
      <c r="DF237" s="154"/>
      <c r="DG237" s="154"/>
      <c r="DH237" s="154"/>
      <c r="DI237" s="154"/>
      <c r="DJ237" s="154"/>
      <c r="DK237" s="154"/>
      <c r="DL237" s="154"/>
      <c r="DM237" s="154"/>
      <c r="DN237" s="154"/>
      <c r="DO237" s="154"/>
    </row>
    <row r="238" spans="1:119" ht="12.75" customHeight="1">
      <c r="A238" s="58">
        <v>2</v>
      </c>
      <c r="B238" s="232">
        <f>+B237+1</f>
        <v>230</v>
      </c>
      <c r="C238" s="228">
        <v>3152</v>
      </c>
      <c r="D238" s="207" t="s">
        <v>27</v>
      </c>
      <c r="E238" s="208" t="s">
        <v>24</v>
      </c>
      <c r="F238" s="208" t="s">
        <v>25</v>
      </c>
      <c r="G238" s="208" t="s">
        <v>139</v>
      </c>
      <c r="H238" s="209">
        <v>82</v>
      </c>
      <c r="I238" s="198">
        <v>1</v>
      </c>
      <c r="J238" s="199"/>
      <c r="K238" s="200">
        <f>SUM(L238:M238)</f>
        <v>6</v>
      </c>
      <c r="L238" s="201">
        <v>6</v>
      </c>
      <c r="M238" s="201"/>
      <c r="N238" s="200">
        <f>SUM(O238:P238)</f>
        <v>16</v>
      </c>
      <c r="O238" s="201">
        <v>16</v>
      </c>
      <c r="P238" s="201"/>
      <c r="Q238" s="202">
        <f>SUM(R238:S238)</f>
        <v>300.97</v>
      </c>
      <c r="R238" s="203">
        <v>300.97</v>
      </c>
      <c r="S238" s="203"/>
      <c r="T238" s="202">
        <f>SUM(U238:V238)</f>
        <v>0</v>
      </c>
      <c r="U238" s="229"/>
      <c r="V238" s="229"/>
      <c r="W238" s="212"/>
      <c r="X238" s="212">
        <v>1900</v>
      </c>
      <c r="Y238" s="204"/>
      <c r="Z238" s="67"/>
      <c r="AA238" s="152"/>
      <c r="AB238" s="152"/>
      <c r="AC238" s="152"/>
      <c r="AD238" s="152"/>
      <c r="AE238" s="152"/>
      <c r="AF238" s="152"/>
      <c r="AG238" s="152"/>
      <c r="AH238" s="152"/>
      <c r="AI238" s="152"/>
      <c r="AJ238" s="152"/>
      <c r="AK238" s="152"/>
      <c r="AL238" s="152"/>
      <c r="AM238" s="152"/>
      <c r="AN238" s="152"/>
      <c r="AO238" s="152"/>
      <c r="AP238" s="152"/>
      <c r="AQ238" s="152"/>
      <c r="AR238" s="152"/>
      <c r="AS238" s="152"/>
      <c r="AT238" s="152"/>
      <c r="AU238" s="153"/>
      <c r="AV238" s="153"/>
      <c r="AW238" s="10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4"/>
      <c r="CM238" s="154"/>
      <c r="CN238" s="154"/>
      <c r="CO238" s="154"/>
      <c r="CP238" s="154"/>
      <c r="CQ238" s="154"/>
      <c r="CR238" s="154"/>
      <c r="CS238" s="154"/>
      <c r="CT238" s="154"/>
      <c r="CU238" s="154"/>
      <c r="CV238" s="154"/>
      <c r="CW238" s="154"/>
      <c r="CX238" s="154"/>
      <c r="CY238" s="154"/>
      <c r="CZ238" s="154"/>
      <c r="DA238" s="154"/>
      <c r="DB238" s="154"/>
      <c r="DC238" s="154"/>
      <c r="DD238" s="154"/>
      <c r="DE238" s="154"/>
      <c r="DF238" s="154"/>
      <c r="DG238" s="154"/>
      <c r="DH238" s="154"/>
      <c r="DI238" s="154"/>
      <c r="DJ238" s="154"/>
      <c r="DK238" s="154"/>
      <c r="DL238" s="154"/>
      <c r="DM238" s="154"/>
      <c r="DN238" s="154"/>
      <c r="DO238" s="154"/>
    </row>
    <row r="239" spans="1:119" ht="12.75" customHeight="1">
      <c r="A239" s="58">
        <v>2</v>
      </c>
      <c r="B239" s="230">
        <f>+B238+1</f>
        <v>231</v>
      </c>
      <c r="C239" s="231">
        <v>6027</v>
      </c>
      <c r="D239" s="195" t="s">
        <v>23</v>
      </c>
      <c r="E239" s="196" t="s">
        <v>24</v>
      </c>
      <c r="F239" s="196" t="s">
        <v>25</v>
      </c>
      <c r="G239" s="196" t="s">
        <v>136</v>
      </c>
      <c r="H239" s="197">
        <v>83</v>
      </c>
      <c r="I239" s="198"/>
      <c r="J239" s="199"/>
      <c r="K239" s="200">
        <f>SUM(L239:M239)</f>
        <v>0</v>
      </c>
      <c r="L239" s="201"/>
      <c r="M239" s="201"/>
      <c r="N239" s="200">
        <f>SUM(O239:P239)</f>
        <v>0</v>
      </c>
      <c r="O239" s="201"/>
      <c r="P239" s="201"/>
      <c r="Q239" s="202">
        <f>SUM(R239:S239)</f>
        <v>0</v>
      </c>
      <c r="R239" s="203"/>
      <c r="S239" s="203"/>
      <c r="T239" s="202">
        <f>SUM(U239:V239)</f>
        <v>0</v>
      </c>
      <c r="U239" s="229"/>
      <c r="V239" s="229"/>
      <c r="W239" s="212"/>
      <c r="X239" s="225">
        <v>1920</v>
      </c>
      <c r="Y239" s="204"/>
      <c r="Z239" s="67"/>
      <c r="AA239" s="152"/>
      <c r="AB239" s="152"/>
      <c r="AC239" s="152"/>
      <c r="AD239" s="152"/>
      <c r="AE239" s="152"/>
      <c r="AF239" s="152"/>
      <c r="AG239" s="152"/>
      <c r="AH239" s="152"/>
      <c r="AI239" s="152"/>
      <c r="AJ239" s="152"/>
      <c r="AK239" s="152"/>
      <c r="AL239" s="152"/>
      <c r="AM239" s="152"/>
      <c r="AN239" s="152"/>
      <c r="AO239" s="152"/>
      <c r="AP239" s="152"/>
      <c r="AQ239" s="152"/>
      <c r="AR239" s="152"/>
      <c r="AS239" s="152"/>
      <c r="AT239" s="152"/>
      <c r="AU239" s="153"/>
      <c r="AV239" s="153"/>
      <c r="AW239" s="10"/>
      <c r="BN239" s="154"/>
      <c r="BO239" s="154"/>
      <c r="BP239" s="154"/>
      <c r="BQ239" s="154"/>
      <c r="BR239" s="154"/>
      <c r="BS239" s="154"/>
      <c r="BT239" s="154"/>
      <c r="BU239" s="154"/>
      <c r="BV239" s="154"/>
      <c r="BW239" s="154"/>
      <c r="BX239" s="154"/>
      <c r="BY239" s="154"/>
      <c r="BZ239" s="154"/>
      <c r="CA239" s="154"/>
      <c r="CB239" s="154"/>
      <c r="CC239" s="154"/>
      <c r="CD239" s="154"/>
      <c r="CE239" s="154"/>
      <c r="CF239" s="154"/>
      <c r="CG239" s="154"/>
      <c r="CH239" s="154"/>
      <c r="CI239" s="154"/>
      <c r="CJ239" s="154"/>
      <c r="CK239" s="154"/>
      <c r="CL239" s="154"/>
      <c r="CM239" s="154"/>
      <c r="CN239" s="154"/>
      <c r="CO239" s="154"/>
      <c r="CP239" s="154"/>
      <c r="CQ239" s="154"/>
      <c r="CR239" s="154"/>
      <c r="CS239" s="154"/>
      <c r="CT239" s="154"/>
      <c r="CU239" s="154"/>
      <c r="CV239" s="154"/>
      <c r="CW239" s="154"/>
      <c r="CX239" s="154"/>
      <c r="CY239" s="154"/>
      <c r="CZ239" s="154"/>
      <c r="DA239" s="154"/>
      <c r="DB239" s="154"/>
      <c r="DC239" s="154"/>
      <c r="DD239" s="154"/>
      <c r="DE239" s="154"/>
      <c r="DF239" s="154"/>
      <c r="DG239" s="154"/>
      <c r="DH239" s="154"/>
      <c r="DI239" s="154"/>
      <c r="DJ239" s="154"/>
      <c r="DK239" s="154"/>
      <c r="DL239" s="154"/>
      <c r="DM239" s="154"/>
      <c r="DN239" s="154"/>
      <c r="DO239" s="154"/>
    </row>
    <row r="240" spans="1:119" ht="12.75" customHeight="1">
      <c r="A240" s="58">
        <v>2</v>
      </c>
      <c r="B240" s="230">
        <f>+B239+1</f>
        <v>232</v>
      </c>
      <c r="C240" s="231">
        <v>3153</v>
      </c>
      <c r="D240" s="195" t="s">
        <v>23</v>
      </c>
      <c r="E240" s="196" t="s">
        <v>24</v>
      </c>
      <c r="F240" s="196" t="s">
        <v>25</v>
      </c>
      <c r="G240" s="196" t="s">
        <v>136</v>
      </c>
      <c r="H240" s="197">
        <v>87</v>
      </c>
      <c r="I240" s="198"/>
      <c r="J240" s="199"/>
      <c r="K240" s="200">
        <f>SUM(L240:M240)</f>
        <v>0</v>
      </c>
      <c r="L240" s="201"/>
      <c r="M240" s="201"/>
      <c r="N240" s="200">
        <f>SUM(O240:P240)</f>
        <v>0</v>
      </c>
      <c r="O240" s="201"/>
      <c r="P240" s="201"/>
      <c r="Q240" s="202">
        <f>SUM(R240:S240)</f>
        <v>0</v>
      </c>
      <c r="R240" s="203"/>
      <c r="S240" s="203"/>
      <c r="T240" s="202">
        <f>SUM(U240:V240)</f>
        <v>0</v>
      </c>
      <c r="U240" s="229"/>
      <c r="V240" s="229"/>
      <c r="W240" s="212"/>
      <c r="X240" s="212">
        <v>1920</v>
      </c>
      <c r="Y240" s="224" t="s">
        <v>208</v>
      </c>
      <c r="Z240" s="67"/>
      <c r="AA240" s="152"/>
      <c r="AB240" s="152"/>
      <c r="AC240" s="152"/>
      <c r="AD240" s="152"/>
      <c r="AE240" s="152"/>
      <c r="AF240" s="152"/>
      <c r="AG240" s="152"/>
      <c r="AH240" s="152"/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2"/>
      <c r="AT240" s="152"/>
      <c r="AU240" s="153"/>
      <c r="AV240" s="153"/>
      <c r="AW240" s="10"/>
      <c r="BN240" s="154"/>
      <c r="BO240" s="154"/>
      <c r="BP240" s="154"/>
      <c r="BQ240" s="154"/>
      <c r="BR240" s="154"/>
      <c r="BS240" s="154"/>
      <c r="BT240" s="154"/>
      <c r="BU240" s="154"/>
      <c r="BV240" s="154"/>
      <c r="BW240" s="154"/>
      <c r="BX240" s="154"/>
      <c r="BY240" s="154"/>
      <c r="BZ240" s="154"/>
      <c r="CA240" s="154"/>
      <c r="CB240" s="154"/>
      <c r="CC240" s="154"/>
      <c r="CD240" s="154"/>
      <c r="CE240" s="154"/>
      <c r="CF240" s="154"/>
      <c r="CG240" s="154"/>
      <c r="CH240" s="154"/>
      <c r="CI240" s="154"/>
      <c r="CJ240" s="154"/>
      <c r="CK240" s="154"/>
      <c r="CL240" s="154"/>
      <c r="CM240" s="154"/>
      <c r="CN240" s="154"/>
      <c r="CO240" s="154"/>
      <c r="CP240" s="154"/>
      <c r="CQ240" s="154"/>
      <c r="CR240" s="154"/>
      <c r="CS240" s="154"/>
      <c r="CT240" s="154"/>
      <c r="CU240" s="154"/>
      <c r="CV240" s="154"/>
      <c r="CW240" s="154"/>
      <c r="CX240" s="154"/>
      <c r="CY240" s="154"/>
      <c r="CZ240" s="154"/>
      <c r="DA240" s="154"/>
      <c r="DB240" s="154"/>
      <c r="DC240" s="154"/>
      <c r="DD240" s="154"/>
      <c r="DE240" s="154"/>
      <c r="DF240" s="154"/>
      <c r="DG240" s="154"/>
      <c r="DH240" s="154"/>
      <c r="DI240" s="154"/>
      <c r="DJ240" s="154"/>
      <c r="DK240" s="154"/>
      <c r="DL240" s="154"/>
      <c r="DM240" s="154"/>
      <c r="DN240" s="154"/>
      <c r="DO240" s="154"/>
    </row>
    <row r="241" spans="1:119" ht="12.75" customHeight="1">
      <c r="A241" s="58">
        <v>2</v>
      </c>
      <c r="B241" s="232">
        <f>+B240+1</f>
        <v>233</v>
      </c>
      <c r="C241" s="228">
        <v>3154</v>
      </c>
      <c r="D241" s="207" t="s">
        <v>27</v>
      </c>
      <c r="E241" s="208" t="s">
        <v>24</v>
      </c>
      <c r="F241" s="208" t="s">
        <v>25</v>
      </c>
      <c r="G241" s="208" t="s">
        <v>139</v>
      </c>
      <c r="H241" s="209">
        <v>93</v>
      </c>
      <c r="I241" s="198">
        <v>1</v>
      </c>
      <c r="J241" s="199"/>
      <c r="K241" s="200">
        <f>SUM(L241:M241)</f>
        <v>1</v>
      </c>
      <c r="L241" s="201">
        <v>1</v>
      </c>
      <c r="M241" s="201"/>
      <c r="N241" s="200">
        <f>SUM(O241:P241)</f>
        <v>4</v>
      </c>
      <c r="O241" s="201">
        <v>4</v>
      </c>
      <c r="P241" s="201"/>
      <c r="Q241" s="202">
        <f>SUM(R241:S241)</f>
        <v>64.53</v>
      </c>
      <c r="R241" s="203">
        <v>64.53</v>
      </c>
      <c r="S241" s="203"/>
      <c r="T241" s="202">
        <f>SUM(U241:V241)</f>
        <v>0</v>
      </c>
      <c r="U241" s="229"/>
      <c r="V241" s="229"/>
      <c r="W241" s="212"/>
      <c r="X241" s="212">
        <v>1906</v>
      </c>
      <c r="Y241" s="204"/>
      <c r="Z241" s="67"/>
      <c r="AA241" s="152"/>
      <c r="AB241" s="152"/>
      <c r="AC241" s="152"/>
      <c r="AD241" s="152"/>
      <c r="AE241" s="152"/>
      <c r="AF241" s="152"/>
      <c r="AG241" s="152"/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3"/>
      <c r="AV241" s="153"/>
      <c r="AW241" s="10"/>
      <c r="BN241" s="154"/>
      <c r="BO241" s="154"/>
      <c r="BP241" s="154"/>
      <c r="BQ241" s="154"/>
      <c r="BR241" s="154"/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  <c r="CF241" s="154"/>
      <c r="CG241" s="154"/>
      <c r="CH241" s="154"/>
      <c r="CI241" s="154"/>
      <c r="CJ241" s="154"/>
      <c r="CK241" s="154"/>
      <c r="CL241" s="154"/>
      <c r="CM241" s="154"/>
      <c r="CN241" s="154"/>
      <c r="CO241" s="154"/>
      <c r="CP241" s="154"/>
      <c r="CQ241" s="154"/>
      <c r="CR241" s="154"/>
      <c r="CS241" s="154"/>
      <c r="CT241" s="154"/>
      <c r="CU241" s="154"/>
      <c r="CV241" s="154"/>
      <c r="CW241" s="154"/>
      <c r="CX241" s="154"/>
      <c r="CY241" s="154"/>
      <c r="CZ241" s="154"/>
      <c r="DA241" s="154"/>
      <c r="DB241" s="154"/>
      <c r="DC241" s="154"/>
      <c r="DD241" s="154"/>
      <c r="DE241" s="154"/>
      <c r="DF241" s="154"/>
      <c r="DG241" s="154"/>
      <c r="DH241" s="154"/>
      <c r="DI241" s="154"/>
      <c r="DJ241" s="154"/>
      <c r="DK241" s="154"/>
      <c r="DL241" s="154"/>
      <c r="DM241" s="154"/>
      <c r="DN241" s="154"/>
      <c r="DO241" s="154"/>
    </row>
    <row r="242" spans="1:119" ht="12.75" customHeight="1">
      <c r="A242" s="58">
        <v>2</v>
      </c>
      <c r="B242" s="232">
        <f>+B241+1</f>
        <v>234</v>
      </c>
      <c r="C242" s="228">
        <v>3155</v>
      </c>
      <c r="D242" s="207" t="s">
        <v>27</v>
      </c>
      <c r="E242" s="208" t="s">
        <v>24</v>
      </c>
      <c r="F242" s="208" t="s">
        <v>25</v>
      </c>
      <c r="G242" s="208" t="s">
        <v>136</v>
      </c>
      <c r="H242" s="209">
        <v>95</v>
      </c>
      <c r="I242" s="198">
        <v>1</v>
      </c>
      <c r="J242" s="199"/>
      <c r="K242" s="200">
        <f>SUM(L242:M242)</f>
        <v>1</v>
      </c>
      <c r="L242" s="201">
        <v>1</v>
      </c>
      <c r="M242" s="201"/>
      <c r="N242" s="200">
        <f>SUM(O242:P242)</f>
        <v>4</v>
      </c>
      <c r="O242" s="201">
        <v>4</v>
      </c>
      <c r="P242" s="201"/>
      <c r="Q242" s="202">
        <f>SUM(R242:S242)</f>
        <v>67.08</v>
      </c>
      <c r="R242" s="203">
        <v>67.08</v>
      </c>
      <c r="S242" s="203"/>
      <c r="T242" s="202">
        <f>SUM(U242:V242)</f>
        <v>0</v>
      </c>
      <c r="U242" s="229"/>
      <c r="V242" s="229"/>
      <c r="W242" s="212"/>
      <c r="X242" s="212">
        <v>1900</v>
      </c>
      <c r="Y242" s="204"/>
      <c r="Z242" s="67"/>
      <c r="AA242" s="152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3"/>
      <c r="AV242" s="153"/>
      <c r="AW242" s="10"/>
      <c r="BN242" s="154"/>
      <c r="BO242" s="154"/>
      <c r="BP242" s="154"/>
      <c r="BQ242" s="154"/>
      <c r="BR242" s="154"/>
      <c r="BS242" s="154"/>
      <c r="BT242" s="154"/>
      <c r="BU242" s="154"/>
      <c r="BV242" s="154"/>
      <c r="BW242" s="154"/>
      <c r="BX242" s="154"/>
      <c r="BY242" s="154"/>
      <c r="BZ242" s="154"/>
      <c r="CA242" s="154"/>
      <c r="CB242" s="154"/>
      <c r="CC242" s="154"/>
      <c r="CD242" s="154"/>
      <c r="CE242" s="154"/>
      <c r="CF242" s="154"/>
      <c r="CG242" s="154"/>
      <c r="CH242" s="154"/>
      <c r="CI242" s="154"/>
      <c r="CJ242" s="154"/>
      <c r="CK242" s="154"/>
      <c r="CL242" s="154"/>
      <c r="CM242" s="154"/>
      <c r="CN242" s="154"/>
      <c r="CO242" s="154"/>
      <c r="CP242" s="154"/>
      <c r="CQ242" s="154"/>
      <c r="CR242" s="154"/>
      <c r="CS242" s="154"/>
      <c r="CT242" s="154"/>
      <c r="CU242" s="154"/>
      <c r="CV242" s="154"/>
      <c r="CW242" s="154"/>
      <c r="CX242" s="154"/>
      <c r="CY242" s="154"/>
      <c r="CZ242" s="154"/>
      <c r="DA242" s="154"/>
      <c r="DB242" s="154"/>
      <c r="DC242" s="154"/>
      <c r="DD242" s="154"/>
      <c r="DE242" s="154"/>
      <c r="DF242" s="154"/>
      <c r="DG242" s="154"/>
      <c r="DH242" s="154"/>
      <c r="DI242" s="154"/>
      <c r="DJ242" s="154"/>
      <c r="DK242" s="154"/>
      <c r="DL242" s="154"/>
      <c r="DM242" s="154"/>
      <c r="DN242" s="154"/>
      <c r="DO242" s="154"/>
    </row>
    <row r="243" spans="1:119" ht="12.75" customHeight="1">
      <c r="A243" s="58">
        <v>2</v>
      </c>
      <c r="B243" s="230">
        <f>+B242+1</f>
        <v>235</v>
      </c>
      <c r="C243" s="231">
        <v>2003</v>
      </c>
      <c r="D243" s="195" t="s">
        <v>23</v>
      </c>
      <c r="E243" s="196" t="s">
        <v>24</v>
      </c>
      <c r="F243" s="196" t="s">
        <v>25</v>
      </c>
      <c r="G243" s="196" t="s">
        <v>136</v>
      </c>
      <c r="H243" s="197">
        <v>97</v>
      </c>
      <c r="I243" s="198"/>
      <c r="J243" s="199"/>
      <c r="K243" s="200">
        <f>SUM(L243:M243)</f>
        <v>0</v>
      </c>
      <c r="L243" s="201"/>
      <c r="M243" s="201"/>
      <c r="N243" s="200">
        <f>SUM(O243:P243)</f>
        <v>0</v>
      </c>
      <c r="O243" s="201"/>
      <c r="P243" s="201"/>
      <c r="Q243" s="202">
        <f>SUM(R243:S243)</f>
        <v>0</v>
      </c>
      <c r="R243" s="203"/>
      <c r="S243" s="203"/>
      <c r="T243" s="202">
        <f>SUM(U243:V243)</f>
        <v>0</v>
      </c>
      <c r="U243" s="229"/>
      <c r="V243" s="229"/>
      <c r="W243" s="212"/>
      <c r="X243" s="212">
        <v>1900</v>
      </c>
      <c r="Y243" s="204"/>
      <c r="Z243" s="67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3"/>
      <c r="AV243" s="153"/>
      <c r="AW243" s="10"/>
      <c r="BN243" s="154"/>
      <c r="BO243" s="154"/>
      <c r="BP243" s="154"/>
      <c r="BQ243" s="154"/>
      <c r="BR243" s="154"/>
      <c r="BS243" s="154"/>
      <c r="BT243" s="154"/>
      <c r="BU243" s="154"/>
      <c r="BV243" s="154"/>
      <c r="BW243" s="154"/>
      <c r="BX243" s="154"/>
      <c r="BY243" s="154"/>
      <c r="BZ243" s="154"/>
      <c r="CA243" s="154"/>
      <c r="CB243" s="154"/>
      <c r="CC243" s="154"/>
      <c r="CD243" s="154"/>
      <c r="CE243" s="154"/>
      <c r="CF243" s="154"/>
      <c r="CG243" s="154"/>
      <c r="CH243" s="154"/>
      <c r="CI243" s="154"/>
      <c r="CJ243" s="154"/>
      <c r="CK243" s="154"/>
      <c r="CL243" s="154"/>
      <c r="CM243" s="154"/>
      <c r="CN243" s="154"/>
      <c r="CO243" s="154"/>
      <c r="CP243" s="154"/>
      <c r="CQ243" s="154"/>
      <c r="CR243" s="154"/>
      <c r="CS243" s="154"/>
      <c r="CT243" s="154"/>
      <c r="CU243" s="154"/>
      <c r="CV243" s="154"/>
      <c r="CW243" s="154"/>
      <c r="CX243" s="154"/>
      <c r="CY243" s="154"/>
      <c r="CZ243" s="154"/>
      <c r="DA243" s="154"/>
      <c r="DB243" s="154"/>
      <c r="DC243" s="154"/>
      <c r="DD243" s="154"/>
      <c r="DE243" s="154"/>
      <c r="DF243" s="154"/>
      <c r="DG243" s="154"/>
      <c r="DH243" s="154"/>
      <c r="DI243" s="154"/>
      <c r="DJ243" s="154"/>
      <c r="DK243" s="154"/>
      <c r="DL243" s="154"/>
      <c r="DM243" s="154"/>
      <c r="DN243" s="154"/>
      <c r="DO243" s="154"/>
    </row>
    <row r="244" spans="1:119" ht="12.75" customHeight="1">
      <c r="A244" s="58">
        <v>4</v>
      </c>
      <c r="B244" s="232">
        <f>+B243+1</f>
        <v>236</v>
      </c>
      <c r="C244" s="228">
        <v>1112</v>
      </c>
      <c r="D244" s="207" t="s">
        <v>27</v>
      </c>
      <c r="E244" s="208" t="s">
        <v>34</v>
      </c>
      <c r="F244" s="208" t="s">
        <v>25</v>
      </c>
      <c r="G244" s="208" t="s">
        <v>222</v>
      </c>
      <c r="H244" s="209" t="s">
        <v>142</v>
      </c>
      <c r="I244" s="198">
        <v>1</v>
      </c>
      <c r="J244" s="199"/>
      <c r="K244" s="200">
        <f>SUM(L244:M244)</f>
        <v>23</v>
      </c>
      <c r="L244" s="201">
        <v>23</v>
      </c>
      <c r="M244" s="201"/>
      <c r="N244" s="200">
        <f>SUM(O244:P244)</f>
        <v>87</v>
      </c>
      <c r="O244" s="201">
        <v>87</v>
      </c>
      <c r="P244" s="201"/>
      <c r="Q244" s="202">
        <f>SUM(R244:S244)</f>
        <v>1424.57</v>
      </c>
      <c r="R244" s="203">
        <f>1361.02+63.55</f>
        <v>1424.57</v>
      </c>
      <c r="S244" s="203"/>
      <c r="T244" s="202">
        <f>SUM(U244:V244)</f>
        <v>1424.57</v>
      </c>
      <c r="U244" s="203">
        <f>1361.02+63.55</f>
        <v>1424.57</v>
      </c>
      <c r="V244" s="229"/>
      <c r="W244" s="212"/>
      <c r="X244" s="212">
        <v>1994</v>
      </c>
      <c r="Y244" s="204"/>
      <c r="Z244" s="67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3"/>
      <c r="AV244" s="153"/>
      <c r="AW244" s="10"/>
      <c r="BN244" s="154"/>
      <c r="BO244" s="154"/>
      <c r="BP244" s="154"/>
      <c r="BQ244" s="154"/>
      <c r="BR244" s="154"/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  <c r="CJ244" s="154"/>
      <c r="CK244" s="154"/>
      <c r="CL244" s="154"/>
      <c r="CM244" s="154"/>
      <c r="CN244" s="154"/>
      <c r="CO244" s="154"/>
      <c r="CP244" s="154"/>
      <c r="CQ244" s="154"/>
      <c r="CR244" s="154"/>
      <c r="CS244" s="154"/>
      <c r="CT244" s="154"/>
      <c r="CU244" s="154"/>
      <c r="CV244" s="154"/>
      <c r="CW244" s="154"/>
      <c r="CX244" s="154"/>
      <c r="CY244" s="154"/>
      <c r="CZ244" s="154"/>
      <c r="DA244" s="154"/>
      <c r="DB244" s="154"/>
      <c r="DC244" s="154"/>
      <c r="DD244" s="154"/>
      <c r="DE244" s="154"/>
      <c r="DF244" s="154"/>
      <c r="DG244" s="154"/>
      <c r="DH244" s="154"/>
      <c r="DI244" s="154"/>
      <c r="DJ244" s="154"/>
      <c r="DK244" s="154"/>
      <c r="DL244" s="154"/>
      <c r="DM244" s="154"/>
      <c r="DN244" s="154"/>
      <c r="DO244" s="154"/>
    </row>
    <row r="245" spans="1:119" ht="12.75" customHeight="1">
      <c r="A245" s="58">
        <v>4</v>
      </c>
      <c r="B245" s="232">
        <f>+B244+1</f>
        <v>237</v>
      </c>
      <c r="C245" s="228">
        <v>1119</v>
      </c>
      <c r="D245" s="207" t="s">
        <v>27</v>
      </c>
      <c r="E245" s="208"/>
      <c r="F245" s="208" t="s">
        <v>25</v>
      </c>
      <c r="G245" s="208" t="s">
        <v>143</v>
      </c>
      <c r="H245" s="209">
        <v>9</v>
      </c>
      <c r="I245" s="198">
        <v>1</v>
      </c>
      <c r="J245" s="199"/>
      <c r="K245" s="200">
        <f>SUM(L245:M245)</f>
        <v>3</v>
      </c>
      <c r="L245" s="201">
        <v>3</v>
      </c>
      <c r="M245" s="201"/>
      <c r="N245" s="200">
        <f>SUM(O245:P245)</f>
        <v>10</v>
      </c>
      <c r="O245" s="201">
        <v>10</v>
      </c>
      <c r="P245" s="201"/>
      <c r="Q245" s="202">
        <f>SUM(R245:S245)</f>
        <v>185.1</v>
      </c>
      <c r="R245" s="203">
        <v>185.1</v>
      </c>
      <c r="S245" s="203"/>
      <c r="T245" s="202">
        <f>SUM(U245:V245)</f>
        <v>185.1</v>
      </c>
      <c r="U245" s="229">
        <v>185.1</v>
      </c>
      <c r="V245" s="229"/>
      <c r="W245" s="212"/>
      <c r="X245" s="212">
        <v>1935</v>
      </c>
      <c r="Y245" s="204"/>
      <c r="Z245" s="67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3"/>
      <c r="AV245" s="153"/>
      <c r="AW245" s="10"/>
      <c r="BN245" s="154"/>
      <c r="BO245" s="154"/>
      <c r="BP245" s="154"/>
      <c r="BQ245" s="154"/>
      <c r="BR245" s="154"/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4"/>
      <c r="CD245" s="154"/>
      <c r="CE245" s="154"/>
      <c r="CF245" s="154"/>
      <c r="CG245" s="154"/>
      <c r="CH245" s="154"/>
      <c r="CI245" s="154"/>
      <c r="CJ245" s="154"/>
      <c r="CK245" s="154"/>
      <c r="CL245" s="154"/>
      <c r="CM245" s="154"/>
      <c r="CN245" s="154"/>
      <c r="CO245" s="154"/>
      <c r="CP245" s="154"/>
      <c r="CQ245" s="154"/>
      <c r="CR245" s="154"/>
      <c r="CS245" s="154"/>
      <c r="CT245" s="154"/>
      <c r="CU245" s="154"/>
      <c r="CV245" s="154"/>
      <c r="CW245" s="154"/>
      <c r="CX245" s="154"/>
      <c r="CY245" s="154"/>
      <c r="CZ245" s="154"/>
      <c r="DA245" s="154"/>
      <c r="DB245" s="154"/>
      <c r="DC245" s="154"/>
      <c r="DD245" s="154"/>
      <c r="DE245" s="154"/>
      <c r="DF245" s="154"/>
      <c r="DG245" s="154"/>
      <c r="DH245" s="154"/>
      <c r="DI245" s="154"/>
      <c r="DJ245" s="154"/>
      <c r="DK245" s="154"/>
      <c r="DL245" s="154"/>
      <c r="DM245" s="154"/>
      <c r="DN245" s="154"/>
      <c r="DO245" s="154"/>
    </row>
    <row r="246" spans="1:119" ht="12.75" customHeight="1">
      <c r="A246" s="58">
        <v>4</v>
      </c>
      <c r="B246" s="232">
        <f>+B245+1</f>
        <v>238</v>
      </c>
      <c r="C246" s="228">
        <v>1105</v>
      </c>
      <c r="D246" s="207" t="s">
        <v>27</v>
      </c>
      <c r="E246" s="208" t="s">
        <v>29</v>
      </c>
      <c r="F246" s="208" t="s">
        <v>25</v>
      </c>
      <c r="G246" s="208" t="s">
        <v>143</v>
      </c>
      <c r="H246" s="209">
        <v>11</v>
      </c>
      <c r="I246" s="198">
        <v>1</v>
      </c>
      <c r="J246" s="199"/>
      <c r="K246" s="200">
        <f>SUM(L246:M246)</f>
        <v>2</v>
      </c>
      <c r="L246" s="201">
        <f>1+1</f>
        <v>2</v>
      </c>
      <c r="M246" s="201"/>
      <c r="N246" s="200">
        <f>SUM(O246:P246)</f>
        <v>10</v>
      </c>
      <c r="O246" s="201">
        <f>5+5</f>
        <v>10</v>
      </c>
      <c r="P246" s="201"/>
      <c r="Q246" s="202">
        <f>SUM(R246:S246)</f>
        <v>143.57</v>
      </c>
      <c r="R246" s="203">
        <f>68.88+74.69</f>
        <v>143.57</v>
      </c>
      <c r="S246" s="203"/>
      <c r="T246" s="202">
        <f>SUM(U246:V246)</f>
        <v>0</v>
      </c>
      <c r="U246" s="229"/>
      <c r="V246" s="229"/>
      <c r="W246" s="212"/>
      <c r="X246" s="212">
        <v>1935</v>
      </c>
      <c r="Y246" s="204"/>
      <c r="Z246" s="67"/>
      <c r="AA246" s="152"/>
      <c r="AB246" s="152"/>
      <c r="AC246" s="152"/>
      <c r="AD246" s="152"/>
      <c r="AE246" s="152"/>
      <c r="AF246" s="152"/>
      <c r="AG246" s="152"/>
      <c r="AH246" s="152"/>
      <c r="AI246" s="152"/>
      <c r="AJ246" s="152"/>
      <c r="AK246" s="152"/>
      <c r="AL246" s="152"/>
      <c r="AM246" s="152"/>
      <c r="AN246" s="152"/>
      <c r="AO246" s="152"/>
      <c r="AP246" s="152"/>
      <c r="AQ246" s="152"/>
      <c r="AR246" s="152"/>
      <c r="AS246" s="152"/>
      <c r="AT246" s="152"/>
      <c r="AU246" s="153"/>
      <c r="AV246" s="153"/>
      <c r="AW246" s="10"/>
      <c r="BN246" s="154"/>
      <c r="BO246" s="154"/>
      <c r="BP246" s="154"/>
      <c r="BQ246" s="154"/>
      <c r="BR246" s="154"/>
      <c r="BS246" s="154"/>
      <c r="BT246" s="154"/>
      <c r="BU246" s="154"/>
      <c r="BV246" s="154"/>
      <c r="BW246" s="154"/>
      <c r="BX246" s="154"/>
      <c r="BY246" s="154"/>
      <c r="BZ246" s="154"/>
      <c r="CA246" s="154"/>
      <c r="CB246" s="154"/>
      <c r="CC246" s="154"/>
      <c r="CD246" s="154"/>
      <c r="CE246" s="154"/>
      <c r="CF246" s="154"/>
      <c r="CG246" s="154"/>
      <c r="CH246" s="154"/>
      <c r="CI246" s="154"/>
      <c r="CJ246" s="154"/>
      <c r="CK246" s="154"/>
      <c r="CL246" s="154"/>
      <c r="CM246" s="154"/>
      <c r="CN246" s="154"/>
      <c r="CO246" s="154"/>
      <c r="CP246" s="154"/>
      <c r="CQ246" s="154"/>
      <c r="CR246" s="154"/>
      <c r="CS246" s="154"/>
      <c r="CT246" s="154"/>
      <c r="CU246" s="154"/>
      <c r="CV246" s="154"/>
      <c r="CW246" s="154"/>
      <c r="CX246" s="154"/>
      <c r="CY246" s="154"/>
      <c r="CZ246" s="154"/>
      <c r="DA246" s="154"/>
      <c r="DB246" s="154"/>
      <c r="DC246" s="154"/>
      <c r="DD246" s="154"/>
      <c r="DE246" s="154"/>
      <c r="DF246" s="154"/>
      <c r="DG246" s="154"/>
      <c r="DH246" s="154"/>
      <c r="DI246" s="154"/>
      <c r="DJ246" s="154"/>
      <c r="DK246" s="154"/>
      <c r="DL246" s="154"/>
      <c r="DM246" s="154"/>
      <c r="DN246" s="154"/>
      <c r="DO246" s="154"/>
    </row>
    <row r="247" spans="1:119" ht="12.75" customHeight="1">
      <c r="A247" s="58">
        <v>4</v>
      </c>
      <c r="B247" s="232">
        <f>+B246+1</f>
        <v>239</v>
      </c>
      <c r="C247" s="228">
        <v>1106</v>
      </c>
      <c r="D247" s="207" t="s">
        <v>27</v>
      </c>
      <c r="E247" s="208" t="s">
        <v>29</v>
      </c>
      <c r="F247" s="208" t="s">
        <v>25</v>
      </c>
      <c r="G247" s="208" t="s">
        <v>143</v>
      </c>
      <c r="H247" s="209">
        <v>13</v>
      </c>
      <c r="I247" s="198">
        <v>1</v>
      </c>
      <c r="J247" s="199"/>
      <c r="K247" s="200">
        <f>SUM(L247:M247)</f>
        <v>1</v>
      </c>
      <c r="L247" s="201">
        <v>1</v>
      </c>
      <c r="M247" s="201"/>
      <c r="N247" s="200">
        <f>SUM(O247:P247)</f>
        <v>5</v>
      </c>
      <c r="O247" s="201">
        <v>5</v>
      </c>
      <c r="P247" s="201"/>
      <c r="Q247" s="202">
        <f>SUM(R247:S247)</f>
        <v>74.69</v>
      </c>
      <c r="R247" s="203">
        <v>74.69</v>
      </c>
      <c r="S247" s="203"/>
      <c r="T247" s="202">
        <f>SUM(U247:V247)</f>
        <v>0</v>
      </c>
      <c r="U247" s="229"/>
      <c r="V247" s="229"/>
      <c r="W247" s="212"/>
      <c r="X247" s="212">
        <v>1935</v>
      </c>
      <c r="Y247" s="204"/>
      <c r="Z247" s="67"/>
      <c r="AA247" s="152"/>
      <c r="AB247" s="152"/>
      <c r="AC247" s="152"/>
      <c r="AD247" s="152"/>
      <c r="AE247" s="152"/>
      <c r="AF247" s="152"/>
      <c r="AG247" s="152"/>
      <c r="AH247" s="152"/>
      <c r="AI247" s="152"/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3"/>
      <c r="AV247" s="153"/>
      <c r="AW247" s="10"/>
      <c r="BN247" s="154"/>
      <c r="BO247" s="154"/>
      <c r="BP247" s="154"/>
      <c r="BQ247" s="154"/>
      <c r="BR247" s="154"/>
      <c r="BS247" s="154"/>
      <c r="BT247" s="154"/>
      <c r="BU247" s="154"/>
      <c r="BV247" s="154"/>
      <c r="BW247" s="154"/>
      <c r="BX247" s="154"/>
      <c r="BY247" s="154"/>
      <c r="BZ247" s="154"/>
      <c r="CA247" s="154"/>
      <c r="CB247" s="154"/>
      <c r="CC247" s="154"/>
      <c r="CD247" s="154"/>
      <c r="CE247" s="154"/>
      <c r="CF247" s="154"/>
      <c r="CG247" s="154"/>
      <c r="CH247" s="154"/>
      <c r="CI247" s="154"/>
      <c r="CJ247" s="154"/>
      <c r="CK247" s="154"/>
      <c r="CL247" s="154"/>
      <c r="CM247" s="154"/>
      <c r="CN247" s="154"/>
      <c r="CO247" s="154"/>
      <c r="CP247" s="154"/>
      <c r="CQ247" s="154"/>
      <c r="CR247" s="154"/>
      <c r="CS247" s="154"/>
      <c r="CT247" s="154"/>
      <c r="CU247" s="154"/>
      <c r="CV247" s="154"/>
      <c r="CW247" s="154"/>
      <c r="CX247" s="154"/>
      <c r="CY247" s="154"/>
      <c r="CZ247" s="154"/>
      <c r="DA247" s="154"/>
      <c r="DB247" s="154"/>
      <c r="DC247" s="154"/>
      <c r="DD247" s="154"/>
      <c r="DE247" s="154"/>
      <c r="DF247" s="154"/>
      <c r="DG247" s="154"/>
      <c r="DH247" s="154"/>
      <c r="DI247" s="154"/>
      <c r="DJ247" s="154"/>
      <c r="DK247" s="154"/>
      <c r="DL247" s="154"/>
      <c r="DM247" s="154"/>
      <c r="DN247" s="154"/>
      <c r="DO247" s="154"/>
    </row>
    <row r="248" spans="1:119" ht="12.75" customHeight="1">
      <c r="A248" s="58">
        <v>4</v>
      </c>
      <c r="B248" s="232">
        <f>+B247+1</f>
        <v>240</v>
      </c>
      <c r="C248" s="228">
        <v>1107</v>
      </c>
      <c r="D248" s="207" t="s">
        <v>27</v>
      </c>
      <c r="E248" s="208" t="s">
        <v>29</v>
      </c>
      <c r="F248" s="208" t="s">
        <v>25</v>
      </c>
      <c r="G248" s="208" t="s">
        <v>143</v>
      </c>
      <c r="H248" s="209">
        <v>15</v>
      </c>
      <c r="I248" s="198">
        <v>1</v>
      </c>
      <c r="J248" s="199"/>
      <c r="K248" s="200">
        <f>SUM(L248:M248)</f>
        <v>2</v>
      </c>
      <c r="L248" s="201">
        <v>2</v>
      </c>
      <c r="M248" s="201"/>
      <c r="N248" s="200">
        <f>SUM(O248:P248)</f>
        <v>10</v>
      </c>
      <c r="O248" s="201">
        <v>10</v>
      </c>
      <c r="P248" s="201"/>
      <c r="Q248" s="202">
        <f>SUM(R248:S248)</f>
        <v>149.38</v>
      </c>
      <c r="R248" s="203">
        <v>149.38</v>
      </c>
      <c r="S248" s="203"/>
      <c r="T248" s="202">
        <f>SUM(U248:V248)</f>
        <v>0</v>
      </c>
      <c r="U248" s="229"/>
      <c r="V248" s="229"/>
      <c r="W248" s="212"/>
      <c r="X248" s="212">
        <v>1935</v>
      </c>
      <c r="Y248" s="204"/>
      <c r="Z248" s="67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3"/>
      <c r="AV248" s="153"/>
      <c r="AW248" s="10"/>
      <c r="BN248" s="154"/>
      <c r="BO248" s="154"/>
      <c r="BP248" s="154"/>
      <c r="BQ248" s="154"/>
      <c r="BR248" s="154"/>
      <c r="BS248" s="154"/>
      <c r="BT248" s="154"/>
      <c r="BU248" s="154"/>
      <c r="BV248" s="154"/>
      <c r="BW248" s="154"/>
      <c r="BX248" s="154"/>
      <c r="BY248" s="154"/>
      <c r="BZ248" s="154"/>
      <c r="CA248" s="154"/>
      <c r="CB248" s="154"/>
      <c r="CC248" s="154"/>
      <c r="CD248" s="154"/>
      <c r="CE248" s="154"/>
      <c r="CF248" s="154"/>
      <c r="CG248" s="154"/>
      <c r="CH248" s="154"/>
      <c r="CI248" s="154"/>
      <c r="CJ248" s="154"/>
      <c r="CK248" s="154"/>
      <c r="CL248" s="154"/>
      <c r="CM248" s="154"/>
      <c r="CN248" s="154"/>
      <c r="CO248" s="154"/>
      <c r="CP248" s="154"/>
      <c r="CQ248" s="154"/>
      <c r="CR248" s="154"/>
      <c r="CS248" s="154"/>
      <c r="CT248" s="154"/>
      <c r="CU248" s="154"/>
      <c r="CV248" s="154"/>
      <c r="CW248" s="154"/>
      <c r="CX248" s="154"/>
      <c r="CY248" s="154"/>
      <c r="CZ248" s="154"/>
      <c r="DA248" s="154"/>
      <c r="DB248" s="154"/>
      <c r="DC248" s="154"/>
      <c r="DD248" s="154"/>
      <c r="DE248" s="154"/>
      <c r="DF248" s="154"/>
      <c r="DG248" s="154"/>
      <c r="DH248" s="154"/>
      <c r="DI248" s="154"/>
      <c r="DJ248" s="154"/>
      <c r="DK248" s="154"/>
      <c r="DL248" s="154"/>
      <c r="DM248" s="154"/>
      <c r="DN248" s="154"/>
      <c r="DO248" s="154"/>
    </row>
    <row r="249" spans="1:119" ht="12.75" customHeight="1">
      <c r="A249" s="58">
        <v>4</v>
      </c>
      <c r="B249" s="234">
        <f>+B248+1</f>
        <v>241</v>
      </c>
      <c r="C249" s="235">
        <v>1108</v>
      </c>
      <c r="D249" s="218" t="s">
        <v>27</v>
      </c>
      <c r="E249" s="219" t="s">
        <v>29</v>
      </c>
      <c r="F249" s="219" t="s">
        <v>25</v>
      </c>
      <c r="G249" s="219" t="s">
        <v>143</v>
      </c>
      <c r="H249" s="220">
        <v>17</v>
      </c>
      <c r="I249" s="198"/>
      <c r="J249" s="199"/>
      <c r="K249" s="200">
        <f>SUM(L249:M249)</f>
        <v>0</v>
      </c>
      <c r="L249" s="201"/>
      <c r="M249" s="201"/>
      <c r="N249" s="200">
        <f>SUM(O249:P249)</f>
        <v>0</v>
      </c>
      <c r="O249" s="201"/>
      <c r="P249" s="201"/>
      <c r="Q249" s="202">
        <f>SUM(R249:S249)</f>
        <v>0</v>
      </c>
      <c r="R249" s="203"/>
      <c r="S249" s="203"/>
      <c r="T249" s="202">
        <f>SUM(U249:V249)</f>
        <v>0</v>
      </c>
      <c r="U249" s="229"/>
      <c r="V249" s="229"/>
      <c r="W249" s="212"/>
      <c r="X249" s="212">
        <v>1935</v>
      </c>
      <c r="Y249" s="204"/>
      <c r="Z249" s="67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152"/>
      <c r="AM249" s="152"/>
      <c r="AN249" s="152"/>
      <c r="AO249" s="152"/>
      <c r="AP249" s="152"/>
      <c r="AQ249" s="152"/>
      <c r="AR249" s="152"/>
      <c r="AS249" s="152"/>
      <c r="AT249" s="152"/>
      <c r="AU249" s="153"/>
      <c r="AV249" s="153"/>
      <c r="AW249" s="10"/>
      <c r="BN249" s="154"/>
      <c r="BO249" s="154"/>
      <c r="BP249" s="154"/>
      <c r="BQ249" s="154"/>
      <c r="BR249" s="154"/>
      <c r="BS249" s="154"/>
      <c r="BT249" s="154"/>
      <c r="BU249" s="154"/>
      <c r="BV249" s="154"/>
      <c r="BW249" s="154"/>
      <c r="BX249" s="154"/>
      <c r="BY249" s="154"/>
      <c r="BZ249" s="154"/>
      <c r="CA249" s="154"/>
      <c r="CB249" s="154"/>
      <c r="CC249" s="154"/>
      <c r="CD249" s="154"/>
      <c r="CE249" s="154"/>
      <c r="CF249" s="154"/>
      <c r="CG249" s="154"/>
      <c r="CH249" s="154"/>
      <c r="CI249" s="154"/>
      <c r="CJ249" s="154"/>
      <c r="CK249" s="154"/>
      <c r="CL249" s="154"/>
      <c r="CM249" s="154"/>
      <c r="CN249" s="154"/>
      <c r="CO249" s="154"/>
      <c r="CP249" s="154"/>
      <c r="CQ249" s="154"/>
      <c r="CR249" s="154"/>
      <c r="CS249" s="154"/>
      <c r="CT249" s="154"/>
      <c r="CU249" s="154"/>
      <c r="CV249" s="154"/>
      <c r="CW249" s="154"/>
      <c r="CX249" s="154"/>
      <c r="CY249" s="154"/>
      <c r="CZ249" s="154"/>
      <c r="DA249" s="154"/>
      <c r="DB249" s="154"/>
      <c r="DC249" s="154"/>
      <c r="DD249" s="154"/>
      <c r="DE249" s="154"/>
      <c r="DF249" s="154"/>
      <c r="DG249" s="154"/>
      <c r="DH249" s="154"/>
      <c r="DI249" s="154"/>
      <c r="DJ249" s="154"/>
      <c r="DK249" s="154"/>
      <c r="DL249" s="154"/>
      <c r="DM249" s="154"/>
      <c r="DN249" s="154"/>
      <c r="DO249" s="154"/>
    </row>
    <row r="250" spans="1:119" ht="12.75" customHeight="1">
      <c r="A250" s="58">
        <v>3</v>
      </c>
      <c r="B250" s="230">
        <f>+B249+1</f>
        <v>242</v>
      </c>
      <c r="C250" s="231">
        <v>3013</v>
      </c>
      <c r="D250" s="195" t="s">
        <v>23</v>
      </c>
      <c r="E250" s="196" t="s">
        <v>24</v>
      </c>
      <c r="F250" s="196" t="s">
        <v>144</v>
      </c>
      <c r="G250" s="196" t="s">
        <v>223</v>
      </c>
      <c r="H250" s="197">
        <v>1</v>
      </c>
      <c r="I250" s="198"/>
      <c r="J250" s="199"/>
      <c r="K250" s="200">
        <f>SUM(L250:M250)</f>
        <v>0</v>
      </c>
      <c r="L250" s="201"/>
      <c r="M250" s="201"/>
      <c r="N250" s="200">
        <f>SUM(O250:P250)</f>
        <v>0</v>
      </c>
      <c r="O250" s="201"/>
      <c r="P250" s="201"/>
      <c r="Q250" s="202">
        <f>SUM(R250:S250)</f>
        <v>0</v>
      </c>
      <c r="R250" s="203"/>
      <c r="S250" s="203"/>
      <c r="T250" s="202">
        <f>SUM(U250:V250)</f>
        <v>0</v>
      </c>
      <c r="U250" s="229"/>
      <c r="V250" s="229"/>
      <c r="W250" s="212"/>
      <c r="X250" s="212">
        <v>1900</v>
      </c>
      <c r="Y250" s="204"/>
      <c r="Z250" s="67"/>
      <c r="AA250" s="152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52"/>
      <c r="AL250" s="152"/>
      <c r="AM250" s="152"/>
      <c r="AN250" s="152"/>
      <c r="AO250" s="152"/>
      <c r="AP250" s="152"/>
      <c r="AQ250" s="152"/>
      <c r="AR250" s="152"/>
      <c r="AS250" s="152"/>
      <c r="AT250" s="152"/>
      <c r="AU250" s="153"/>
      <c r="AV250" s="153"/>
      <c r="AW250" s="10"/>
      <c r="BN250" s="154"/>
      <c r="BO250" s="154"/>
      <c r="BP250" s="154"/>
      <c r="BQ250" s="154"/>
      <c r="BR250" s="154"/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  <c r="CJ250" s="154"/>
      <c r="CK250" s="154"/>
      <c r="CL250" s="154"/>
      <c r="CM250" s="154"/>
      <c r="CN250" s="154"/>
      <c r="CO250" s="154"/>
      <c r="CP250" s="154"/>
      <c r="CQ250" s="154"/>
      <c r="CR250" s="154"/>
      <c r="CS250" s="154"/>
      <c r="CT250" s="154"/>
      <c r="CU250" s="154"/>
      <c r="CV250" s="154"/>
      <c r="CW250" s="154"/>
      <c r="CX250" s="154"/>
      <c r="CY250" s="154"/>
      <c r="CZ250" s="154"/>
      <c r="DA250" s="154"/>
      <c r="DB250" s="154"/>
      <c r="DC250" s="154"/>
      <c r="DD250" s="154"/>
      <c r="DE250" s="154"/>
      <c r="DF250" s="154"/>
      <c r="DG250" s="154"/>
      <c r="DH250" s="154"/>
      <c r="DI250" s="154"/>
      <c r="DJ250" s="154"/>
      <c r="DK250" s="154"/>
      <c r="DL250" s="154"/>
      <c r="DM250" s="154"/>
      <c r="DN250" s="154"/>
      <c r="DO250" s="154"/>
    </row>
    <row r="251" spans="1:119" ht="12.75" customHeight="1">
      <c r="A251" s="58">
        <v>3</v>
      </c>
      <c r="B251" s="230">
        <f>+B250+1</f>
        <v>243</v>
      </c>
      <c r="C251" s="231">
        <v>3014</v>
      </c>
      <c r="D251" s="195" t="s">
        <v>23</v>
      </c>
      <c r="E251" s="196" t="s">
        <v>24</v>
      </c>
      <c r="F251" s="196" t="s">
        <v>144</v>
      </c>
      <c r="G251" s="196" t="s">
        <v>223</v>
      </c>
      <c r="H251" s="197">
        <v>2</v>
      </c>
      <c r="I251" s="198"/>
      <c r="J251" s="199"/>
      <c r="K251" s="200">
        <f>SUM(L251:M251)</f>
        <v>0</v>
      </c>
      <c r="L251" s="201"/>
      <c r="M251" s="201"/>
      <c r="N251" s="200">
        <f>SUM(O251:P251)</f>
        <v>0</v>
      </c>
      <c r="O251" s="201"/>
      <c r="P251" s="201"/>
      <c r="Q251" s="202">
        <f>SUM(R251:S251)</f>
        <v>0</v>
      </c>
      <c r="R251" s="203"/>
      <c r="S251" s="203"/>
      <c r="T251" s="202">
        <f>SUM(U251:V251)</f>
        <v>0</v>
      </c>
      <c r="U251" s="229"/>
      <c r="V251" s="229"/>
      <c r="W251" s="212"/>
      <c r="X251" s="212">
        <v>1900</v>
      </c>
      <c r="Y251" s="204"/>
      <c r="Z251" s="67"/>
      <c r="AA251" s="152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3"/>
      <c r="AV251" s="153"/>
      <c r="AW251" s="10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  <c r="CJ251" s="154"/>
      <c r="CK251" s="154"/>
      <c r="CL251" s="154"/>
      <c r="CM251" s="154"/>
      <c r="CN251" s="154"/>
      <c r="CO251" s="154"/>
      <c r="CP251" s="154"/>
      <c r="CQ251" s="154"/>
      <c r="CR251" s="154"/>
      <c r="CS251" s="154"/>
      <c r="CT251" s="154"/>
      <c r="CU251" s="154"/>
      <c r="CV251" s="154"/>
      <c r="CW251" s="154"/>
      <c r="CX251" s="154"/>
      <c r="CY251" s="154"/>
      <c r="CZ251" s="154"/>
      <c r="DA251" s="154"/>
      <c r="DB251" s="154"/>
      <c r="DC251" s="154"/>
      <c r="DD251" s="154"/>
      <c r="DE251" s="154"/>
      <c r="DF251" s="154"/>
      <c r="DG251" s="154"/>
      <c r="DH251" s="154"/>
      <c r="DI251" s="154"/>
      <c r="DJ251" s="154"/>
      <c r="DK251" s="154"/>
      <c r="DL251" s="154"/>
      <c r="DM251" s="154"/>
      <c r="DN251" s="154"/>
      <c r="DO251" s="154"/>
    </row>
    <row r="252" spans="1:119" ht="12.75" customHeight="1">
      <c r="A252" s="58">
        <v>3</v>
      </c>
      <c r="B252" s="230">
        <f>+B251+1</f>
        <v>244</v>
      </c>
      <c r="C252" s="231">
        <v>3015</v>
      </c>
      <c r="D252" s="195" t="s">
        <v>23</v>
      </c>
      <c r="E252" s="196" t="s">
        <v>54</v>
      </c>
      <c r="F252" s="196" t="s">
        <v>144</v>
      </c>
      <c r="G252" s="196" t="s">
        <v>223</v>
      </c>
      <c r="H252" s="197">
        <v>3</v>
      </c>
      <c r="I252" s="198"/>
      <c r="J252" s="199"/>
      <c r="K252" s="200">
        <f>SUM(L252:M252)</f>
        <v>0</v>
      </c>
      <c r="L252" s="201"/>
      <c r="M252" s="201"/>
      <c r="N252" s="200">
        <f>SUM(O252:P252)</f>
        <v>0</v>
      </c>
      <c r="O252" s="201"/>
      <c r="P252" s="201"/>
      <c r="Q252" s="202">
        <f>SUM(R252:S252)</f>
        <v>0</v>
      </c>
      <c r="R252" s="203"/>
      <c r="S252" s="203"/>
      <c r="T252" s="202">
        <f>SUM(U252:V252)</f>
        <v>0</v>
      </c>
      <c r="U252" s="229"/>
      <c r="V252" s="229"/>
      <c r="W252" s="212"/>
      <c r="X252" s="212">
        <v>1900</v>
      </c>
      <c r="Y252" s="204"/>
      <c r="Z252" s="67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3"/>
      <c r="AV252" s="153"/>
      <c r="AW252" s="10"/>
      <c r="BN252" s="154"/>
      <c r="BO252" s="154"/>
      <c r="BP252" s="154"/>
      <c r="BQ252" s="154"/>
      <c r="BR252" s="154"/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  <c r="CJ252" s="154"/>
      <c r="CK252" s="154"/>
      <c r="CL252" s="154"/>
      <c r="CM252" s="154"/>
      <c r="CN252" s="154"/>
      <c r="CO252" s="154"/>
      <c r="CP252" s="154"/>
      <c r="CQ252" s="154"/>
      <c r="CR252" s="154"/>
      <c r="CS252" s="154"/>
      <c r="CT252" s="154"/>
      <c r="CU252" s="154"/>
      <c r="CV252" s="154"/>
      <c r="CW252" s="154"/>
      <c r="CX252" s="154"/>
      <c r="CY252" s="154"/>
      <c r="CZ252" s="154"/>
      <c r="DA252" s="154"/>
      <c r="DB252" s="154"/>
      <c r="DC252" s="154"/>
      <c r="DD252" s="154"/>
      <c r="DE252" s="154"/>
      <c r="DF252" s="154"/>
      <c r="DG252" s="154"/>
      <c r="DH252" s="154"/>
      <c r="DI252" s="154"/>
      <c r="DJ252" s="154"/>
      <c r="DK252" s="154"/>
      <c r="DL252" s="154"/>
      <c r="DM252" s="154"/>
      <c r="DN252" s="154"/>
      <c r="DO252" s="154"/>
    </row>
    <row r="253" spans="1:119" ht="12.75" customHeight="1">
      <c r="A253" s="58">
        <v>3</v>
      </c>
      <c r="B253" s="232">
        <f>+B252+1</f>
        <v>245</v>
      </c>
      <c r="C253" s="228">
        <v>3018</v>
      </c>
      <c r="D253" s="207" t="s">
        <v>27</v>
      </c>
      <c r="E253" s="208" t="s">
        <v>24</v>
      </c>
      <c r="F253" s="208" t="s">
        <v>144</v>
      </c>
      <c r="G253" s="208" t="s">
        <v>146</v>
      </c>
      <c r="H253" s="209">
        <v>1</v>
      </c>
      <c r="I253" s="198">
        <v>1</v>
      </c>
      <c r="J253" s="199"/>
      <c r="K253" s="200">
        <f>SUM(L253:M253)</f>
        <v>1</v>
      </c>
      <c r="L253" s="201">
        <v>1</v>
      </c>
      <c r="M253" s="201"/>
      <c r="N253" s="200">
        <f>SUM(O253:P253)</f>
        <v>3</v>
      </c>
      <c r="O253" s="201">
        <v>3</v>
      </c>
      <c r="P253" s="201"/>
      <c r="Q253" s="202">
        <f>SUM(R253:S253)</f>
        <v>41.51</v>
      </c>
      <c r="R253" s="203">
        <v>41.51</v>
      </c>
      <c r="S253" s="203"/>
      <c r="T253" s="202">
        <f>SUM(U253:V253)</f>
        <v>0</v>
      </c>
      <c r="U253" s="229"/>
      <c r="V253" s="229"/>
      <c r="W253" s="212"/>
      <c r="X253" s="212">
        <v>1898</v>
      </c>
      <c r="Y253" s="204"/>
      <c r="Z253" s="67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3"/>
      <c r="AV253" s="153"/>
      <c r="AW253" s="10"/>
      <c r="BN253" s="154"/>
      <c r="BO253" s="154"/>
      <c r="BP253" s="154"/>
      <c r="BQ253" s="154"/>
      <c r="BR253" s="154"/>
      <c r="BS253" s="154"/>
      <c r="BT253" s="154"/>
      <c r="BU253" s="154"/>
      <c r="BV253" s="154"/>
      <c r="BW253" s="154"/>
      <c r="BX253" s="154"/>
      <c r="BY253" s="154"/>
      <c r="BZ253" s="154"/>
      <c r="CA253" s="154"/>
      <c r="CB253" s="154"/>
      <c r="CC253" s="154"/>
      <c r="CD253" s="154"/>
      <c r="CE253" s="154"/>
      <c r="CF253" s="154"/>
      <c r="CG253" s="154"/>
      <c r="CH253" s="154"/>
      <c r="CI253" s="154"/>
      <c r="CJ253" s="154"/>
      <c r="CK253" s="154"/>
      <c r="CL253" s="154"/>
      <c r="CM253" s="154"/>
      <c r="CN253" s="154"/>
      <c r="CO253" s="154"/>
      <c r="CP253" s="154"/>
      <c r="CQ253" s="154"/>
      <c r="CR253" s="154"/>
      <c r="CS253" s="154"/>
      <c r="CT253" s="154"/>
      <c r="CU253" s="154"/>
      <c r="CV253" s="154"/>
      <c r="CW253" s="154"/>
      <c r="CX253" s="154"/>
      <c r="CY253" s="154"/>
      <c r="CZ253" s="154"/>
      <c r="DA253" s="154"/>
      <c r="DB253" s="154"/>
      <c r="DC253" s="154"/>
      <c r="DD253" s="154"/>
      <c r="DE253" s="154"/>
      <c r="DF253" s="154"/>
      <c r="DG253" s="154"/>
      <c r="DH253" s="154"/>
      <c r="DI253" s="154"/>
      <c r="DJ253" s="154"/>
      <c r="DK253" s="154"/>
      <c r="DL253" s="154"/>
      <c r="DM253" s="154"/>
      <c r="DN253" s="154"/>
      <c r="DO253" s="154"/>
    </row>
    <row r="254" spans="1:119" ht="12.75" customHeight="1">
      <c r="A254" s="58">
        <v>3</v>
      </c>
      <c r="B254" s="230">
        <f>+B253+1</f>
        <v>246</v>
      </c>
      <c r="C254" s="231">
        <v>3019</v>
      </c>
      <c r="D254" s="195" t="s">
        <v>23</v>
      </c>
      <c r="E254" s="196" t="s">
        <v>24</v>
      </c>
      <c r="F254" s="196" t="s">
        <v>144</v>
      </c>
      <c r="G254" s="196" t="s">
        <v>146</v>
      </c>
      <c r="H254" s="197">
        <v>2</v>
      </c>
      <c r="I254" s="198"/>
      <c r="J254" s="199"/>
      <c r="K254" s="200">
        <f>SUM(L254:M254)</f>
        <v>0</v>
      </c>
      <c r="L254" s="201"/>
      <c r="M254" s="201"/>
      <c r="N254" s="200">
        <f>SUM(O254:P254)</f>
        <v>0</v>
      </c>
      <c r="O254" s="201"/>
      <c r="P254" s="201"/>
      <c r="Q254" s="202">
        <f>SUM(R254:S254)</f>
        <v>0</v>
      </c>
      <c r="R254" s="203"/>
      <c r="S254" s="203"/>
      <c r="T254" s="202">
        <f>SUM(U254:V254)</f>
        <v>0</v>
      </c>
      <c r="U254" s="229"/>
      <c r="V254" s="229"/>
      <c r="W254" s="212"/>
      <c r="X254" s="212">
        <v>1902</v>
      </c>
      <c r="Y254" s="204"/>
      <c r="Z254" s="67"/>
      <c r="AA254" s="152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3"/>
      <c r="AV254" s="153"/>
      <c r="AW254" s="10"/>
      <c r="BN254" s="154"/>
      <c r="BO254" s="154"/>
      <c r="BP254" s="154"/>
      <c r="BQ254" s="154"/>
      <c r="BR254" s="154"/>
      <c r="BS254" s="154"/>
      <c r="BT254" s="154"/>
      <c r="BU254" s="154"/>
      <c r="BV254" s="154"/>
      <c r="BW254" s="154"/>
      <c r="BX254" s="154"/>
      <c r="BY254" s="154"/>
      <c r="BZ254" s="154"/>
      <c r="CA254" s="154"/>
      <c r="CB254" s="154"/>
      <c r="CC254" s="154"/>
      <c r="CD254" s="154"/>
      <c r="CE254" s="154"/>
      <c r="CF254" s="154"/>
      <c r="CG254" s="154"/>
      <c r="CH254" s="154"/>
      <c r="CI254" s="154"/>
      <c r="CJ254" s="154"/>
      <c r="CK254" s="154"/>
      <c r="CL254" s="154"/>
      <c r="CM254" s="154"/>
      <c r="CN254" s="154"/>
      <c r="CO254" s="154"/>
      <c r="CP254" s="154"/>
      <c r="CQ254" s="154"/>
      <c r="CR254" s="154"/>
      <c r="CS254" s="154"/>
      <c r="CT254" s="154"/>
      <c r="CU254" s="154"/>
      <c r="CV254" s="154"/>
      <c r="CW254" s="154"/>
      <c r="CX254" s="154"/>
      <c r="CY254" s="154"/>
      <c r="CZ254" s="154"/>
      <c r="DA254" s="154"/>
      <c r="DB254" s="154"/>
      <c r="DC254" s="154"/>
      <c r="DD254" s="154"/>
      <c r="DE254" s="154"/>
      <c r="DF254" s="154"/>
      <c r="DG254" s="154"/>
      <c r="DH254" s="154"/>
      <c r="DI254" s="154"/>
      <c r="DJ254" s="154"/>
      <c r="DK254" s="154"/>
      <c r="DL254" s="154"/>
      <c r="DM254" s="154"/>
      <c r="DN254" s="154"/>
      <c r="DO254" s="154"/>
    </row>
    <row r="255" spans="1:119" ht="12.75" customHeight="1">
      <c r="A255" s="58">
        <v>3</v>
      </c>
      <c r="B255" s="230">
        <f>+B254+1</f>
        <v>247</v>
      </c>
      <c r="C255" s="231">
        <v>3020</v>
      </c>
      <c r="D255" s="195" t="s">
        <v>23</v>
      </c>
      <c r="E255" s="196" t="s">
        <v>54</v>
      </c>
      <c r="F255" s="196" t="s">
        <v>144</v>
      </c>
      <c r="G255" s="196" t="s">
        <v>146</v>
      </c>
      <c r="H255" s="197">
        <v>3</v>
      </c>
      <c r="I255" s="198"/>
      <c r="J255" s="199"/>
      <c r="K255" s="200">
        <f>SUM(L255:M255)</f>
        <v>0</v>
      </c>
      <c r="L255" s="201"/>
      <c r="M255" s="201"/>
      <c r="N255" s="200">
        <f>SUM(O255:P255)</f>
        <v>0</v>
      </c>
      <c r="O255" s="201"/>
      <c r="P255" s="201"/>
      <c r="Q255" s="202">
        <f>SUM(R255:S255)</f>
        <v>0</v>
      </c>
      <c r="R255" s="203"/>
      <c r="S255" s="203"/>
      <c r="T255" s="202">
        <f>SUM(U255:V255)</f>
        <v>0</v>
      </c>
      <c r="U255" s="229"/>
      <c r="V255" s="229"/>
      <c r="W255" s="212"/>
      <c r="X255" s="212">
        <v>1902</v>
      </c>
      <c r="Y255" s="204"/>
      <c r="Z255" s="67"/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152"/>
      <c r="AT255" s="152"/>
      <c r="AU255" s="153"/>
      <c r="AV255" s="153"/>
      <c r="AW255" s="10"/>
      <c r="BN255" s="154"/>
      <c r="BO255" s="154"/>
      <c r="BP255" s="154"/>
      <c r="BQ255" s="154"/>
      <c r="BR255" s="154"/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  <c r="CJ255" s="154"/>
      <c r="CK255" s="154"/>
      <c r="CL255" s="154"/>
      <c r="CM255" s="154"/>
      <c r="CN255" s="154"/>
      <c r="CO255" s="154"/>
      <c r="CP255" s="154"/>
      <c r="CQ255" s="154"/>
      <c r="CR255" s="154"/>
      <c r="CS255" s="154"/>
      <c r="CT255" s="154"/>
      <c r="CU255" s="154"/>
      <c r="CV255" s="154"/>
      <c r="CW255" s="154"/>
      <c r="CX255" s="154"/>
      <c r="CY255" s="154"/>
      <c r="CZ255" s="154"/>
      <c r="DA255" s="154"/>
      <c r="DB255" s="154"/>
      <c r="DC255" s="154"/>
      <c r="DD255" s="154"/>
      <c r="DE255" s="154"/>
      <c r="DF255" s="154"/>
      <c r="DG255" s="154"/>
      <c r="DH255" s="154"/>
      <c r="DI255" s="154"/>
      <c r="DJ255" s="154"/>
      <c r="DK255" s="154"/>
      <c r="DL255" s="154"/>
      <c r="DM255" s="154"/>
      <c r="DN255" s="154"/>
      <c r="DO255" s="154"/>
    </row>
    <row r="256" spans="1:119" ht="12.75" customHeight="1">
      <c r="A256" s="58">
        <v>3</v>
      </c>
      <c r="B256" s="232">
        <f>+B255+1</f>
        <v>248</v>
      </c>
      <c r="C256" s="228">
        <v>3024</v>
      </c>
      <c r="D256" s="207" t="s">
        <v>27</v>
      </c>
      <c r="E256" s="208" t="s">
        <v>24</v>
      </c>
      <c r="F256" s="208" t="s">
        <v>144</v>
      </c>
      <c r="G256" s="208" t="s">
        <v>147</v>
      </c>
      <c r="H256" s="209">
        <v>2</v>
      </c>
      <c r="I256" s="198">
        <v>1</v>
      </c>
      <c r="J256" s="199"/>
      <c r="K256" s="200">
        <f>SUM(L256:M256)</f>
        <v>1</v>
      </c>
      <c r="L256" s="201">
        <v>1</v>
      </c>
      <c r="M256" s="201"/>
      <c r="N256" s="200">
        <f>SUM(O256:P256)</f>
        <v>3</v>
      </c>
      <c r="O256" s="201">
        <v>3</v>
      </c>
      <c r="P256" s="201"/>
      <c r="Q256" s="202">
        <f>SUM(R256:S256)</f>
        <v>58.13</v>
      </c>
      <c r="R256" s="203">
        <v>58.13</v>
      </c>
      <c r="S256" s="203"/>
      <c r="T256" s="202">
        <f>SUM(U256:V256)</f>
        <v>0</v>
      </c>
      <c r="U256" s="229"/>
      <c r="V256" s="229"/>
      <c r="W256" s="212"/>
      <c r="X256" s="212">
        <v>1900</v>
      </c>
      <c r="Y256" s="204"/>
      <c r="Z256" s="67"/>
      <c r="AA256" s="152"/>
      <c r="AB256" s="152"/>
      <c r="AC256" s="152"/>
      <c r="AD256" s="152"/>
      <c r="AE256" s="152"/>
      <c r="AF256" s="152"/>
      <c r="AG256" s="152"/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152"/>
      <c r="AT256" s="152"/>
      <c r="AU256" s="153"/>
      <c r="AV256" s="153"/>
      <c r="AW256" s="10"/>
      <c r="BN256" s="154"/>
      <c r="BO256" s="154"/>
      <c r="BP256" s="154"/>
      <c r="BQ256" s="154"/>
      <c r="BR256" s="154"/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  <c r="CJ256" s="154"/>
      <c r="CK256" s="154"/>
      <c r="CL256" s="154"/>
      <c r="CM256" s="154"/>
      <c r="CN256" s="154"/>
      <c r="CO256" s="154"/>
      <c r="CP256" s="154"/>
      <c r="CQ256" s="154"/>
      <c r="CR256" s="154"/>
      <c r="CS256" s="154"/>
      <c r="CT256" s="154"/>
      <c r="CU256" s="154"/>
      <c r="CV256" s="154"/>
      <c r="CW256" s="154"/>
      <c r="CX256" s="154"/>
      <c r="CY256" s="154"/>
      <c r="CZ256" s="154"/>
      <c r="DA256" s="154"/>
      <c r="DB256" s="154"/>
      <c r="DC256" s="154"/>
      <c r="DD256" s="154"/>
      <c r="DE256" s="154"/>
      <c r="DF256" s="154"/>
      <c r="DG256" s="154"/>
      <c r="DH256" s="154"/>
      <c r="DI256" s="154"/>
      <c r="DJ256" s="154"/>
      <c r="DK256" s="154"/>
      <c r="DL256" s="154"/>
      <c r="DM256" s="154"/>
      <c r="DN256" s="154"/>
      <c r="DO256" s="154"/>
    </row>
    <row r="257" spans="1:119" ht="12.75" customHeight="1">
      <c r="A257" s="58">
        <v>3</v>
      </c>
      <c r="B257" s="230">
        <f>+B256+1</f>
        <v>249</v>
      </c>
      <c r="C257" s="231">
        <v>3215</v>
      </c>
      <c r="D257" s="195" t="s">
        <v>23</v>
      </c>
      <c r="E257" s="196" t="s">
        <v>24</v>
      </c>
      <c r="F257" s="196" t="s">
        <v>144</v>
      </c>
      <c r="G257" s="196" t="s">
        <v>147</v>
      </c>
      <c r="H257" s="197">
        <v>3</v>
      </c>
      <c r="I257" s="198"/>
      <c r="J257" s="199"/>
      <c r="K257" s="200">
        <f>SUM(L257:M257)</f>
        <v>0</v>
      </c>
      <c r="L257" s="201"/>
      <c r="M257" s="201"/>
      <c r="N257" s="200">
        <f>SUM(O257:P257)</f>
        <v>0</v>
      </c>
      <c r="O257" s="201"/>
      <c r="P257" s="201"/>
      <c r="Q257" s="202">
        <f>SUM(R257:S257)</f>
        <v>0</v>
      </c>
      <c r="R257" s="203"/>
      <c r="S257" s="203"/>
      <c r="T257" s="202">
        <f>SUM(U257:V257)</f>
        <v>0</v>
      </c>
      <c r="U257" s="229"/>
      <c r="V257" s="229"/>
      <c r="W257" s="212"/>
      <c r="X257" s="225">
        <v>1900</v>
      </c>
      <c r="Y257" s="204"/>
      <c r="Z257" s="67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0"/>
      <c r="BN257" s="154"/>
      <c r="BO257" s="154"/>
      <c r="BP257" s="154"/>
      <c r="BQ257" s="154"/>
      <c r="BR257" s="154"/>
      <c r="BS257" s="154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  <c r="CJ257" s="154"/>
      <c r="CK257" s="154"/>
      <c r="CL257" s="154"/>
      <c r="CM257" s="154"/>
      <c r="CN257" s="154"/>
      <c r="CO257" s="154"/>
      <c r="CP257" s="154"/>
      <c r="CQ257" s="154"/>
      <c r="CR257" s="154"/>
      <c r="CS257" s="154"/>
      <c r="CT257" s="154"/>
      <c r="CU257" s="154"/>
      <c r="CV257" s="154"/>
      <c r="CW257" s="154"/>
      <c r="CX257" s="154"/>
      <c r="CY257" s="154"/>
      <c r="CZ257" s="154"/>
      <c r="DA257" s="154"/>
      <c r="DB257" s="154"/>
      <c r="DC257" s="154"/>
      <c r="DD257" s="154"/>
      <c r="DE257" s="154"/>
      <c r="DF257" s="154"/>
      <c r="DG257" s="154"/>
      <c r="DH257" s="154"/>
      <c r="DI257" s="154"/>
      <c r="DJ257" s="154"/>
      <c r="DK257" s="154"/>
      <c r="DL257" s="154"/>
      <c r="DM257" s="154"/>
      <c r="DN257" s="154"/>
      <c r="DO257" s="154"/>
    </row>
    <row r="258" spans="1:119" ht="12.75" customHeight="1">
      <c r="A258" s="58">
        <v>3</v>
      </c>
      <c r="B258" s="230">
        <f>+B257+1</f>
        <v>250</v>
      </c>
      <c r="C258" s="231">
        <v>3025</v>
      </c>
      <c r="D258" s="195" t="s">
        <v>23</v>
      </c>
      <c r="E258" s="196" t="s">
        <v>24</v>
      </c>
      <c r="F258" s="196" t="s">
        <v>144</v>
      </c>
      <c r="G258" s="196" t="s">
        <v>147</v>
      </c>
      <c r="H258" s="197">
        <v>5</v>
      </c>
      <c r="I258" s="198"/>
      <c r="J258" s="199"/>
      <c r="K258" s="200">
        <f>SUM(L258:M258)</f>
        <v>0</v>
      </c>
      <c r="L258" s="201"/>
      <c r="M258" s="201"/>
      <c r="N258" s="200">
        <f>SUM(O258:P258)</f>
        <v>0</v>
      </c>
      <c r="O258" s="201"/>
      <c r="P258" s="201"/>
      <c r="Q258" s="202">
        <f>SUM(R258:S258)</f>
        <v>0</v>
      </c>
      <c r="R258" s="203"/>
      <c r="S258" s="203"/>
      <c r="T258" s="202">
        <f>SUM(U258:V258)</f>
        <v>0</v>
      </c>
      <c r="U258" s="229"/>
      <c r="V258" s="229"/>
      <c r="W258" s="212"/>
      <c r="X258" s="212">
        <v>1900</v>
      </c>
      <c r="Y258" s="204"/>
      <c r="Z258" s="67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0"/>
      <c r="BN258" s="154"/>
      <c r="BO258" s="154"/>
      <c r="BP258" s="154"/>
      <c r="BQ258" s="154"/>
      <c r="BR258" s="154"/>
      <c r="BS258" s="154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  <c r="CJ258" s="154"/>
      <c r="CK258" s="154"/>
      <c r="CL258" s="154"/>
      <c r="CM258" s="154"/>
      <c r="CN258" s="154"/>
      <c r="CO258" s="154"/>
      <c r="CP258" s="154"/>
      <c r="CQ258" s="154"/>
      <c r="CR258" s="154"/>
      <c r="CS258" s="154"/>
      <c r="CT258" s="154"/>
      <c r="CU258" s="154"/>
      <c r="CV258" s="154"/>
      <c r="CW258" s="154"/>
      <c r="CX258" s="154"/>
      <c r="CY258" s="154"/>
      <c r="CZ258" s="154"/>
      <c r="DA258" s="154"/>
      <c r="DB258" s="154"/>
      <c r="DC258" s="154"/>
      <c r="DD258" s="154"/>
      <c r="DE258" s="154"/>
      <c r="DF258" s="154"/>
      <c r="DG258" s="154"/>
      <c r="DH258" s="154"/>
      <c r="DI258" s="154"/>
      <c r="DJ258" s="154"/>
      <c r="DK258" s="154"/>
      <c r="DL258" s="154"/>
      <c r="DM258" s="154"/>
      <c r="DN258" s="154"/>
      <c r="DO258" s="154"/>
    </row>
    <row r="259" spans="1:119" ht="12.75" customHeight="1">
      <c r="A259" s="58">
        <v>3</v>
      </c>
      <c r="B259" s="230">
        <f>+B258+1</f>
        <v>251</v>
      </c>
      <c r="C259" s="231">
        <v>6033</v>
      </c>
      <c r="D259" s="195" t="s">
        <v>23</v>
      </c>
      <c r="E259" s="196"/>
      <c r="F259" s="196" t="s">
        <v>144</v>
      </c>
      <c r="G259" s="196" t="s">
        <v>147</v>
      </c>
      <c r="H259" s="197">
        <v>7</v>
      </c>
      <c r="I259" s="198"/>
      <c r="J259" s="199"/>
      <c r="K259" s="200">
        <f>SUM(L259:M259)</f>
        <v>0</v>
      </c>
      <c r="L259" s="201"/>
      <c r="M259" s="201"/>
      <c r="N259" s="200">
        <f>SUM(O259:P259)</f>
        <v>0</v>
      </c>
      <c r="O259" s="201"/>
      <c r="P259" s="201"/>
      <c r="Q259" s="202">
        <f>SUM(R259:S259)</f>
        <v>0</v>
      </c>
      <c r="R259" s="203"/>
      <c r="S259" s="203"/>
      <c r="T259" s="202">
        <f>SUM(U259:V259)</f>
        <v>0</v>
      </c>
      <c r="U259" s="229"/>
      <c r="V259" s="229"/>
      <c r="W259" s="212"/>
      <c r="X259" s="212"/>
      <c r="Y259" s="204"/>
      <c r="Z259" s="67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0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  <c r="CM259" s="154"/>
      <c r="CN259" s="154"/>
      <c r="CO259" s="154"/>
      <c r="CP259" s="154"/>
      <c r="CQ259" s="154"/>
      <c r="CR259" s="154"/>
      <c r="CS259" s="154"/>
      <c r="CT259" s="154"/>
      <c r="CU259" s="154"/>
      <c r="CV259" s="154"/>
      <c r="CW259" s="154"/>
      <c r="CX259" s="154"/>
      <c r="CY259" s="154"/>
      <c r="CZ259" s="154"/>
      <c r="DA259" s="154"/>
      <c r="DB259" s="154"/>
      <c r="DC259" s="154"/>
      <c r="DD259" s="154"/>
      <c r="DE259" s="154"/>
      <c r="DF259" s="154"/>
      <c r="DG259" s="154"/>
      <c r="DH259" s="154"/>
      <c r="DI259" s="154"/>
      <c r="DJ259" s="154"/>
      <c r="DK259" s="154"/>
      <c r="DL259" s="154"/>
      <c r="DM259" s="154"/>
      <c r="DN259" s="154"/>
      <c r="DO259" s="154"/>
    </row>
    <row r="260" spans="1:119" ht="12.75" customHeight="1">
      <c r="A260" s="58">
        <v>3</v>
      </c>
      <c r="B260" s="230">
        <f>+B259+1</f>
        <v>252</v>
      </c>
      <c r="C260" s="231">
        <v>3074</v>
      </c>
      <c r="D260" s="195" t="s">
        <v>23</v>
      </c>
      <c r="E260" s="196" t="s">
        <v>24</v>
      </c>
      <c r="F260" s="196" t="s">
        <v>144</v>
      </c>
      <c r="G260" s="196" t="s">
        <v>148</v>
      </c>
      <c r="H260" s="197">
        <v>3</v>
      </c>
      <c r="I260" s="198"/>
      <c r="J260" s="199"/>
      <c r="K260" s="200">
        <f>SUM(L260:M260)</f>
        <v>0</v>
      </c>
      <c r="L260" s="201"/>
      <c r="M260" s="201"/>
      <c r="N260" s="200">
        <f>SUM(O260:P260)</f>
        <v>0</v>
      </c>
      <c r="O260" s="201"/>
      <c r="P260" s="201"/>
      <c r="Q260" s="202">
        <f>SUM(R260:S260)</f>
        <v>0</v>
      </c>
      <c r="R260" s="203"/>
      <c r="S260" s="203"/>
      <c r="T260" s="202">
        <f>SUM(U260:V260)</f>
        <v>0</v>
      </c>
      <c r="U260" s="229"/>
      <c r="V260" s="229"/>
      <c r="W260" s="212"/>
      <c r="X260" s="212">
        <v>1912</v>
      </c>
      <c r="Y260" s="204"/>
      <c r="Z260" s="67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0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  <c r="CM260" s="154"/>
      <c r="CN260" s="154"/>
      <c r="CO260" s="154"/>
      <c r="CP260" s="154"/>
      <c r="CQ260" s="154"/>
      <c r="CR260" s="154"/>
      <c r="CS260" s="154"/>
      <c r="CT260" s="154"/>
      <c r="CU260" s="154"/>
      <c r="CV260" s="154"/>
      <c r="CW260" s="154"/>
      <c r="CX260" s="154"/>
      <c r="CY260" s="154"/>
      <c r="CZ260" s="154"/>
      <c r="DA260" s="154"/>
      <c r="DB260" s="154"/>
      <c r="DC260" s="154"/>
      <c r="DD260" s="154"/>
      <c r="DE260" s="154"/>
      <c r="DF260" s="154"/>
      <c r="DG260" s="154"/>
      <c r="DH260" s="154"/>
      <c r="DI260" s="154"/>
      <c r="DJ260" s="154"/>
      <c r="DK260" s="154"/>
      <c r="DL260" s="154"/>
      <c r="DM260" s="154"/>
      <c r="DN260" s="154"/>
      <c r="DO260" s="154"/>
    </row>
    <row r="261" spans="1:119" ht="12.75" customHeight="1">
      <c r="A261" s="58">
        <v>3</v>
      </c>
      <c r="B261" s="230">
        <f>+B260+1</f>
        <v>253</v>
      </c>
      <c r="C261" s="231">
        <v>3075</v>
      </c>
      <c r="D261" s="195" t="s">
        <v>23</v>
      </c>
      <c r="E261" s="196" t="s">
        <v>24</v>
      </c>
      <c r="F261" s="196" t="s">
        <v>144</v>
      </c>
      <c r="G261" s="196" t="s">
        <v>148</v>
      </c>
      <c r="H261" s="197">
        <v>4</v>
      </c>
      <c r="I261" s="198"/>
      <c r="J261" s="199"/>
      <c r="K261" s="200">
        <f>SUM(L261:M261)</f>
        <v>0</v>
      </c>
      <c r="L261" s="201"/>
      <c r="M261" s="201"/>
      <c r="N261" s="200">
        <f>SUM(O261:P261)</f>
        <v>0</v>
      </c>
      <c r="O261" s="201"/>
      <c r="P261" s="201"/>
      <c r="Q261" s="202">
        <f>SUM(R261:S261)</f>
        <v>0</v>
      </c>
      <c r="R261" s="203"/>
      <c r="S261" s="203"/>
      <c r="T261" s="202">
        <f>SUM(U261:V261)</f>
        <v>0</v>
      </c>
      <c r="U261" s="229"/>
      <c r="V261" s="229"/>
      <c r="W261" s="212"/>
      <c r="X261" s="212">
        <v>1912</v>
      </c>
      <c r="Y261" s="204"/>
      <c r="Z261" s="67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0"/>
      <c r="BN261" s="154"/>
      <c r="BO261" s="154"/>
      <c r="BP261" s="154"/>
      <c r="BQ261" s="154"/>
      <c r="BR261" s="154"/>
      <c r="BS261" s="154"/>
      <c r="BT261" s="154"/>
      <c r="BU261" s="154"/>
      <c r="BV261" s="154"/>
      <c r="BW261" s="154"/>
      <c r="BX261" s="154"/>
      <c r="BY261" s="154"/>
      <c r="BZ261" s="154"/>
      <c r="CA261" s="154"/>
      <c r="CB261" s="154"/>
      <c r="CC261" s="154"/>
      <c r="CD261" s="154"/>
      <c r="CE261" s="154"/>
      <c r="CF261" s="154"/>
      <c r="CG261" s="154"/>
      <c r="CH261" s="154"/>
      <c r="CI261" s="154"/>
      <c r="CJ261" s="154"/>
      <c r="CK261" s="154"/>
      <c r="CL261" s="154"/>
      <c r="CM261" s="154"/>
      <c r="CN261" s="154"/>
      <c r="CO261" s="154"/>
      <c r="CP261" s="154"/>
      <c r="CQ261" s="154"/>
      <c r="CR261" s="154"/>
      <c r="CS261" s="154"/>
      <c r="CT261" s="154"/>
      <c r="CU261" s="154"/>
      <c r="CV261" s="154"/>
      <c r="CW261" s="154"/>
      <c r="CX261" s="154"/>
      <c r="CY261" s="154"/>
      <c r="CZ261" s="154"/>
      <c r="DA261" s="154"/>
      <c r="DB261" s="154"/>
      <c r="DC261" s="154"/>
      <c r="DD261" s="154"/>
      <c r="DE261" s="154"/>
      <c r="DF261" s="154"/>
      <c r="DG261" s="154"/>
      <c r="DH261" s="154"/>
      <c r="DI261" s="154"/>
      <c r="DJ261" s="154"/>
      <c r="DK261" s="154"/>
      <c r="DL261" s="154"/>
      <c r="DM261" s="154"/>
      <c r="DN261" s="154"/>
      <c r="DO261" s="154"/>
    </row>
    <row r="262" spans="1:119" ht="12.75" customHeight="1">
      <c r="A262" s="58">
        <v>3</v>
      </c>
      <c r="B262" s="232">
        <f>+B261+1</f>
        <v>254</v>
      </c>
      <c r="C262" s="228">
        <v>3076</v>
      </c>
      <c r="D262" s="207" t="s">
        <v>27</v>
      </c>
      <c r="E262" s="208" t="s">
        <v>24</v>
      </c>
      <c r="F262" s="208" t="s">
        <v>144</v>
      </c>
      <c r="G262" s="208" t="s">
        <v>148</v>
      </c>
      <c r="H262" s="209">
        <v>5</v>
      </c>
      <c r="I262" s="198">
        <v>1</v>
      </c>
      <c r="J262" s="199"/>
      <c r="K262" s="200">
        <f>SUM(L262:M262)</f>
        <v>2</v>
      </c>
      <c r="L262" s="201">
        <v>2</v>
      </c>
      <c r="M262" s="201"/>
      <c r="N262" s="200">
        <f>SUM(O262:P262)</f>
        <v>6</v>
      </c>
      <c r="O262" s="201">
        <v>6</v>
      </c>
      <c r="P262" s="201"/>
      <c r="Q262" s="202">
        <f>SUM(R262:S262)</f>
        <v>95.68</v>
      </c>
      <c r="R262" s="203">
        <v>95.68</v>
      </c>
      <c r="S262" s="203"/>
      <c r="T262" s="202">
        <f>SUM(U262:V262)</f>
        <v>0</v>
      </c>
      <c r="U262" s="229"/>
      <c r="V262" s="229"/>
      <c r="W262" s="212"/>
      <c r="X262" s="212">
        <v>1912</v>
      </c>
      <c r="Y262" s="204"/>
      <c r="Z262" s="67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0"/>
      <c r="BN262" s="154"/>
      <c r="BO262" s="154"/>
      <c r="BP262" s="154"/>
      <c r="BQ262" s="154"/>
      <c r="BR262" s="154"/>
      <c r="BS262" s="154"/>
      <c r="BT262" s="154"/>
      <c r="BU262" s="154"/>
      <c r="BV262" s="154"/>
      <c r="BW262" s="154"/>
      <c r="BX262" s="154"/>
      <c r="BY262" s="154"/>
      <c r="BZ262" s="154"/>
      <c r="CA262" s="154"/>
      <c r="CB262" s="154"/>
      <c r="CC262" s="154"/>
      <c r="CD262" s="154"/>
      <c r="CE262" s="154"/>
      <c r="CF262" s="154"/>
      <c r="CG262" s="154"/>
      <c r="CH262" s="154"/>
      <c r="CI262" s="154"/>
      <c r="CJ262" s="154"/>
      <c r="CK262" s="154"/>
      <c r="CL262" s="154"/>
      <c r="CM262" s="154"/>
      <c r="CN262" s="154"/>
      <c r="CO262" s="154"/>
      <c r="CP262" s="154"/>
      <c r="CQ262" s="154"/>
      <c r="CR262" s="154"/>
      <c r="CS262" s="154"/>
      <c r="CT262" s="154"/>
      <c r="CU262" s="154"/>
      <c r="CV262" s="154"/>
      <c r="CW262" s="154"/>
      <c r="CX262" s="154"/>
      <c r="CY262" s="154"/>
      <c r="CZ262" s="154"/>
      <c r="DA262" s="154"/>
      <c r="DB262" s="154"/>
      <c r="DC262" s="154"/>
      <c r="DD262" s="154"/>
      <c r="DE262" s="154"/>
      <c r="DF262" s="154"/>
      <c r="DG262" s="154"/>
      <c r="DH262" s="154"/>
      <c r="DI262" s="154"/>
      <c r="DJ262" s="154"/>
      <c r="DK262" s="154"/>
      <c r="DL262" s="154"/>
      <c r="DM262" s="154"/>
      <c r="DN262" s="154"/>
      <c r="DO262" s="154"/>
    </row>
    <row r="263" spans="1:119" ht="12.75" customHeight="1">
      <c r="A263" s="58">
        <v>3</v>
      </c>
      <c r="B263" s="230">
        <f>+B262+1</f>
        <v>255</v>
      </c>
      <c r="C263" s="231">
        <v>3111</v>
      </c>
      <c r="D263" s="195" t="s">
        <v>23</v>
      </c>
      <c r="E263" s="196" t="s">
        <v>24</v>
      </c>
      <c r="F263" s="196" t="s">
        <v>144</v>
      </c>
      <c r="G263" s="196" t="s">
        <v>149</v>
      </c>
      <c r="H263" s="197">
        <v>2</v>
      </c>
      <c r="I263" s="198"/>
      <c r="J263" s="199"/>
      <c r="K263" s="200">
        <f>SUM(L263:M263)</f>
        <v>0</v>
      </c>
      <c r="L263" s="201"/>
      <c r="M263" s="201"/>
      <c r="N263" s="200">
        <f>SUM(O263:P263)</f>
        <v>0</v>
      </c>
      <c r="O263" s="201"/>
      <c r="P263" s="201"/>
      <c r="Q263" s="202">
        <f>SUM(R263:S263)</f>
        <v>0</v>
      </c>
      <c r="R263" s="203"/>
      <c r="S263" s="203"/>
      <c r="T263" s="202">
        <f>SUM(U263:V263)</f>
        <v>0</v>
      </c>
      <c r="U263" s="229"/>
      <c r="V263" s="229"/>
      <c r="W263" s="212"/>
      <c r="X263" s="212">
        <v>1919</v>
      </c>
      <c r="Y263" s="204"/>
      <c r="Z263" s="67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0"/>
      <c r="BN263" s="154"/>
      <c r="BO263" s="154"/>
      <c r="BP263" s="154"/>
      <c r="BQ263" s="154"/>
      <c r="BR263" s="154"/>
      <c r="BS263" s="154"/>
      <c r="BT263" s="154"/>
      <c r="BU263" s="154"/>
      <c r="BV263" s="154"/>
      <c r="BW263" s="154"/>
      <c r="BX263" s="154"/>
      <c r="BY263" s="154"/>
      <c r="BZ263" s="154"/>
      <c r="CA263" s="154"/>
      <c r="CB263" s="154"/>
      <c r="CC263" s="154"/>
      <c r="CD263" s="154"/>
      <c r="CE263" s="154"/>
      <c r="CF263" s="154"/>
      <c r="CG263" s="154"/>
      <c r="CH263" s="154"/>
      <c r="CI263" s="154"/>
      <c r="CJ263" s="154"/>
      <c r="CK263" s="154"/>
      <c r="CL263" s="154"/>
      <c r="CM263" s="154"/>
      <c r="CN263" s="154"/>
      <c r="CO263" s="154"/>
      <c r="CP263" s="154"/>
      <c r="CQ263" s="154"/>
      <c r="CR263" s="154"/>
      <c r="CS263" s="154"/>
      <c r="CT263" s="154"/>
      <c r="CU263" s="154"/>
      <c r="CV263" s="154"/>
      <c r="CW263" s="154"/>
      <c r="CX263" s="154"/>
      <c r="CY263" s="154"/>
      <c r="CZ263" s="154"/>
      <c r="DA263" s="154"/>
      <c r="DB263" s="154"/>
      <c r="DC263" s="154"/>
      <c r="DD263" s="154"/>
      <c r="DE263" s="154"/>
      <c r="DF263" s="154"/>
      <c r="DG263" s="154"/>
      <c r="DH263" s="154"/>
      <c r="DI263" s="154"/>
      <c r="DJ263" s="154"/>
      <c r="DK263" s="154"/>
      <c r="DL263" s="154"/>
      <c r="DM263" s="154"/>
      <c r="DN263" s="154"/>
      <c r="DO263" s="154"/>
    </row>
    <row r="264" spans="1:119" ht="12.75" customHeight="1">
      <c r="A264" s="58">
        <v>3</v>
      </c>
      <c r="B264" s="232">
        <f>+B263+1</f>
        <v>256</v>
      </c>
      <c r="C264" s="228">
        <v>3112</v>
      </c>
      <c r="D264" s="207" t="s">
        <v>27</v>
      </c>
      <c r="E264" s="208" t="s">
        <v>24</v>
      </c>
      <c r="F264" s="208" t="s">
        <v>144</v>
      </c>
      <c r="G264" s="208" t="s">
        <v>149</v>
      </c>
      <c r="H264" s="209">
        <v>7</v>
      </c>
      <c r="I264" s="198">
        <v>1</v>
      </c>
      <c r="J264" s="199"/>
      <c r="K264" s="200">
        <f>SUM(L264:M264)</f>
        <v>2</v>
      </c>
      <c r="L264" s="201">
        <f>1+1</f>
        <v>2</v>
      </c>
      <c r="M264" s="201"/>
      <c r="N264" s="200">
        <f>SUM(O264:P264)</f>
        <v>7</v>
      </c>
      <c r="O264" s="201">
        <f>3+4</f>
        <v>7</v>
      </c>
      <c r="P264" s="201"/>
      <c r="Q264" s="202">
        <f>SUM(R264:S264)</f>
        <v>107.43</v>
      </c>
      <c r="R264" s="203">
        <f>42.57+64.86</f>
        <v>107.43</v>
      </c>
      <c r="S264" s="203"/>
      <c r="T264" s="202">
        <f>SUM(U264:V264)</f>
        <v>0</v>
      </c>
      <c r="U264" s="229"/>
      <c r="V264" s="229"/>
      <c r="W264" s="212"/>
      <c r="X264" s="212">
        <v>1923</v>
      </c>
      <c r="Y264" s="204"/>
      <c r="Z264" s="67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  <c r="AT264" s="153"/>
      <c r="AU264" s="153"/>
      <c r="AV264" s="153"/>
      <c r="AW264" s="10"/>
      <c r="BN264" s="154"/>
      <c r="BO264" s="154"/>
      <c r="BP264" s="154"/>
      <c r="BQ264" s="154"/>
      <c r="BR264" s="154"/>
      <c r="BS264" s="154"/>
      <c r="BT264" s="154"/>
      <c r="BU264" s="154"/>
      <c r="BV264" s="154"/>
      <c r="BW264" s="154"/>
      <c r="BX264" s="154"/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  <c r="CM264" s="154"/>
      <c r="CN264" s="154"/>
      <c r="CO264" s="154"/>
      <c r="CP264" s="154"/>
      <c r="CQ264" s="154"/>
      <c r="CR264" s="154"/>
      <c r="CS264" s="154"/>
      <c r="CT264" s="154"/>
      <c r="CU264" s="154"/>
      <c r="CV264" s="154"/>
      <c r="CW264" s="154"/>
      <c r="CX264" s="154"/>
      <c r="CY264" s="154"/>
      <c r="CZ264" s="154"/>
      <c r="DA264" s="154"/>
      <c r="DB264" s="154"/>
      <c r="DC264" s="154"/>
      <c r="DD264" s="154"/>
      <c r="DE264" s="154"/>
      <c r="DF264" s="154"/>
      <c r="DG264" s="154"/>
      <c r="DH264" s="154"/>
      <c r="DI264" s="154"/>
      <c r="DJ264" s="154"/>
      <c r="DK264" s="154"/>
      <c r="DL264" s="154"/>
      <c r="DM264" s="154"/>
      <c r="DN264" s="154"/>
      <c r="DO264" s="154"/>
    </row>
    <row r="265" spans="1:119" ht="12.75" customHeight="1">
      <c r="A265" s="58">
        <v>3</v>
      </c>
      <c r="B265" s="230">
        <f>+B264+1</f>
        <v>257</v>
      </c>
      <c r="C265" s="231">
        <v>3113</v>
      </c>
      <c r="D265" s="195" t="s">
        <v>23</v>
      </c>
      <c r="E265" s="196" t="s">
        <v>24</v>
      </c>
      <c r="F265" s="196" t="s">
        <v>144</v>
      </c>
      <c r="G265" s="196" t="s">
        <v>149</v>
      </c>
      <c r="H265" s="197">
        <v>8</v>
      </c>
      <c r="I265" s="198"/>
      <c r="J265" s="199"/>
      <c r="K265" s="200">
        <f>SUM(L265:M265)</f>
        <v>0</v>
      </c>
      <c r="L265" s="201"/>
      <c r="M265" s="201"/>
      <c r="N265" s="200">
        <f>SUM(O265:P265)</f>
        <v>0</v>
      </c>
      <c r="O265" s="201"/>
      <c r="P265" s="201"/>
      <c r="Q265" s="202">
        <f>SUM(R265:S265)</f>
        <v>0</v>
      </c>
      <c r="R265" s="203"/>
      <c r="S265" s="203"/>
      <c r="T265" s="202">
        <f>SUM(U265:V265)</f>
        <v>0</v>
      </c>
      <c r="U265" s="229"/>
      <c r="V265" s="229"/>
      <c r="W265" s="212"/>
      <c r="X265" s="212">
        <v>1884</v>
      </c>
      <c r="Y265" s="204"/>
      <c r="Z265" s="67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0"/>
      <c r="BN265" s="154"/>
      <c r="BO265" s="154"/>
      <c r="BP265" s="154"/>
      <c r="BQ265" s="154"/>
      <c r="BR265" s="154"/>
      <c r="BS265" s="154"/>
      <c r="BT265" s="154"/>
      <c r="BU265" s="154"/>
      <c r="BV265" s="154"/>
      <c r="BW265" s="154"/>
      <c r="BX265" s="154"/>
      <c r="BY265" s="154"/>
      <c r="BZ265" s="154"/>
      <c r="CA265" s="154"/>
      <c r="CB265" s="154"/>
      <c r="CC265" s="154"/>
      <c r="CD265" s="154"/>
      <c r="CE265" s="154"/>
      <c r="CF265" s="154"/>
      <c r="CG265" s="154"/>
      <c r="CH265" s="154"/>
      <c r="CI265" s="154"/>
      <c r="CJ265" s="154"/>
      <c r="CK265" s="154"/>
      <c r="CL265" s="154"/>
      <c r="CM265" s="154"/>
      <c r="CN265" s="154"/>
      <c r="CO265" s="154"/>
      <c r="CP265" s="154"/>
      <c r="CQ265" s="154"/>
      <c r="CR265" s="154"/>
      <c r="CS265" s="154"/>
      <c r="CT265" s="154"/>
      <c r="CU265" s="154"/>
      <c r="CV265" s="154"/>
      <c r="CW265" s="154"/>
      <c r="CX265" s="154"/>
      <c r="CY265" s="154"/>
      <c r="CZ265" s="154"/>
      <c r="DA265" s="154"/>
      <c r="DB265" s="154"/>
      <c r="DC265" s="154"/>
      <c r="DD265" s="154"/>
      <c r="DE265" s="154"/>
      <c r="DF265" s="154"/>
      <c r="DG265" s="154"/>
      <c r="DH265" s="154"/>
      <c r="DI265" s="154"/>
      <c r="DJ265" s="154"/>
      <c r="DK265" s="154"/>
      <c r="DL265" s="154"/>
      <c r="DM265" s="154"/>
      <c r="DN265" s="154"/>
      <c r="DO265" s="154"/>
    </row>
    <row r="266" spans="1:119" ht="12.75" customHeight="1">
      <c r="A266" s="58">
        <v>3</v>
      </c>
      <c r="B266" s="232">
        <f>+B265+1</f>
        <v>258</v>
      </c>
      <c r="C266" s="228">
        <v>3114</v>
      </c>
      <c r="D266" s="207" t="s">
        <v>27</v>
      </c>
      <c r="E266" s="208" t="s">
        <v>24</v>
      </c>
      <c r="F266" s="208" t="s">
        <v>144</v>
      </c>
      <c r="G266" s="208" t="s">
        <v>149</v>
      </c>
      <c r="H266" s="209">
        <v>9</v>
      </c>
      <c r="I266" s="198">
        <v>1</v>
      </c>
      <c r="J266" s="199"/>
      <c r="K266" s="200">
        <f>SUM(L266:M266)</f>
        <v>2</v>
      </c>
      <c r="L266" s="201">
        <v>2</v>
      </c>
      <c r="M266" s="201"/>
      <c r="N266" s="200">
        <f>SUM(O266:P266)</f>
        <v>5</v>
      </c>
      <c r="O266" s="201">
        <v>5</v>
      </c>
      <c r="P266" s="201"/>
      <c r="Q266" s="202">
        <f>SUM(R266:S266)</f>
        <v>70.27</v>
      </c>
      <c r="R266" s="203">
        <v>70.27</v>
      </c>
      <c r="S266" s="203"/>
      <c r="T266" s="202">
        <f>SUM(U266:V266)</f>
        <v>0</v>
      </c>
      <c r="U266" s="229"/>
      <c r="V266" s="229"/>
      <c r="W266" s="212"/>
      <c r="X266" s="212">
        <v>1884</v>
      </c>
      <c r="Y266" s="204"/>
      <c r="Z266" s="67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3"/>
      <c r="AU266" s="153"/>
      <c r="AV266" s="153"/>
      <c r="AW266" s="10"/>
      <c r="BN266" s="154"/>
      <c r="BO266" s="154"/>
      <c r="BP266" s="154"/>
      <c r="BQ266" s="154"/>
      <c r="BR266" s="154"/>
      <c r="BS266" s="154"/>
      <c r="BT266" s="154"/>
      <c r="BU266" s="154"/>
      <c r="BV266" s="154"/>
      <c r="BW266" s="154"/>
      <c r="BX266" s="154"/>
      <c r="BY266" s="154"/>
      <c r="BZ266" s="154"/>
      <c r="CA266" s="154"/>
      <c r="CB266" s="154"/>
      <c r="CC266" s="154"/>
      <c r="CD266" s="154"/>
      <c r="CE266" s="154"/>
      <c r="CF266" s="154"/>
      <c r="CG266" s="154"/>
      <c r="CH266" s="154"/>
      <c r="CI266" s="154"/>
      <c r="CJ266" s="154"/>
      <c r="CK266" s="154"/>
      <c r="CL266" s="154"/>
      <c r="CM266" s="154"/>
      <c r="CN266" s="154"/>
      <c r="CO266" s="154"/>
      <c r="CP266" s="154"/>
      <c r="CQ266" s="154"/>
      <c r="CR266" s="154"/>
      <c r="CS266" s="154"/>
      <c r="CT266" s="154"/>
      <c r="CU266" s="154"/>
      <c r="CV266" s="154"/>
      <c r="CW266" s="154"/>
      <c r="CX266" s="154"/>
      <c r="CY266" s="154"/>
      <c r="CZ266" s="154"/>
      <c r="DA266" s="154"/>
      <c r="DB266" s="154"/>
      <c r="DC266" s="154"/>
      <c r="DD266" s="154"/>
      <c r="DE266" s="154"/>
      <c r="DF266" s="154"/>
      <c r="DG266" s="154"/>
      <c r="DH266" s="154"/>
      <c r="DI266" s="154"/>
      <c r="DJ266" s="154"/>
      <c r="DK266" s="154"/>
      <c r="DL266" s="154"/>
      <c r="DM266" s="154"/>
      <c r="DN266" s="154"/>
      <c r="DO266" s="154"/>
    </row>
    <row r="267" spans="1:119" ht="12.75" customHeight="1">
      <c r="A267" s="58">
        <v>3</v>
      </c>
      <c r="B267" s="230">
        <f>+B266+1</f>
        <v>259</v>
      </c>
      <c r="C267" s="231">
        <v>3115</v>
      </c>
      <c r="D267" s="195" t="s">
        <v>23</v>
      </c>
      <c r="E267" s="196" t="s">
        <v>24</v>
      </c>
      <c r="F267" s="196" t="s">
        <v>144</v>
      </c>
      <c r="G267" s="196" t="s">
        <v>149</v>
      </c>
      <c r="H267" s="197">
        <v>11</v>
      </c>
      <c r="I267" s="198"/>
      <c r="J267" s="199"/>
      <c r="K267" s="200">
        <f>SUM(L267:M267)</f>
        <v>0</v>
      </c>
      <c r="L267" s="201"/>
      <c r="M267" s="201"/>
      <c r="N267" s="200">
        <f>SUM(O267:P267)</f>
        <v>0</v>
      </c>
      <c r="O267" s="201"/>
      <c r="P267" s="201"/>
      <c r="Q267" s="202">
        <f>SUM(R267:S267)</f>
        <v>0</v>
      </c>
      <c r="R267" s="203"/>
      <c r="S267" s="203"/>
      <c r="T267" s="202">
        <f>SUM(U267:V267)</f>
        <v>0</v>
      </c>
      <c r="U267" s="229"/>
      <c r="V267" s="229"/>
      <c r="W267" s="212"/>
      <c r="X267" s="212">
        <v>1903</v>
      </c>
      <c r="Y267" s="204"/>
      <c r="Z267" s="67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0"/>
      <c r="BN267" s="154"/>
      <c r="BO267" s="154"/>
      <c r="BP267" s="154"/>
      <c r="BQ267" s="154"/>
      <c r="BR267" s="154"/>
      <c r="BS267" s="154"/>
      <c r="BT267" s="154"/>
      <c r="BU267" s="154"/>
      <c r="BV267" s="154"/>
      <c r="BW267" s="154"/>
      <c r="BX267" s="154"/>
      <c r="BY267" s="154"/>
      <c r="BZ267" s="154"/>
      <c r="CA267" s="154"/>
      <c r="CB267" s="154"/>
      <c r="CC267" s="154"/>
      <c r="CD267" s="154"/>
      <c r="CE267" s="154"/>
      <c r="CF267" s="154"/>
      <c r="CG267" s="154"/>
      <c r="CH267" s="154"/>
      <c r="CI267" s="154"/>
      <c r="CJ267" s="154"/>
      <c r="CK267" s="154"/>
      <c r="CL267" s="154"/>
      <c r="CM267" s="154"/>
      <c r="CN267" s="154"/>
      <c r="CO267" s="154"/>
      <c r="CP267" s="154"/>
      <c r="CQ267" s="154"/>
      <c r="CR267" s="154"/>
      <c r="CS267" s="154"/>
      <c r="CT267" s="154"/>
      <c r="CU267" s="154"/>
      <c r="CV267" s="154"/>
      <c r="CW267" s="154"/>
      <c r="CX267" s="154"/>
      <c r="CY267" s="154"/>
      <c r="CZ267" s="154"/>
      <c r="DA267" s="154"/>
      <c r="DB267" s="154"/>
      <c r="DC267" s="154"/>
      <c r="DD267" s="154"/>
      <c r="DE267" s="154"/>
      <c r="DF267" s="154"/>
      <c r="DG267" s="154"/>
      <c r="DH267" s="154"/>
      <c r="DI267" s="154"/>
      <c r="DJ267" s="154"/>
      <c r="DK267" s="154"/>
      <c r="DL267" s="154"/>
      <c r="DM267" s="154"/>
      <c r="DN267" s="154"/>
      <c r="DO267" s="154"/>
    </row>
    <row r="268" spans="1:119" ht="12.75" customHeight="1">
      <c r="A268" s="58">
        <v>3</v>
      </c>
      <c r="B268" s="230">
        <f>+B267+1</f>
        <v>260</v>
      </c>
      <c r="C268" s="231">
        <v>3214</v>
      </c>
      <c r="D268" s="195" t="s">
        <v>23</v>
      </c>
      <c r="E268" s="196" t="s">
        <v>150</v>
      </c>
      <c r="F268" s="196" t="s">
        <v>144</v>
      </c>
      <c r="G268" s="196" t="s">
        <v>149</v>
      </c>
      <c r="H268" s="197">
        <v>15</v>
      </c>
      <c r="I268" s="198"/>
      <c r="J268" s="199"/>
      <c r="K268" s="200">
        <f>SUM(L268:M268)</f>
        <v>0</v>
      </c>
      <c r="L268" s="201"/>
      <c r="M268" s="201"/>
      <c r="N268" s="200">
        <f>SUM(O268:P268)</f>
        <v>0</v>
      </c>
      <c r="O268" s="201"/>
      <c r="P268" s="201"/>
      <c r="Q268" s="202">
        <f>SUM(R268:S268)</f>
        <v>0</v>
      </c>
      <c r="R268" s="203"/>
      <c r="S268" s="203"/>
      <c r="T268" s="202">
        <f>SUM(U268:V268)</f>
        <v>0</v>
      </c>
      <c r="U268" s="229"/>
      <c r="V268" s="229"/>
      <c r="W268" s="212"/>
      <c r="X268" s="225">
        <v>1884</v>
      </c>
      <c r="Y268" s="204"/>
      <c r="Z268" s="67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0"/>
      <c r="BN268" s="154"/>
      <c r="BO268" s="154"/>
      <c r="BP268" s="154"/>
      <c r="BQ268" s="154"/>
      <c r="BR268" s="154"/>
      <c r="BS268" s="154"/>
      <c r="BT268" s="154"/>
      <c r="BU268" s="154"/>
      <c r="BV268" s="154"/>
      <c r="BW268" s="154"/>
      <c r="BX268" s="154"/>
      <c r="BY268" s="154"/>
      <c r="BZ268" s="154"/>
      <c r="CA268" s="154"/>
      <c r="CB268" s="154"/>
      <c r="CC268" s="154"/>
      <c r="CD268" s="154"/>
      <c r="CE268" s="154"/>
      <c r="CF268" s="154"/>
      <c r="CG268" s="154"/>
      <c r="CH268" s="154"/>
      <c r="CI268" s="154"/>
      <c r="CJ268" s="154"/>
      <c r="CK268" s="154"/>
      <c r="CL268" s="154"/>
      <c r="CM268" s="154"/>
      <c r="CN268" s="154"/>
      <c r="CO268" s="154"/>
      <c r="CP268" s="154"/>
      <c r="CQ268" s="154"/>
      <c r="CR268" s="154"/>
      <c r="CS268" s="154"/>
      <c r="CT268" s="154"/>
      <c r="CU268" s="154"/>
      <c r="CV268" s="154"/>
      <c r="CW268" s="154"/>
      <c r="CX268" s="154"/>
      <c r="CY268" s="154"/>
      <c r="CZ268" s="154"/>
      <c r="DA268" s="154"/>
      <c r="DB268" s="154"/>
      <c r="DC268" s="154"/>
      <c r="DD268" s="154"/>
      <c r="DE268" s="154"/>
      <c r="DF268" s="154"/>
      <c r="DG268" s="154"/>
      <c r="DH268" s="154"/>
      <c r="DI268" s="154"/>
      <c r="DJ268" s="154"/>
      <c r="DK268" s="154"/>
      <c r="DL268" s="154"/>
      <c r="DM268" s="154"/>
      <c r="DN268" s="154"/>
      <c r="DO268" s="154"/>
    </row>
    <row r="269" spans="1:119" ht="12.75" customHeight="1">
      <c r="A269" s="58">
        <v>3</v>
      </c>
      <c r="B269" s="230">
        <f>+B268+1</f>
        <v>261</v>
      </c>
      <c r="C269" s="231">
        <v>3117</v>
      </c>
      <c r="D269" s="195" t="s">
        <v>23</v>
      </c>
      <c r="E269" s="196" t="s">
        <v>24</v>
      </c>
      <c r="F269" s="196" t="s">
        <v>144</v>
      </c>
      <c r="G269" s="196" t="s">
        <v>149</v>
      </c>
      <c r="H269" s="197">
        <v>33</v>
      </c>
      <c r="I269" s="198"/>
      <c r="J269" s="199"/>
      <c r="K269" s="200">
        <f>SUM(L269:M269)</f>
        <v>0</v>
      </c>
      <c r="L269" s="201"/>
      <c r="M269" s="201"/>
      <c r="N269" s="200">
        <f>SUM(O269:P269)</f>
        <v>0</v>
      </c>
      <c r="O269" s="201"/>
      <c r="P269" s="201"/>
      <c r="Q269" s="202">
        <f>SUM(R269:S269)</f>
        <v>0</v>
      </c>
      <c r="R269" s="203"/>
      <c r="S269" s="203"/>
      <c r="T269" s="202">
        <f>SUM(U269:V269)</f>
        <v>0</v>
      </c>
      <c r="U269" s="229"/>
      <c r="V269" s="229"/>
      <c r="W269" s="212"/>
      <c r="X269" s="212">
        <v>1892</v>
      </c>
      <c r="Y269" s="204"/>
      <c r="Z269" s="67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0"/>
      <c r="BN269" s="154"/>
      <c r="BO269" s="154"/>
      <c r="BP269" s="154"/>
      <c r="BQ269" s="154"/>
      <c r="BR269" s="154"/>
      <c r="BS269" s="154"/>
      <c r="BT269" s="154"/>
      <c r="BU269" s="154"/>
      <c r="BV269" s="154"/>
      <c r="BW269" s="154"/>
      <c r="BX269" s="154"/>
      <c r="BY269" s="154"/>
      <c r="BZ269" s="154"/>
      <c r="CA269" s="154"/>
      <c r="CB269" s="154"/>
      <c r="CC269" s="154"/>
      <c r="CD269" s="154"/>
      <c r="CE269" s="154"/>
      <c r="CF269" s="154"/>
      <c r="CG269" s="154"/>
      <c r="CH269" s="154"/>
      <c r="CI269" s="154"/>
      <c r="CJ269" s="154"/>
      <c r="CK269" s="154"/>
      <c r="CL269" s="154"/>
      <c r="CM269" s="154"/>
      <c r="CN269" s="154"/>
      <c r="CO269" s="154"/>
      <c r="CP269" s="154"/>
      <c r="CQ269" s="154"/>
      <c r="CR269" s="154"/>
      <c r="CS269" s="154"/>
      <c r="CT269" s="154"/>
      <c r="CU269" s="154"/>
      <c r="CV269" s="154"/>
      <c r="CW269" s="154"/>
      <c r="CX269" s="154"/>
      <c r="CY269" s="154"/>
      <c r="CZ269" s="154"/>
      <c r="DA269" s="154"/>
      <c r="DB269" s="154"/>
      <c r="DC269" s="154"/>
      <c r="DD269" s="154"/>
      <c r="DE269" s="154"/>
      <c r="DF269" s="154"/>
      <c r="DG269" s="154"/>
      <c r="DH269" s="154"/>
      <c r="DI269" s="154"/>
      <c r="DJ269" s="154"/>
      <c r="DK269" s="154"/>
      <c r="DL269" s="154"/>
      <c r="DM269" s="154"/>
      <c r="DN269" s="154"/>
      <c r="DO269" s="154"/>
    </row>
    <row r="270" spans="1:119" ht="12.75" customHeight="1">
      <c r="A270" s="58">
        <v>3</v>
      </c>
      <c r="B270" s="232">
        <f>+B269+1</f>
        <v>262</v>
      </c>
      <c r="C270" s="228">
        <v>3118</v>
      </c>
      <c r="D270" s="207" t="s">
        <v>27</v>
      </c>
      <c r="E270" s="208" t="s">
        <v>24</v>
      </c>
      <c r="F270" s="208" t="s">
        <v>144</v>
      </c>
      <c r="G270" s="208" t="s">
        <v>149</v>
      </c>
      <c r="H270" s="209">
        <v>34</v>
      </c>
      <c r="I270" s="198">
        <v>1</v>
      </c>
      <c r="J270" s="199"/>
      <c r="K270" s="200">
        <f>SUM(L270:M270)</f>
        <v>1</v>
      </c>
      <c r="L270" s="201">
        <v>1</v>
      </c>
      <c r="M270" s="201"/>
      <c r="N270" s="200">
        <f>SUM(O270:P270)</f>
        <v>3</v>
      </c>
      <c r="O270" s="201">
        <v>3</v>
      </c>
      <c r="P270" s="201"/>
      <c r="Q270" s="202">
        <f>SUM(R270:S270)</f>
        <v>46.84</v>
      </c>
      <c r="R270" s="203">
        <v>46.84</v>
      </c>
      <c r="S270" s="203"/>
      <c r="T270" s="202">
        <f>SUM(U270:V270)</f>
        <v>0</v>
      </c>
      <c r="U270" s="229"/>
      <c r="V270" s="229"/>
      <c r="W270" s="212"/>
      <c r="X270" s="212">
        <v>1919</v>
      </c>
      <c r="Y270" s="204"/>
      <c r="Z270" s="67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0"/>
      <c r="BN270" s="154"/>
      <c r="BO270" s="154"/>
      <c r="BP270" s="154"/>
      <c r="BQ270" s="154"/>
      <c r="BR270" s="154"/>
      <c r="BS270" s="154"/>
      <c r="BT270" s="154"/>
      <c r="BU270" s="154"/>
      <c r="BV270" s="154"/>
      <c r="BW270" s="154"/>
      <c r="BX270" s="154"/>
      <c r="BY270" s="154"/>
      <c r="BZ270" s="154"/>
      <c r="CA270" s="154"/>
      <c r="CB270" s="154"/>
      <c r="CC270" s="154"/>
      <c r="CD270" s="154"/>
      <c r="CE270" s="154"/>
      <c r="CF270" s="154"/>
      <c r="CG270" s="154"/>
      <c r="CH270" s="154"/>
      <c r="CI270" s="154"/>
      <c r="CJ270" s="154"/>
      <c r="CK270" s="154"/>
      <c r="CL270" s="154"/>
      <c r="CM270" s="154"/>
      <c r="CN270" s="154"/>
      <c r="CO270" s="154"/>
      <c r="CP270" s="154"/>
      <c r="CQ270" s="154"/>
      <c r="CR270" s="154"/>
      <c r="CS270" s="154"/>
      <c r="CT270" s="154"/>
      <c r="CU270" s="154"/>
      <c r="CV270" s="154"/>
      <c r="CW270" s="154"/>
      <c r="CX270" s="154"/>
      <c r="CY270" s="154"/>
      <c r="CZ270" s="154"/>
      <c r="DA270" s="154"/>
      <c r="DB270" s="154"/>
      <c r="DC270" s="154"/>
      <c r="DD270" s="154"/>
      <c r="DE270" s="154"/>
      <c r="DF270" s="154"/>
      <c r="DG270" s="154"/>
      <c r="DH270" s="154"/>
      <c r="DI270" s="154"/>
      <c r="DJ270" s="154"/>
      <c r="DK270" s="154"/>
      <c r="DL270" s="154"/>
      <c r="DM270" s="154"/>
      <c r="DN270" s="154"/>
      <c r="DO270" s="154"/>
    </row>
    <row r="271" spans="1:119" ht="12.75" customHeight="1">
      <c r="A271" s="58">
        <v>3</v>
      </c>
      <c r="B271" s="232">
        <f>+B270+1</f>
        <v>263</v>
      </c>
      <c r="C271" s="228">
        <v>3122</v>
      </c>
      <c r="D271" s="207" t="s">
        <v>27</v>
      </c>
      <c r="E271" s="208" t="s">
        <v>24</v>
      </c>
      <c r="F271" s="208" t="s">
        <v>144</v>
      </c>
      <c r="G271" s="208" t="s">
        <v>149</v>
      </c>
      <c r="H271" s="209">
        <v>36</v>
      </c>
      <c r="I271" s="198">
        <v>1</v>
      </c>
      <c r="J271" s="199"/>
      <c r="K271" s="200">
        <f>SUM(L271:M271)</f>
        <v>1</v>
      </c>
      <c r="L271" s="201">
        <v>1</v>
      </c>
      <c r="M271" s="201"/>
      <c r="N271" s="200">
        <f>SUM(O271:P271)</f>
        <v>3</v>
      </c>
      <c r="O271" s="201">
        <v>3</v>
      </c>
      <c r="P271" s="201"/>
      <c r="Q271" s="202">
        <f>SUM(R271:S271)</f>
        <v>44.27</v>
      </c>
      <c r="R271" s="203">
        <v>44.27</v>
      </c>
      <c r="S271" s="203"/>
      <c r="T271" s="202">
        <f>SUM(U271:V271)</f>
        <v>0</v>
      </c>
      <c r="U271" s="229"/>
      <c r="V271" s="229"/>
      <c r="W271" s="212"/>
      <c r="X271" s="212">
        <v>1904</v>
      </c>
      <c r="Y271" s="204"/>
      <c r="Z271" s="67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  <c r="AT271" s="153"/>
      <c r="AU271" s="153"/>
      <c r="AV271" s="153"/>
      <c r="AW271" s="10"/>
      <c r="BN271" s="154"/>
      <c r="BO271" s="154"/>
      <c r="BP271" s="154"/>
      <c r="BQ271" s="154"/>
      <c r="BR271" s="154"/>
      <c r="BS271" s="154"/>
      <c r="BT271" s="154"/>
      <c r="BU271" s="154"/>
      <c r="BV271" s="154"/>
      <c r="BW271" s="154"/>
      <c r="BX271" s="154"/>
      <c r="BY271" s="154"/>
      <c r="BZ271" s="154"/>
      <c r="CA271" s="154"/>
      <c r="CB271" s="154"/>
      <c r="CC271" s="154"/>
      <c r="CD271" s="154"/>
      <c r="CE271" s="154"/>
      <c r="CF271" s="154"/>
      <c r="CG271" s="154"/>
      <c r="CH271" s="154"/>
      <c r="CI271" s="154"/>
      <c r="CJ271" s="154"/>
      <c r="CK271" s="154"/>
      <c r="CL271" s="154"/>
      <c r="CM271" s="154"/>
      <c r="CN271" s="154"/>
      <c r="CO271" s="154"/>
      <c r="CP271" s="154"/>
      <c r="CQ271" s="154"/>
      <c r="CR271" s="154"/>
      <c r="CS271" s="154"/>
      <c r="CT271" s="154"/>
      <c r="CU271" s="154"/>
      <c r="CV271" s="154"/>
      <c r="CW271" s="154"/>
      <c r="CX271" s="154"/>
      <c r="CY271" s="154"/>
      <c r="CZ271" s="154"/>
      <c r="DA271" s="154"/>
      <c r="DB271" s="154"/>
      <c r="DC271" s="154"/>
      <c r="DD271" s="154"/>
      <c r="DE271" s="154"/>
      <c r="DF271" s="154"/>
      <c r="DG271" s="154"/>
      <c r="DH271" s="154"/>
      <c r="DI271" s="154"/>
      <c r="DJ271" s="154"/>
      <c r="DK271" s="154"/>
      <c r="DL271" s="154"/>
      <c r="DM271" s="154"/>
      <c r="DN271" s="154"/>
      <c r="DO271" s="154"/>
    </row>
    <row r="272" spans="1:119" ht="12.75" customHeight="1">
      <c r="A272" s="58">
        <v>3</v>
      </c>
      <c r="B272" s="230">
        <f>+B271+1</f>
        <v>264</v>
      </c>
      <c r="C272" s="231">
        <v>3119</v>
      </c>
      <c r="D272" s="195" t="s">
        <v>23</v>
      </c>
      <c r="E272" s="196" t="s">
        <v>24</v>
      </c>
      <c r="F272" s="196" t="s">
        <v>144</v>
      </c>
      <c r="G272" s="196" t="s">
        <v>149</v>
      </c>
      <c r="H272" s="197">
        <v>39</v>
      </c>
      <c r="I272" s="198"/>
      <c r="J272" s="199"/>
      <c r="K272" s="200">
        <f>SUM(L272:M272)</f>
        <v>0</v>
      </c>
      <c r="L272" s="201"/>
      <c r="M272" s="201"/>
      <c r="N272" s="200">
        <f>SUM(O272:P272)</f>
        <v>0</v>
      </c>
      <c r="O272" s="201"/>
      <c r="P272" s="201"/>
      <c r="Q272" s="202">
        <f>SUM(R272:S272)</f>
        <v>0</v>
      </c>
      <c r="R272" s="203"/>
      <c r="S272" s="203"/>
      <c r="T272" s="202">
        <f>SUM(U272:V272)</f>
        <v>0</v>
      </c>
      <c r="U272" s="229"/>
      <c r="V272" s="229"/>
      <c r="W272" s="212"/>
      <c r="X272" s="212">
        <v>1909</v>
      </c>
      <c r="Y272" s="204"/>
      <c r="Z272" s="67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0"/>
      <c r="BN272" s="154"/>
      <c r="BO272" s="154"/>
      <c r="BP272" s="154"/>
      <c r="BQ272" s="154"/>
      <c r="BR272" s="154"/>
      <c r="BS272" s="154"/>
      <c r="BT272" s="154"/>
      <c r="BU272" s="154"/>
      <c r="BV272" s="154"/>
      <c r="BW272" s="154"/>
      <c r="BX272" s="154"/>
      <c r="BY272" s="154"/>
      <c r="BZ272" s="154"/>
      <c r="CA272" s="154"/>
      <c r="CB272" s="154"/>
      <c r="CC272" s="154"/>
      <c r="CD272" s="154"/>
      <c r="CE272" s="154"/>
      <c r="CF272" s="154"/>
      <c r="CG272" s="154"/>
      <c r="CH272" s="154"/>
      <c r="CI272" s="154"/>
      <c r="CJ272" s="154"/>
      <c r="CK272" s="154"/>
      <c r="CL272" s="154"/>
      <c r="CM272" s="154"/>
      <c r="CN272" s="154"/>
      <c r="CO272" s="154"/>
      <c r="CP272" s="154"/>
      <c r="CQ272" s="154"/>
      <c r="CR272" s="154"/>
      <c r="CS272" s="154"/>
      <c r="CT272" s="154"/>
      <c r="CU272" s="154"/>
      <c r="CV272" s="154"/>
      <c r="CW272" s="154"/>
      <c r="CX272" s="154"/>
      <c r="CY272" s="154"/>
      <c r="CZ272" s="154"/>
      <c r="DA272" s="154"/>
      <c r="DB272" s="154"/>
      <c r="DC272" s="154"/>
      <c r="DD272" s="154"/>
      <c r="DE272" s="154"/>
      <c r="DF272" s="154"/>
      <c r="DG272" s="154"/>
      <c r="DH272" s="154"/>
      <c r="DI272" s="154"/>
      <c r="DJ272" s="154"/>
      <c r="DK272" s="154"/>
      <c r="DL272" s="154"/>
      <c r="DM272" s="154"/>
      <c r="DN272" s="154"/>
      <c r="DO272" s="154"/>
    </row>
    <row r="273" spans="1:119" ht="12.75" customHeight="1">
      <c r="A273" s="58">
        <v>3</v>
      </c>
      <c r="B273" s="230">
        <f>+B272+1</f>
        <v>265</v>
      </c>
      <c r="C273" s="231">
        <v>3124</v>
      </c>
      <c r="D273" s="195" t="s">
        <v>23</v>
      </c>
      <c r="E273" s="196" t="s">
        <v>24</v>
      </c>
      <c r="F273" s="196" t="s">
        <v>144</v>
      </c>
      <c r="G273" s="196" t="s">
        <v>149</v>
      </c>
      <c r="H273" s="197">
        <v>40</v>
      </c>
      <c r="I273" s="198"/>
      <c r="J273" s="199"/>
      <c r="K273" s="200">
        <f>SUM(L273:M273)</f>
        <v>0</v>
      </c>
      <c r="L273" s="201"/>
      <c r="M273" s="201"/>
      <c r="N273" s="200">
        <f>SUM(O273:P273)</f>
        <v>0</v>
      </c>
      <c r="O273" s="201"/>
      <c r="P273" s="201"/>
      <c r="Q273" s="202">
        <f>SUM(R273:S273)</f>
        <v>0</v>
      </c>
      <c r="R273" s="203"/>
      <c r="S273" s="203"/>
      <c r="T273" s="202">
        <f>SUM(U273:V273)</f>
        <v>0</v>
      </c>
      <c r="U273" s="229"/>
      <c r="V273" s="229"/>
      <c r="W273" s="212"/>
      <c r="X273" s="212">
        <v>1909</v>
      </c>
      <c r="Y273" s="204"/>
      <c r="Z273" s="67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3"/>
      <c r="AU273" s="153"/>
      <c r="AV273" s="153"/>
      <c r="AW273" s="10"/>
      <c r="BN273" s="154"/>
      <c r="BO273" s="154"/>
      <c r="BP273" s="154"/>
      <c r="BQ273" s="154"/>
      <c r="BR273" s="154"/>
      <c r="BS273" s="154"/>
      <c r="BT273" s="154"/>
      <c r="BU273" s="154"/>
      <c r="BV273" s="154"/>
      <c r="BW273" s="154"/>
      <c r="BX273" s="154"/>
      <c r="BY273" s="154"/>
      <c r="BZ273" s="154"/>
      <c r="CA273" s="154"/>
      <c r="CB273" s="154"/>
      <c r="CC273" s="154"/>
      <c r="CD273" s="154"/>
      <c r="CE273" s="154"/>
      <c r="CF273" s="154"/>
      <c r="CG273" s="154"/>
      <c r="CH273" s="154"/>
      <c r="CI273" s="154"/>
      <c r="CJ273" s="154"/>
      <c r="CK273" s="154"/>
      <c r="CL273" s="154"/>
      <c r="CM273" s="154"/>
      <c r="CN273" s="154"/>
      <c r="CO273" s="154"/>
      <c r="CP273" s="154"/>
      <c r="CQ273" s="154"/>
      <c r="CR273" s="154"/>
      <c r="CS273" s="154"/>
      <c r="CT273" s="154"/>
      <c r="CU273" s="154"/>
      <c r="CV273" s="154"/>
      <c r="CW273" s="154"/>
      <c r="CX273" s="154"/>
      <c r="CY273" s="154"/>
      <c r="CZ273" s="154"/>
      <c r="DA273" s="154"/>
      <c r="DB273" s="154"/>
      <c r="DC273" s="154"/>
      <c r="DD273" s="154"/>
      <c r="DE273" s="154"/>
      <c r="DF273" s="154"/>
      <c r="DG273" s="154"/>
      <c r="DH273" s="154"/>
      <c r="DI273" s="154"/>
      <c r="DJ273" s="154"/>
      <c r="DK273" s="154"/>
      <c r="DL273" s="154"/>
      <c r="DM273" s="154"/>
      <c r="DN273" s="154"/>
      <c r="DO273" s="154"/>
    </row>
    <row r="274" spans="1:119" ht="12.75" customHeight="1">
      <c r="A274" s="58">
        <v>3</v>
      </c>
      <c r="B274" s="230">
        <f>+B273+1</f>
        <v>266</v>
      </c>
      <c r="C274" s="231">
        <v>3125</v>
      </c>
      <c r="D274" s="195" t="s">
        <v>23</v>
      </c>
      <c r="E274" s="196" t="s">
        <v>24</v>
      </c>
      <c r="F274" s="196" t="s">
        <v>144</v>
      </c>
      <c r="G274" s="196" t="s">
        <v>149</v>
      </c>
      <c r="H274" s="197" t="s">
        <v>151</v>
      </c>
      <c r="I274" s="198"/>
      <c r="J274" s="199"/>
      <c r="K274" s="200">
        <f>SUM(L274:M274)</f>
        <v>0</v>
      </c>
      <c r="L274" s="201"/>
      <c r="M274" s="201"/>
      <c r="N274" s="200">
        <f>SUM(O274:P274)</f>
        <v>0</v>
      </c>
      <c r="O274" s="201"/>
      <c r="P274" s="201"/>
      <c r="Q274" s="202">
        <f>SUM(R274:S274)</f>
        <v>0</v>
      </c>
      <c r="R274" s="203"/>
      <c r="S274" s="203"/>
      <c r="T274" s="202">
        <f>SUM(U274:V274)</f>
        <v>0</v>
      </c>
      <c r="U274" s="229"/>
      <c r="V274" s="229"/>
      <c r="W274" s="212"/>
      <c r="X274" s="212">
        <v>1909</v>
      </c>
      <c r="Y274" s="204"/>
      <c r="Z274" s="67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0"/>
      <c r="BN274" s="154"/>
      <c r="BO274" s="154"/>
      <c r="BP274" s="154"/>
      <c r="BQ274" s="154"/>
      <c r="BR274" s="154"/>
      <c r="BS274" s="154"/>
      <c r="BT274" s="154"/>
      <c r="BU274" s="154"/>
      <c r="BV274" s="154"/>
      <c r="BW274" s="154"/>
      <c r="BX274" s="154"/>
      <c r="BY274" s="154"/>
      <c r="BZ274" s="154"/>
      <c r="CA274" s="154"/>
      <c r="CB274" s="154"/>
      <c r="CC274" s="154"/>
      <c r="CD274" s="154"/>
      <c r="CE274" s="154"/>
      <c r="CF274" s="154"/>
      <c r="CG274" s="154"/>
      <c r="CH274" s="154"/>
      <c r="CI274" s="154"/>
      <c r="CJ274" s="154"/>
      <c r="CK274" s="154"/>
      <c r="CL274" s="154"/>
      <c r="CM274" s="154"/>
      <c r="CN274" s="154"/>
      <c r="CO274" s="154"/>
      <c r="CP274" s="154"/>
      <c r="CQ274" s="154"/>
      <c r="CR274" s="154"/>
      <c r="CS274" s="154"/>
      <c r="CT274" s="154"/>
      <c r="CU274" s="154"/>
      <c r="CV274" s="154"/>
      <c r="CW274" s="154"/>
      <c r="CX274" s="154"/>
      <c r="CY274" s="154"/>
      <c r="CZ274" s="154"/>
      <c r="DA274" s="154"/>
      <c r="DB274" s="154"/>
      <c r="DC274" s="154"/>
      <c r="DD274" s="154"/>
      <c r="DE274" s="154"/>
      <c r="DF274" s="154"/>
      <c r="DG274" s="154"/>
      <c r="DH274" s="154"/>
      <c r="DI274" s="154"/>
      <c r="DJ274" s="154"/>
      <c r="DK274" s="154"/>
      <c r="DL274" s="154"/>
      <c r="DM274" s="154"/>
      <c r="DN274" s="154"/>
      <c r="DO274" s="154"/>
    </row>
    <row r="275" spans="1:119" ht="12.75" customHeight="1">
      <c r="A275" s="58">
        <v>3</v>
      </c>
      <c r="B275" s="230">
        <f>+B274+1</f>
        <v>267</v>
      </c>
      <c r="C275" s="231">
        <v>6004</v>
      </c>
      <c r="D275" s="195" t="s">
        <v>23</v>
      </c>
      <c r="E275" s="196" t="s">
        <v>24</v>
      </c>
      <c r="F275" s="196" t="s">
        <v>144</v>
      </c>
      <c r="G275" s="196" t="s">
        <v>149</v>
      </c>
      <c r="H275" s="197">
        <v>40</v>
      </c>
      <c r="I275" s="198"/>
      <c r="J275" s="199"/>
      <c r="K275" s="200">
        <f>SUM(L275:M275)</f>
        <v>0</v>
      </c>
      <c r="L275" s="201"/>
      <c r="M275" s="201"/>
      <c r="N275" s="200">
        <f>SUM(O275:P275)</f>
        <v>0</v>
      </c>
      <c r="O275" s="201"/>
      <c r="P275" s="201"/>
      <c r="Q275" s="202">
        <f>SUM(R275:S275)</f>
        <v>0</v>
      </c>
      <c r="R275" s="203"/>
      <c r="S275" s="203"/>
      <c r="T275" s="202">
        <f>SUM(U275:V275)</f>
        <v>0</v>
      </c>
      <c r="U275" s="229"/>
      <c r="V275" s="229"/>
      <c r="W275" s="212"/>
      <c r="X275" s="212">
        <v>1909</v>
      </c>
      <c r="Y275" s="204"/>
      <c r="Z275" s="67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3"/>
      <c r="AU275" s="153"/>
      <c r="AV275" s="153"/>
      <c r="AW275" s="10"/>
      <c r="BN275" s="154"/>
      <c r="BO275" s="154"/>
      <c r="BP275" s="154"/>
      <c r="BQ275" s="154"/>
      <c r="BR275" s="154"/>
      <c r="BS275" s="154"/>
      <c r="BT275" s="154"/>
      <c r="BU275" s="154"/>
      <c r="BV275" s="154"/>
      <c r="BW275" s="154"/>
      <c r="BX275" s="154"/>
      <c r="BY275" s="154"/>
      <c r="BZ275" s="154"/>
      <c r="CA275" s="154"/>
      <c r="CB275" s="154"/>
      <c r="CC275" s="154"/>
      <c r="CD275" s="154"/>
      <c r="CE275" s="154"/>
      <c r="CF275" s="154"/>
      <c r="CG275" s="154"/>
      <c r="CH275" s="154"/>
      <c r="CI275" s="154"/>
      <c r="CJ275" s="154"/>
      <c r="CK275" s="154"/>
      <c r="CL275" s="154"/>
      <c r="CM275" s="154"/>
      <c r="CN275" s="154"/>
      <c r="CO275" s="154"/>
      <c r="CP275" s="154"/>
      <c r="CQ275" s="154"/>
      <c r="CR275" s="154"/>
      <c r="CS275" s="154"/>
      <c r="CT275" s="154"/>
      <c r="CU275" s="154"/>
      <c r="CV275" s="154"/>
      <c r="CW275" s="154"/>
      <c r="CX275" s="154"/>
      <c r="CY275" s="154"/>
      <c r="CZ275" s="154"/>
      <c r="DA275" s="154"/>
      <c r="DB275" s="154"/>
      <c r="DC275" s="154"/>
      <c r="DD275" s="154"/>
      <c r="DE275" s="154"/>
      <c r="DF275" s="154"/>
      <c r="DG275" s="154"/>
      <c r="DH275" s="154"/>
      <c r="DI275" s="154"/>
      <c r="DJ275" s="154"/>
      <c r="DK275" s="154"/>
      <c r="DL275" s="154"/>
      <c r="DM275" s="154"/>
      <c r="DN275" s="154"/>
      <c r="DO275" s="154"/>
    </row>
    <row r="276" spans="1:119" ht="12.75" customHeight="1">
      <c r="A276" s="58">
        <v>3</v>
      </c>
      <c r="B276" s="230">
        <f>+B275+1</f>
        <v>268</v>
      </c>
      <c r="C276" s="231">
        <v>3120</v>
      </c>
      <c r="D276" s="195" t="s">
        <v>23</v>
      </c>
      <c r="E276" s="196" t="s">
        <v>24</v>
      </c>
      <c r="F276" s="196" t="s">
        <v>144</v>
      </c>
      <c r="G276" s="196" t="s">
        <v>149</v>
      </c>
      <c r="H276" s="197">
        <v>43</v>
      </c>
      <c r="I276" s="198"/>
      <c r="J276" s="199"/>
      <c r="K276" s="200">
        <f>SUM(L276:M276)</f>
        <v>0</v>
      </c>
      <c r="L276" s="201"/>
      <c r="M276" s="201"/>
      <c r="N276" s="200">
        <f>SUM(O276:P276)</f>
        <v>0</v>
      </c>
      <c r="O276" s="201"/>
      <c r="P276" s="201"/>
      <c r="Q276" s="202">
        <f>SUM(R276:S276)</f>
        <v>0</v>
      </c>
      <c r="R276" s="203"/>
      <c r="S276" s="203"/>
      <c r="T276" s="202">
        <f>SUM(U276:V276)</f>
        <v>0</v>
      </c>
      <c r="U276" s="229"/>
      <c r="V276" s="229"/>
      <c r="W276" s="212"/>
      <c r="X276" s="212">
        <v>1902</v>
      </c>
      <c r="Y276" s="204"/>
      <c r="Z276" s="67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0"/>
      <c r="BN276" s="154"/>
      <c r="BO276" s="154"/>
      <c r="BP276" s="154"/>
      <c r="BQ276" s="154"/>
      <c r="BR276" s="154"/>
      <c r="BS276" s="154"/>
      <c r="BT276" s="154"/>
      <c r="BU276" s="154"/>
      <c r="BV276" s="154"/>
      <c r="BW276" s="154"/>
      <c r="BX276" s="154"/>
      <c r="BY276" s="154"/>
      <c r="BZ276" s="154"/>
      <c r="CA276" s="154"/>
      <c r="CB276" s="154"/>
      <c r="CC276" s="154"/>
      <c r="CD276" s="154"/>
      <c r="CE276" s="154"/>
      <c r="CF276" s="154"/>
      <c r="CG276" s="154"/>
      <c r="CH276" s="154"/>
      <c r="CI276" s="154"/>
      <c r="CJ276" s="154"/>
      <c r="CK276" s="154"/>
      <c r="CL276" s="154"/>
      <c r="CM276" s="154"/>
      <c r="CN276" s="154"/>
      <c r="CO276" s="154"/>
      <c r="CP276" s="154"/>
      <c r="CQ276" s="154"/>
      <c r="CR276" s="154"/>
      <c r="CS276" s="154"/>
      <c r="CT276" s="154"/>
      <c r="CU276" s="154"/>
      <c r="CV276" s="154"/>
      <c r="CW276" s="154"/>
      <c r="CX276" s="154"/>
      <c r="CY276" s="154"/>
      <c r="CZ276" s="154"/>
      <c r="DA276" s="154"/>
      <c r="DB276" s="154"/>
      <c r="DC276" s="154"/>
      <c r="DD276" s="154"/>
      <c r="DE276" s="154"/>
      <c r="DF276" s="154"/>
      <c r="DG276" s="154"/>
      <c r="DH276" s="154"/>
      <c r="DI276" s="154"/>
      <c r="DJ276" s="154"/>
      <c r="DK276" s="154"/>
      <c r="DL276" s="154"/>
      <c r="DM276" s="154"/>
      <c r="DN276" s="154"/>
      <c r="DO276" s="154"/>
    </row>
    <row r="277" spans="1:119" ht="12.75" customHeight="1">
      <c r="A277" s="58">
        <v>3</v>
      </c>
      <c r="B277" s="230">
        <f>+B276+1</f>
        <v>269</v>
      </c>
      <c r="C277" s="231">
        <v>3123</v>
      </c>
      <c r="D277" s="195" t="s">
        <v>23</v>
      </c>
      <c r="E277" s="196" t="s">
        <v>24</v>
      </c>
      <c r="F277" s="196" t="s">
        <v>144</v>
      </c>
      <c r="G277" s="196" t="s">
        <v>149</v>
      </c>
      <c r="H277" s="197">
        <v>45</v>
      </c>
      <c r="I277" s="198"/>
      <c r="J277" s="199"/>
      <c r="K277" s="200">
        <f>SUM(L277:M277)</f>
        <v>0</v>
      </c>
      <c r="L277" s="201"/>
      <c r="M277" s="201"/>
      <c r="N277" s="200">
        <f>SUM(O277:P277)</f>
        <v>0</v>
      </c>
      <c r="O277" s="201"/>
      <c r="P277" s="201"/>
      <c r="Q277" s="202">
        <f>SUM(R277:S277)</f>
        <v>0</v>
      </c>
      <c r="R277" s="203"/>
      <c r="S277" s="203"/>
      <c r="T277" s="202">
        <f>SUM(U277:V277)</f>
        <v>0</v>
      </c>
      <c r="U277" s="229"/>
      <c r="V277" s="229"/>
      <c r="W277" s="212"/>
      <c r="X277" s="212">
        <v>1902</v>
      </c>
      <c r="Y277" s="224" t="s">
        <v>208</v>
      </c>
      <c r="Z277" s="67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  <c r="AT277" s="153"/>
      <c r="AU277" s="153"/>
      <c r="AV277" s="153"/>
      <c r="AW277" s="10"/>
      <c r="BN277" s="154"/>
      <c r="BO277" s="154"/>
      <c r="BP277" s="154"/>
      <c r="BQ277" s="154"/>
      <c r="BR277" s="154"/>
      <c r="BS277" s="154"/>
      <c r="BT277" s="154"/>
      <c r="BU277" s="154"/>
      <c r="BV277" s="154"/>
      <c r="BW277" s="154"/>
      <c r="BX277" s="154"/>
      <c r="BY277" s="154"/>
      <c r="BZ277" s="154"/>
      <c r="CA277" s="154"/>
      <c r="CB277" s="154"/>
      <c r="CC277" s="154"/>
      <c r="CD277" s="154"/>
      <c r="CE277" s="154"/>
      <c r="CF277" s="154"/>
      <c r="CG277" s="154"/>
      <c r="CH277" s="154"/>
      <c r="CI277" s="154"/>
      <c r="CJ277" s="154"/>
      <c r="CK277" s="154"/>
      <c r="CL277" s="154"/>
      <c r="CM277" s="154"/>
      <c r="CN277" s="154"/>
      <c r="CO277" s="154"/>
      <c r="CP277" s="154"/>
      <c r="CQ277" s="154"/>
      <c r="CR277" s="154"/>
      <c r="CS277" s="154"/>
      <c r="CT277" s="154"/>
      <c r="CU277" s="154"/>
      <c r="CV277" s="154"/>
      <c r="CW277" s="154"/>
      <c r="CX277" s="154"/>
      <c r="CY277" s="154"/>
      <c r="CZ277" s="154"/>
      <c r="DA277" s="154"/>
      <c r="DB277" s="154"/>
      <c r="DC277" s="154"/>
      <c r="DD277" s="154"/>
      <c r="DE277" s="154"/>
      <c r="DF277" s="154"/>
      <c r="DG277" s="154"/>
      <c r="DH277" s="154"/>
      <c r="DI277" s="154"/>
      <c r="DJ277" s="154"/>
      <c r="DK277" s="154"/>
      <c r="DL277" s="154"/>
      <c r="DM277" s="154"/>
      <c r="DN277" s="154"/>
      <c r="DO277" s="154"/>
    </row>
    <row r="278" spans="1:119" ht="12.75" customHeight="1">
      <c r="A278" s="58">
        <v>3</v>
      </c>
      <c r="B278" s="230">
        <f>+B277+1</f>
        <v>270</v>
      </c>
      <c r="C278" s="231">
        <v>3107</v>
      </c>
      <c r="D278" s="195" t="s">
        <v>23</v>
      </c>
      <c r="E278" s="196" t="s">
        <v>24</v>
      </c>
      <c r="F278" s="196" t="s">
        <v>144</v>
      </c>
      <c r="G278" s="196" t="s">
        <v>152</v>
      </c>
      <c r="H278" s="197">
        <v>13</v>
      </c>
      <c r="I278" s="198"/>
      <c r="J278" s="199"/>
      <c r="K278" s="200">
        <f>SUM(L278:M278)</f>
        <v>0</v>
      </c>
      <c r="L278" s="201"/>
      <c r="M278" s="201"/>
      <c r="N278" s="200">
        <f>SUM(O278:P278)</f>
        <v>0</v>
      </c>
      <c r="O278" s="201"/>
      <c r="P278" s="201"/>
      <c r="Q278" s="202">
        <f>SUM(R278:S278)</f>
        <v>0</v>
      </c>
      <c r="R278" s="203"/>
      <c r="S278" s="203"/>
      <c r="T278" s="202">
        <f>SUM(U278:V278)</f>
        <v>0</v>
      </c>
      <c r="U278" s="229"/>
      <c r="V278" s="229"/>
      <c r="W278" s="212"/>
      <c r="X278" s="212">
        <v>1910</v>
      </c>
      <c r="Y278" s="204"/>
      <c r="Z278" s="67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0"/>
      <c r="BN278" s="154"/>
      <c r="BO278" s="154"/>
      <c r="BP278" s="154"/>
      <c r="BQ278" s="154"/>
      <c r="BR278" s="154"/>
      <c r="BS278" s="154"/>
      <c r="BT278" s="154"/>
      <c r="BU278" s="154"/>
      <c r="BV278" s="154"/>
      <c r="BW278" s="154"/>
      <c r="BX278" s="154"/>
      <c r="BY278" s="154"/>
      <c r="BZ278" s="154"/>
      <c r="CA278" s="154"/>
      <c r="CB278" s="154"/>
      <c r="CC278" s="154"/>
      <c r="CD278" s="154"/>
      <c r="CE278" s="154"/>
      <c r="CF278" s="154"/>
      <c r="CG278" s="154"/>
      <c r="CH278" s="154"/>
      <c r="CI278" s="154"/>
      <c r="CJ278" s="154"/>
      <c r="CK278" s="154"/>
      <c r="CL278" s="154"/>
      <c r="CM278" s="154"/>
      <c r="CN278" s="154"/>
      <c r="CO278" s="154"/>
      <c r="CP278" s="154"/>
      <c r="CQ278" s="154"/>
      <c r="CR278" s="154"/>
      <c r="CS278" s="154"/>
      <c r="CT278" s="154"/>
      <c r="CU278" s="154"/>
      <c r="CV278" s="154"/>
      <c r="CW278" s="154"/>
      <c r="CX278" s="154"/>
      <c r="CY278" s="154"/>
      <c r="CZ278" s="154"/>
      <c r="DA278" s="154"/>
      <c r="DB278" s="154"/>
      <c r="DC278" s="154"/>
      <c r="DD278" s="154"/>
      <c r="DE278" s="154"/>
      <c r="DF278" s="154"/>
      <c r="DG278" s="154"/>
      <c r="DH278" s="154"/>
      <c r="DI278" s="154"/>
      <c r="DJ278" s="154"/>
      <c r="DK278" s="154"/>
      <c r="DL278" s="154"/>
      <c r="DM278" s="154"/>
      <c r="DN278" s="154"/>
      <c r="DO278" s="154"/>
    </row>
    <row r="279" spans="1:119" ht="12.75" customHeight="1">
      <c r="A279" s="58">
        <v>3</v>
      </c>
      <c r="B279" s="232">
        <f>+B278+1</f>
        <v>271</v>
      </c>
      <c r="C279" s="228">
        <v>3108</v>
      </c>
      <c r="D279" s="207" t="s">
        <v>27</v>
      </c>
      <c r="E279" s="208" t="s">
        <v>24</v>
      </c>
      <c r="F279" s="208" t="s">
        <v>144</v>
      </c>
      <c r="G279" s="208" t="s">
        <v>152</v>
      </c>
      <c r="H279" s="209">
        <v>14</v>
      </c>
      <c r="I279" s="198">
        <v>1</v>
      </c>
      <c r="J279" s="199"/>
      <c r="K279" s="200">
        <f>SUM(L279:M279)</f>
        <v>1</v>
      </c>
      <c r="L279" s="201">
        <v>1</v>
      </c>
      <c r="M279" s="201"/>
      <c r="N279" s="200">
        <f>SUM(O279:P279)</f>
        <v>4</v>
      </c>
      <c r="O279" s="201">
        <v>4</v>
      </c>
      <c r="P279" s="201"/>
      <c r="Q279" s="202">
        <f>SUM(R279:S279)</f>
        <v>63.93</v>
      </c>
      <c r="R279" s="203">
        <v>63.93</v>
      </c>
      <c r="S279" s="203"/>
      <c r="T279" s="202">
        <f>SUM(U279:V279)</f>
        <v>0</v>
      </c>
      <c r="U279" s="229"/>
      <c r="V279" s="229"/>
      <c r="W279" s="212"/>
      <c r="X279" s="212">
        <v>1911</v>
      </c>
      <c r="Y279" s="204"/>
      <c r="Z279" s="67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0"/>
      <c r="BN279" s="154"/>
      <c r="BO279" s="154"/>
      <c r="BP279" s="154"/>
      <c r="BQ279" s="154"/>
      <c r="BR279" s="154"/>
      <c r="BS279" s="154"/>
      <c r="BT279" s="154"/>
      <c r="BU279" s="154"/>
      <c r="BV279" s="154"/>
      <c r="BW279" s="154"/>
      <c r="BX279" s="154"/>
      <c r="BY279" s="154"/>
      <c r="BZ279" s="154"/>
      <c r="CA279" s="154"/>
      <c r="CB279" s="154"/>
      <c r="CC279" s="154"/>
      <c r="CD279" s="154"/>
      <c r="CE279" s="154"/>
      <c r="CF279" s="154"/>
      <c r="CG279" s="154"/>
      <c r="CH279" s="154"/>
      <c r="CI279" s="154"/>
      <c r="CJ279" s="154"/>
      <c r="CK279" s="154"/>
      <c r="CL279" s="154"/>
      <c r="CM279" s="154"/>
      <c r="CN279" s="154"/>
      <c r="CO279" s="154"/>
      <c r="CP279" s="154"/>
      <c r="CQ279" s="154"/>
      <c r="CR279" s="154"/>
      <c r="CS279" s="154"/>
      <c r="CT279" s="154"/>
      <c r="CU279" s="154"/>
      <c r="CV279" s="154"/>
      <c r="CW279" s="154"/>
      <c r="CX279" s="154"/>
      <c r="CY279" s="154"/>
      <c r="CZ279" s="154"/>
      <c r="DA279" s="154"/>
      <c r="DB279" s="154"/>
      <c r="DC279" s="154"/>
      <c r="DD279" s="154"/>
      <c r="DE279" s="154"/>
      <c r="DF279" s="154"/>
      <c r="DG279" s="154"/>
      <c r="DH279" s="154"/>
      <c r="DI279" s="154"/>
      <c r="DJ279" s="154"/>
      <c r="DK279" s="154"/>
      <c r="DL279" s="154"/>
      <c r="DM279" s="154"/>
      <c r="DN279" s="154"/>
      <c r="DO279" s="154"/>
    </row>
    <row r="280" spans="1:119" ht="12.75" customHeight="1">
      <c r="A280" s="58">
        <v>3</v>
      </c>
      <c r="B280" s="230">
        <f>+B279+1</f>
        <v>272</v>
      </c>
      <c r="C280" s="231">
        <v>3109</v>
      </c>
      <c r="D280" s="195" t="s">
        <v>23</v>
      </c>
      <c r="E280" s="196" t="s">
        <v>24</v>
      </c>
      <c r="F280" s="196" t="s">
        <v>144</v>
      </c>
      <c r="G280" s="196" t="s">
        <v>152</v>
      </c>
      <c r="H280" s="197">
        <v>15</v>
      </c>
      <c r="I280" s="198"/>
      <c r="J280" s="199"/>
      <c r="K280" s="200">
        <f>SUM(L280:M280)</f>
        <v>0</v>
      </c>
      <c r="L280" s="201"/>
      <c r="M280" s="201"/>
      <c r="N280" s="200">
        <f>SUM(O280:P280)</f>
        <v>0</v>
      </c>
      <c r="O280" s="201"/>
      <c r="P280" s="201"/>
      <c r="Q280" s="202">
        <f>SUM(R280:S280)</f>
        <v>0</v>
      </c>
      <c r="R280" s="203"/>
      <c r="S280" s="203"/>
      <c r="T280" s="202">
        <f>SUM(U280:V280)</f>
        <v>0</v>
      </c>
      <c r="U280" s="229"/>
      <c r="V280" s="229"/>
      <c r="W280" s="212"/>
      <c r="X280" s="212">
        <v>1911</v>
      </c>
      <c r="Y280" s="204"/>
      <c r="Z280" s="67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3"/>
      <c r="AU280" s="153"/>
      <c r="AV280" s="153"/>
      <c r="AW280" s="10"/>
      <c r="BN280" s="154"/>
      <c r="BO280" s="154"/>
      <c r="BP280" s="154"/>
      <c r="BQ280" s="154"/>
      <c r="BR280" s="154"/>
      <c r="BS280" s="154"/>
      <c r="BT280" s="154"/>
      <c r="BU280" s="154"/>
      <c r="BV280" s="154"/>
      <c r="BW280" s="154"/>
      <c r="BX280" s="154"/>
      <c r="BY280" s="154"/>
      <c r="BZ280" s="154"/>
      <c r="CA280" s="154"/>
      <c r="CB280" s="154"/>
      <c r="CC280" s="154"/>
      <c r="CD280" s="154"/>
      <c r="CE280" s="154"/>
      <c r="CF280" s="154"/>
      <c r="CG280" s="154"/>
      <c r="CH280" s="154"/>
      <c r="CI280" s="154"/>
      <c r="CJ280" s="154"/>
      <c r="CK280" s="154"/>
      <c r="CL280" s="154"/>
      <c r="CM280" s="154"/>
      <c r="CN280" s="154"/>
      <c r="CO280" s="154"/>
      <c r="CP280" s="154"/>
      <c r="CQ280" s="154"/>
      <c r="CR280" s="154"/>
      <c r="CS280" s="154"/>
      <c r="CT280" s="154"/>
      <c r="CU280" s="154"/>
      <c r="CV280" s="154"/>
      <c r="CW280" s="154"/>
      <c r="CX280" s="154"/>
      <c r="CY280" s="154"/>
      <c r="CZ280" s="154"/>
      <c r="DA280" s="154"/>
      <c r="DB280" s="154"/>
      <c r="DC280" s="154"/>
      <c r="DD280" s="154"/>
      <c r="DE280" s="154"/>
      <c r="DF280" s="154"/>
      <c r="DG280" s="154"/>
      <c r="DH280" s="154"/>
      <c r="DI280" s="154"/>
      <c r="DJ280" s="154"/>
      <c r="DK280" s="154"/>
      <c r="DL280" s="154"/>
      <c r="DM280" s="154"/>
      <c r="DN280" s="154"/>
      <c r="DO280" s="154"/>
    </row>
    <row r="281" spans="1:119" ht="12.75" customHeight="1">
      <c r="A281" s="58">
        <v>3</v>
      </c>
      <c r="B281" s="232">
        <f>+B280+1</f>
        <v>273</v>
      </c>
      <c r="C281" s="228">
        <v>3110</v>
      </c>
      <c r="D281" s="207" t="s">
        <v>27</v>
      </c>
      <c r="E281" s="208" t="s">
        <v>24</v>
      </c>
      <c r="F281" s="208" t="s">
        <v>144</v>
      </c>
      <c r="G281" s="208" t="s">
        <v>152</v>
      </c>
      <c r="H281" s="209">
        <v>16</v>
      </c>
      <c r="I281" s="198">
        <v>1</v>
      </c>
      <c r="J281" s="199"/>
      <c r="K281" s="200">
        <f>SUM(L281:M281)</f>
        <v>1</v>
      </c>
      <c r="L281" s="201">
        <v>1</v>
      </c>
      <c r="M281" s="201"/>
      <c r="N281" s="200">
        <f>SUM(O281:P281)</f>
        <v>3</v>
      </c>
      <c r="O281" s="201">
        <v>3</v>
      </c>
      <c r="P281" s="201"/>
      <c r="Q281" s="202">
        <f>SUM(R281:S281)</f>
        <v>35.44</v>
      </c>
      <c r="R281" s="203">
        <v>35.44</v>
      </c>
      <c r="S281" s="203"/>
      <c r="T281" s="202">
        <f>SUM(U281:V281)</f>
        <v>0</v>
      </c>
      <c r="U281" s="229"/>
      <c r="V281" s="229"/>
      <c r="W281" s="212"/>
      <c r="X281" s="212">
        <v>1912</v>
      </c>
      <c r="Y281" s="204"/>
      <c r="Z281" s="67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0"/>
      <c r="BN281" s="154"/>
      <c r="BO281" s="154"/>
      <c r="BP281" s="154"/>
      <c r="BQ281" s="154"/>
      <c r="BR281" s="154"/>
      <c r="BS281" s="154"/>
      <c r="BT281" s="154"/>
      <c r="BU281" s="154"/>
      <c r="BV281" s="154"/>
      <c r="BW281" s="154"/>
      <c r="BX281" s="154"/>
      <c r="BY281" s="154"/>
      <c r="BZ281" s="154"/>
      <c r="CA281" s="154"/>
      <c r="CB281" s="154"/>
      <c r="CC281" s="154"/>
      <c r="CD281" s="154"/>
      <c r="CE281" s="154"/>
      <c r="CF281" s="154"/>
      <c r="CG281" s="154"/>
      <c r="CH281" s="154"/>
      <c r="CI281" s="154"/>
      <c r="CJ281" s="154"/>
      <c r="CK281" s="154"/>
      <c r="CL281" s="154"/>
      <c r="CM281" s="154"/>
      <c r="CN281" s="154"/>
      <c r="CO281" s="154"/>
      <c r="CP281" s="154"/>
      <c r="CQ281" s="154"/>
      <c r="CR281" s="154"/>
      <c r="CS281" s="154"/>
      <c r="CT281" s="154"/>
      <c r="CU281" s="154"/>
      <c r="CV281" s="154"/>
      <c r="CW281" s="154"/>
      <c r="CX281" s="154"/>
      <c r="CY281" s="154"/>
      <c r="CZ281" s="154"/>
      <c r="DA281" s="154"/>
      <c r="DB281" s="154"/>
      <c r="DC281" s="154"/>
      <c r="DD281" s="154"/>
      <c r="DE281" s="154"/>
      <c r="DF281" s="154"/>
      <c r="DG281" s="154"/>
      <c r="DH281" s="154"/>
      <c r="DI281" s="154"/>
      <c r="DJ281" s="154"/>
      <c r="DK281" s="154"/>
      <c r="DL281" s="154"/>
      <c r="DM281" s="154"/>
      <c r="DN281" s="154"/>
      <c r="DO281" s="154"/>
    </row>
    <row r="282" spans="1:119" ht="12.75" customHeight="1">
      <c r="A282" s="58">
        <v>3</v>
      </c>
      <c r="B282" s="232">
        <f>+B281+1</f>
        <v>274</v>
      </c>
      <c r="C282" s="228">
        <v>3128</v>
      </c>
      <c r="D282" s="207" t="s">
        <v>27</v>
      </c>
      <c r="E282" s="208" t="s">
        <v>24</v>
      </c>
      <c r="F282" s="208" t="s">
        <v>144</v>
      </c>
      <c r="G282" s="208" t="s">
        <v>153</v>
      </c>
      <c r="H282" s="209">
        <v>2</v>
      </c>
      <c r="I282" s="198">
        <v>1</v>
      </c>
      <c r="J282" s="199"/>
      <c r="K282" s="200">
        <f>SUM(L282:M282)</f>
        <v>1</v>
      </c>
      <c r="L282" s="201">
        <v>1</v>
      </c>
      <c r="M282" s="201"/>
      <c r="N282" s="210">
        <f>SUM(O282:P282)</f>
        <v>6</v>
      </c>
      <c r="O282" s="201">
        <v>6</v>
      </c>
      <c r="P282" s="201"/>
      <c r="Q282" s="202">
        <f>SUM(R282:S282)</f>
        <v>75.67</v>
      </c>
      <c r="R282" s="203">
        <v>75.67</v>
      </c>
      <c r="S282" s="203"/>
      <c r="T282" s="202">
        <f>SUM(U282:V282)</f>
        <v>0</v>
      </c>
      <c r="U282" s="229"/>
      <c r="V282" s="229"/>
      <c r="W282" s="212"/>
      <c r="X282" s="212">
        <v>1900</v>
      </c>
      <c r="Y282" s="204"/>
      <c r="Z282" s="67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0"/>
      <c r="BN282" s="154"/>
      <c r="BO282" s="154"/>
      <c r="BP282" s="154"/>
      <c r="BQ282" s="154"/>
      <c r="BR282" s="154"/>
      <c r="BS282" s="154"/>
      <c r="BT282" s="154"/>
      <c r="BU282" s="154"/>
      <c r="BV282" s="154"/>
      <c r="BW282" s="154"/>
      <c r="BX282" s="154"/>
      <c r="BY282" s="154"/>
      <c r="BZ282" s="154"/>
      <c r="CA282" s="154"/>
      <c r="CB282" s="154"/>
      <c r="CC282" s="154"/>
      <c r="CD282" s="154"/>
      <c r="CE282" s="154"/>
      <c r="CF282" s="154"/>
      <c r="CG282" s="154"/>
      <c r="CH282" s="154"/>
      <c r="CI282" s="154"/>
      <c r="CJ282" s="154"/>
      <c r="CK282" s="154"/>
      <c r="CL282" s="154"/>
      <c r="CM282" s="154"/>
      <c r="CN282" s="154"/>
      <c r="CO282" s="154"/>
      <c r="CP282" s="154"/>
      <c r="CQ282" s="154"/>
      <c r="CR282" s="154"/>
      <c r="CS282" s="154"/>
      <c r="CT282" s="154"/>
      <c r="CU282" s="154"/>
      <c r="CV282" s="154"/>
      <c r="CW282" s="154"/>
      <c r="CX282" s="154"/>
      <c r="CY282" s="154"/>
      <c r="CZ282" s="154"/>
      <c r="DA282" s="154"/>
      <c r="DB282" s="154"/>
      <c r="DC282" s="154"/>
      <c r="DD282" s="154"/>
      <c r="DE282" s="154"/>
      <c r="DF282" s="154"/>
      <c r="DG282" s="154"/>
      <c r="DH282" s="154"/>
      <c r="DI282" s="154"/>
      <c r="DJ282" s="154"/>
      <c r="DK282" s="154"/>
      <c r="DL282" s="154"/>
      <c r="DM282" s="154"/>
      <c r="DN282" s="154"/>
      <c r="DO282" s="154"/>
    </row>
    <row r="283" spans="1:119" ht="12.75" customHeight="1">
      <c r="A283" s="58">
        <v>3</v>
      </c>
      <c r="B283" s="230">
        <f>+B282+1</f>
        <v>275</v>
      </c>
      <c r="C283" s="231">
        <v>3159</v>
      </c>
      <c r="D283" s="195" t="s">
        <v>23</v>
      </c>
      <c r="E283" s="196" t="s">
        <v>24</v>
      </c>
      <c r="F283" s="196" t="s">
        <v>144</v>
      </c>
      <c r="G283" s="196" t="s">
        <v>154</v>
      </c>
      <c r="H283" s="197">
        <v>2</v>
      </c>
      <c r="I283" s="198"/>
      <c r="J283" s="199"/>
      <c r="K283" s="200">
        <f>SUM(L283:M283)</f>
        <v>0</v>
      </c>
      <c r="L283" s="201"/>
      <c r="M283" s="201"/>
      <c r="N283" s="210">
        <f>SUM(O283:P283)</f>
        <v>0</v>
      </c>
      <c r="O283" s="201"/>
      <c r="P283" s="201"/>
      <c r="Q283" s="202">
        <f>SUM(R283:S283)</f>
        <v>0</v>
      </c>
      <c r="R283" s="203"/>
      <c r="S283" s="203"/>
      <c r="T283" s="202">
        <f>SUM(U283:V283)</f>
        <v>0</v>
      </c>
      <c r="U283" s="229"/>
      <c r="V283" s="229"/>
      <c r="W283" s="212"/>
      <c r="X283" s="212">
        <v>1900</v>
      </c>
      <c r="Y283" s="204"/>
      <c r="Z283" s="67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  <c r="AT283" s="153"/>
      <c r="AU283" s="153"/>
      <c r="AV283" s="153"/>
      <c r="AW283" s="10"/>
      <c r="BN283" s="154"/>
      <c r="BO283" s="154"/>
      <c r="BP283" s="154"/>
      <c r="BQ283" s="154"/>
      <c r="BR283" s="154"/>
      <c r="BS283" s="154"/>
      <c r="BT283" s="154"/>
      <c r="BU283" s="154"/>
      <c r="BV283" s="154"/>
      <c r="BW283" s="154"/>
      <c r="BX283" s="154"/>
      <c r="BY283" s="154"/>
      <c r="BZ283" s="154"/>
      <c r="CA283" s="154"/>
      <c r="CB283" s="154"/>
      <c r="CC283" s="154"/>
      <c r="CD283" s="154"/>
      <c r="CE283" s="154"/>
      <c r="CF283" s="154"/>
      <c r="CG283" s="154"/>
      <c r="CH283" s="154"/>
      <c r="CI283" s="154"/>
      <c r="CJ283" s="154"/>
      <c r="CK283" s="154"/>
      <c r="CL283" s="154"/>
      <c r="CM283" s="154"/>
      <c r="CN283" s="154"/>
      <c r="CO283" s="154"/>
      <c r="CP283" s="154"/>
      <c r="CQ283" s="154"/>
      <c r="CR283" s="154"/>
      <c r="CS283" s="154"/>
      <c r="CT283" s="154"/>
      <c r="CU283" s="154"/>
      <c r="CV283" s="154"/>
      <c r="CW283" s="154"/>
      <c r="CX283" s="154"/>
      <c r="CY283" s="154"/>
      <c r="CZ283" s="154"/>
      <c r="DA283" s="154"/>
      <c r="DB283" s="154"/>
      <c r="DC283" s="154"/>
      <c r="DD283" s="154"/>
      <c r="DE283" s="154"/>
      <c r="DF283" s="154"/>
      <c r="DG283" s="154"/>
      <c r="DH283" s="154"/>
      <c r="DI283" s="154"/>
      <c r="DJ283" s="154"/>
      <c r="DK283" s="154"/>
      <c r="DL283" s="154"/>
      <c r="DM283" s="154"/>
      <c r="DN283" s="154"/>
      <c r="DO283" s="154"/>
    </row>
    <row r="284" spans="1:119" ht="12.75" customHeight="1">
      <c r="A284" s="58">
        <v>3</v>
      </c>
      <c r="B284" s="230">
        <f>+B283+1</f>
        <v>276</v>
      </c>
      <c r="C284" s="231">
        <v>3160</v>
      </c>
      <c r="D284" s="195" t="s">
        <v>23</v>
      </c>
      <c r="E284" s="196" t="s">
        <v>24</v>
      </c>
      <c r="F284" s="196" t="s">
        <v>144</v>
      </c>
      <c r="G284" s="196" t="s">
        <v>155</v>
      </c>
      <c r="H284" s="197">
        <v>29</v>
      </c>
      <c r="I284" s="198"/>
      <c r="J284" s="199"/>
      <c r="K284" s="200">
        <f>SUM(L284:M284)</f>
        <v>0</v>
      </c>
      <c r="L284" s="201"/>
      <c r="M284" s="201"/>
      <c r="N284" s="210">
        <f>SUM(O284:P284)</f>
        <v>0</v>
      </c>
      <c r="O284" s="201"/>
      <c r="P284" s="201"/>
      <c r="Q284" s="202">
        <f>SUM(R284:S284)</f>
        <v>0</v>
      </c>
      <c r="R284" s="203"/>
      <c r="S284" s="203"/>
      <c r="T284" s="202">
        <f>SUM(U284:V284)</f>
        <v>0</v>
      </c>
      <c r="U284" s="229"/>
      <c r="V284" s="229"/>
      <c r="W284" s="212"/>
      <c r="X284" s="212">
        <v>1901</v>
      </c>
      <c r="Y284" s="204"/>
      <c r="Z284" s="67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0"/>
      <c r="BN284" s="154"/>
      <c r="BO284" s="154"/>
      <c r="BP284" s="154"/>
      <c r="BQ284" s="154"/>
      <c r="BR284" s="154"/>
      <c r="BS284" s="154"/>
      <c r="BT284" s="154"/>
      <c r="BU284" s="154"/>
      <c r="BV284" s="154"/>
      <c r="BW284" s="154"/>
      <c r="BX284" s="154"/>
      <c r="BY284" s="154"/>
      <c r="BZ284" s="154"/>
      <c r="CA284" s="154"/>
      <c r="CB284" s="154"/>
      <c r="CC284" s="154"/>
      <c r="CD284" s="154"/>
      <c r="CE284" s="154"/>
      <c r="CF284" s="154"/>
      <c r="CG284" s="154"/>
      <c r="CH284" s="154"/>
      <c r="CI284" s="154"/>
      <c r="CJ284" s="154"/>
      <c r="CK284" s="154"/>
      <c r="CL284" s="154"/>
      <c r="CM284" s="154"/>
      <c r="CN284" s="154"/>
      <c r="CO284" s="154"/>
      <c r="CP284" s="154"/>
      <c r="CQ284" s="154"/>
      <c r="CR284" s="154"/>
      <c r="CS284" s="154"/>
      <c r="CT284" s="154"/>
      <c r="CU284" s="154"/>
      <c r="CV284" s="154"/>
      <c r="CW284" s="154"/>
      <c r="CX284" s="154"/>
      <c r="CY284" s="154"/>
      <c r="CZ284" s="154"/>
      <c r="DA284" s="154"/>
      <c r="DB284" s="154"/>
      <c r="DC284" s="154"/>
      <c r="DD284" s="154"/>
      <c r="DE284" s="154"/>
      <c r="DF284" s="154"/>
      <c r="DG284" s="154"/>
      <c r="DH284" s="154"/>
      <c r="DI284" s="154"/>
      <c r="DJ284" s="154"/>
      <c r="DK284" s="154"/>
      <c r="DL284" s="154"/>
      <c r="DM284" s="154"/>
      <c r="DN284" s="154"/>
      <c r="DO284" s="154"/>
    </row>
    <row r="285" spans="1:119" ht="12.75" customHeight="1">
      <c r="A285" s="58">
        <v>3</v>
      </c>
      <c r="B285" s="232">
        <f>+B284+1</f>
        <v>277</v>
      </c>
      <c r="C285" s="228">
        <v>3211</v>
      </c>
      <c r="D285" s="207" t="s">
        <v>27</v>
      </c>
      <c r="E285" s="208" t="s">
        <v>24</v>
      </c>
      <c r="F285" s="208" t="s">
        <v>144</v>
      </c>
      <c r="G285" s="208" t="s">
        <v>155</v>
      </c>
      <c r="H285" s="209">
        <v>32</v>
      </c>
      <c r="I285" s="198">
        <v>1</v>
      </c>
      <c r="J285" s="199"/>
      <c r="K285" s="200">
        <f>SUM(L285:M285)</f>
        <v>1</v>
      </c>
      <c r="L285" s="201"/>
      <c r="M285" s="201">
        <v>1</v>
      </c>
      <c r="N285" s="210">
        <f>SUM(O285:P285)</f>
        <v>2</v>
      </c>
      <c r="O285" s="201"/>
      <c r="P285" s="201">
        <v>2</v>
      </c>
      <c r="Q285" s="202">
        <f>SUM(R285:S285)</f>
        <v>45.72</v>
      </c>
      <c r="R285" s="203"/>
      <c r="S285" s="203">
        <v>45.72</v>
      </c>
      <c r="T285" s="202">
        <f>SUM(U285:V285)</f>
        <v>0</v>
      </c>
      <c r="U285" s="229"/>
      <c r="V285" s="229"/>
      <c r="W285" s="212"/>
      <c r="X285" s="225">
        <v>1901</v>
      </c>
      <c r="Y285" s="204"/>
      <c r="Z285" s="67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0"/>
      <c r="BN285" s="154"/>
      <c r="BO285" s="154"/>
      <c r="BP285" s="154"/>
      <c r="BQ285" s="154"/>
      <c r="BR285" s="154"/>
      <c r="BS285" s="154"/>
      <c r="BT285" s="154"/>
      <c r="BU285" s="154"/>
      <c r="BV285" s="154"/>
      <c r="BW285" s="154"/>
      <c r="BX285" s="154"/>
      <c r="BY285" s="154"/>
      <c r="BZ285" s="154"/>
      <c r="CA285" s="154"/>
      <c r="CB285" s="154"/>
      <c r="CC285" s="154"/>
      <c r="CD285" s="154"/>
      <c r="CE285" s="154"/>
      <c r="CF285" s="154"/>
      <c r="CG285" s="154"/>
      <c r="CH285" s="154"/>
      <c r="CI285" s="154"/>
      <c r="CJ285" s="154"/>
      <c r="CK285" s="154"/>
      <c r="CL285" s="154"/>
      <c r="CM285" s="154"/>
      <c r="CN285" s="154"/>
      <c r="CO285" s="154"/>
      <c r="CP285" s="154"/>
      <c r="CQ285" s="154"/>
      <c r="CR285" s="154"/>
      <c r="CS285" s="154"/>
      <c r="CT285" s="154"/>
      <c r="CU285" s="154"/>
      <c r="CV285" s="154"/>
      <c r="CW285" s="154"/>
      <c r="CX285" s="154"/>
      <c r="CY285" s="154"/>
      <c r="CZ285" s="154"/>
      <c r="DA285" s="154"/>
      <c r="DB285" s="154"/>
      <c r="DC285" s="154"/>
      <c r="DD285" s="154"/>
      <c r="DE285" s="154"/>
      <c r="DF285" s="154"/>
      <c r="DG285" s="154"/>
      <c r="DH285" s="154"/>
      <c r="DI285" s="154"/>
      <c r="DJ285" s="154"/>
      <c r="DK285" s="154"/>
      <c r="DL285" s="154"/>
      <c r="DM285" s="154"/>
      <c r="DN285" s="154"/>
      <c r="DO285" s="154"/>
    </row>
    <row r="286" spans="1:119" ht="12.75" customHeight="1">
      <c r="A286" s="58"/>
      <c r="B286" s="236" t="s">
        <v>156</v>
      </c>
      <c r="C286" s="237" t="s">
        <v>157</v>
      </c>
      <c r="D286" s="237"/>
      <c r="E286" s="237"/>
      <c r="F286" s="237"/>
      <c r="G286" s="237"/>
      <c r="H286" s="237"/>
      <c r="I286" s="238">
        <f>SUM(I9:I285)</f>
        <v>173</v>
      </c>
      <c r="J286" s="238">
        <f>SUM(J9:J285)</f>
        <v>6</v>
      </c>
      <c r="K286" s="238">
        <f>SUM(K9:K285)</f>
        <v>879</v>
      </c>
      <c r="L286" s="238">
        <f>SUM(L9:L285)</f>
        <v>837</v>
      </c>
      <c r="M286" s="238">
        <f>SUM(M9:M285)</f>
        <v>42</v>
      </c>
      <c r="N286" s="238">
        <f>SUM(N9:N285)</f>
        <v>3097</v>
      </c>
      <c r="O286" s="238">
        <f>SUM(O9:O285)</f>
        <v>2939</v>
      </c>
      <c r="P286" s="238">
        <f>SUM(P9:P285)</f>
        <v>158</v>
      </c>
      <c r="Q286" s="239">
        <f>SUM(Q9:Q285)</f>
        <v>49498.89</v>
      </c>
      <c r="R286" s="239">
        <f>SUM(R9:R285)</f>
        <v>45908.03</v>
      </c>
      <c r="S286" s="239">
        <f>SUM(S9:S285)</f>
        <v>3590.8599999999997</v>
      </c>
      <c r="T286" s="239">
        <f>SUM(T9:T285)</f>
        <v>13088.330000000004</v>
      </c>
      <c r="U286" s="239">
        <f>SUM(U9:U285)</f>
        <v>11532.54</v>
      </c>
      <c r="V286" s="239">
        <f>SUM(V9:V285)</f>
        <v>1555.7900000000002</v>
      </c>
      <c r="W286" s="240"/>
      <c r="X286" s="240"/>
      <c r="Y286" s="241" t="s">
        <v>1</v>
      </c>
      <c r="Z286" s="67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0"/>
      <c r="BN286" s="154"/>
      <c r="BO286" s="154"/>
      <c r="BP286" s="154"/>
      <c r="BQ286" s="154"/>
      <c r="BR286" s="154"/>
      <c r="BS286" s="154"/>
      <c r="BT286" s="154"/>
      <c r="BU286" s="154"/>
      <c r="BV286" s="154"/>
      <c r="BW286" s="154"/>
      <c r="BX286" s="154"/>
      <c r="BY286" s="154"/>
      <c r="BZ286" s="154"/>
      <c r="CA286" s="154"/>
      <c r="CB286" s="154"/>
      <c r="CC286" s="154"/>
      <c r="CD286" s="154"/>
      <c r="CE286" s="154"/>
      <c r="CF286" s="154"/>
      <c r="CG286" s="154"/>
      <c r="CH286" s="154"/>
      <c r="CI286" s="154"/>
      <c r="CJ286" s="154"/>
      <c r="CK286" s="154"/>
      <c r="CL286" s="154"/>
      <c r="CM286" s="154"/>
      <c r="CN286" s="154"/>
      <c r="CO286" s="154"/>
      <c r="CP286" s="154"/>
      <c r="CQ286" s="154"/>
      <c r="CR286" s="154"/>
      <c r="CS286" s="154"/>
      <c r="CT286" s="154"/>
      <c r="CU286" s="154"/>
      <c r="CV286" s="154"/>
      <c r="CW286" s="154"/>
      <c r="CX286" s="154"/>
      <c r="CY286" s="154"/>
      <c r="CZ286" s="154"/>
      <c r="DA286" s="154"/>
      <c r="DB286" s="154"/>
      <c r="DC286" s="154"/>
      <c r="DD286" s="154"/>
      <c r="DE286" s="154"/>
      <c r="DF286" s="154"/>
      <c r="DG286" s="154"/>
      <c r="DH286" s="154"/>
      <c r="DI286" s="154"/>
      <c r="DJ286" s="154"/>
      <c r="DK286" s="154"/>
      <c r="DL286" s="154"/>
      <c r="DM286" s="154"/>
      <c r="DN286" s="154"/>
      <c r="DO286" s="154"/>
    </row>
    <row r="287" spans="1:119" ht="12.75" customHeight="1">
      <c r="A287" s="58">
        <v>6</v>
      </c>
      <c r="B287" s="232">
        <v>1</v>
      </c>
      <c r="C287" s="228">
        <v>3167</v>
      </c>
      <c r="D287" s="207" t="s">
        <v>27</v>
      </c>
      <c r="E287" s="208" t="s">
        <v>34</v>
      </c>
      <c r="F287" s="208" t="s">
        <v>158</v>
      </c>
      <c r="G287" s="208" t="s">
        <v>159</v>
      </c>
      <c r="H287" s="209" t="s">
        <v>160</v>
      </c>
      <c r="I287" s="198">
        <v>1</v>
      </c>
      <c r="J287" s="199"/>
      <c r="K287" s="200">
        <f>SUM(L287:M287)</f>
        <v>2</v>
      </c>
      <c r="L287" s="201">
        <v>2</v>
      </c>
      <c r="M287" s="201"/>
      <c r="N287" s="210">
        <f>SUM(O287:P287)</f>
        <v>6</v>
      </c>
      <c r="O287" s="201">
        <v>6</v>
      </c>
      <c r="P287" s="201"/>
      <c r="Q287" s="202">
        <f>SUM(R287:S287)</f>
        <v>90.86</v>
      </c>
      <c r="R287" s="203">
        <v>90.86</v>
      </c>
      <c r="S287" s="203"/>
      <c r="T287" s="242">
        <f>SUM(U287:V287)</f>
        <v>0</v>
      </c>
      <c r="U287" s="229"/>
      <c r="V287" s="229"/>
      <c r="W287" s="212"/>
      <c r="X287" s="212">
        <v>1976</v>
      </c>
      <c r="Y287" s="204"/>
      <c r="Z287" s="67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0"/>
      <c r="BN287" s="154"/>
      <c r="BO287" s="154"/>
      <c r="BP287" s="154"/>
      <c r="BQ287" s="154"/>
      <c r="BR287" s="154"/>
      <c r="BS287" s="154"/>
      <c r="BT287" s="154"/>
      <c r="BU287" s="154"/>
      <c r="BV287" s="154"/>
      <c r="BW287" s="154"/>
      <c r="BX287" s="154"/>
      <c r="BY287" s="154"/>
      <c r="BZ287" s="154"/>
      <c r="CA287" s="154"/>
      <c r="CB287" s="154"/>
      <c r="CC287" s="154"/>
      <c r="CD287" s="154"/>
      <c r="CE287" s="154"/>
      <c r="CF287" s="154"/>
      <c r="CG287" s="154"/>
      <c r="CH287" s="154"/>
      <c r="CI287" s="154"/>
      <c r="CJ287" s="154"/>
      <c r="CK287" s="154"/>
      <c r="CL287" s="154"/>
      <c r="CM287" s="154"/>
      <c r="CN287" s="154"/>
      <c r="CO287" s="154"/>
      <c r="CP287" s="154"/>
      <c r="CQ287" s="154"/>
      <c r="CR287" s="154"/>
      <c r="CS287" s="154"/>
      <c r="CT287" s="154"/>
      <c r="CU287" s="154"/>
      <c r="CV287" s="154"/>
      <c r="CW287" s="154"/>
      <c r="CX287" s="154"/>
      <c r="CY287" s="154"/>
      <c r="CZ287" s="154"/>
      <c r="DA287" s="154"/>
      <c r="DB287" s="154"/>
      <c r="DC287" s="154"/>
      <c r="DD287" s="154"/>
      <c r="DE287" s="154"/>
      <c r="DF287" s="154"/>
      <c r="DG287" s="154"/>
      <c r="DH287" s="154"/>
      <c r="DI287" s="154"/>
      <c r="DJ287" s="154"/>
      <c r="DK287" s="154"/>
      <c r="DL287" s="154"/>
      <c r="DM287" s="154"/>
      <c r="DN287" s="154"/>
      <c r="DO287" s="154"/>
    </row>
    <row r="288" spans="1:119" ht="12.75" customHeight="1">
      <c r="A288" s="58">
        <v>6</v>
      </c>
      <c r="B288" s="232">
        <f>+B287+1</f>
        <v>2</v>
      </c>
      <c r="C288" s="228">
        <v>3168</v>
      </c>
      <c r="D288" s="207" t="s">
        <v>27</v>
      </c>
      <c r="E288" s="208" t="s">
        <v>24</v>
      </c>
      <c r="F288" s="208" t="s">
        <v>158</v>
      </c>
      <c r="G288" s="208" t="s">
        <v>53</v>
      </c>
      <c r="H288" s="209">
        <v>15</v>
      </c>
      <c r="I288" s="198">
        <v>1</v>
      </c>
      <c r="J288" s="199"/>
      <c r="K288" s="200">
        <f>SUM(L288:M288)</f>
        <v>2</v>
      </c>
      <c r="L288" s="201">
        <v>2</v>
      </c>
      <c r="M288" s="201"/>
      <c r="N288" s="210">
        <f>SUM(O288:P288)</f>
        <v>7</v>
      </c>
      <c r="O288" s="201">
        <v>7</v>
      </c>
      <c r="P288" s="201"/>
      <c r="Q288" s="202">
        <f>SUM(R288:S288)</f>
        <v>134.5</v>
      </c>
      <c r="R288" s="203">
        <f>78.8+55.7</f>
        <v>134.5</v>
      </c>
      <c r="S288" s="203"/>
      <c r="T288" s="242">
        <f>SUM(U288:V288)</f>
        <v>0</v>
      </c>
      <c r="U288" s="229"/>
      <c r="V288" s="229"/>
      <c r="W288" s="212"/>
      <c r="X288" s="212">
        <v>1900</v>
      </c>
      <c r="Y288" s="204"/>
      <c r="Z288" s="67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  <c r="AT288" s="153"/>
      <c r="AU288" s="153"/>
      <c r="AV288" s="153"/>
      <c r="AW288" s="10"/>
      <c r="BN288" s="154"/>
      <c r="BO288" s="154"/>
      <c r="BP288" s="154"/>
      <c r="BQ288" s="154"/>
      <c r="BR288" s="154"/>
      <c r="BS288" s="154"/>
      <c r="BT288" s="154"/>
      <c r="BU288" s="154"/>
      <c r="BV288" s="154"/>
      <c r="BW288" s="154"/>
      <c r="BX288" s="154"/>
      <c r="BY288" s="154"/>
      <c r="BZ288" s="154"/>
      <c r="CA288" s="154"/>
      <c r="CB288" s="154"/>
      <c r="CC288" s="154"/>
      <c r="CD288" s="154"/>
      <c r="CE288" s="154"/>
      <c r="CF288" s="154"/>
      <c r="CG288" s="154"/>
      <c r="CH288" s="154"/>
      <c r="CI288" s="154"/>
      <c r="CJ288" s="154"/>
      <c r="CK288" s="154"/>
      <c r="CL288" s="154"/>
      <c r="CM288" s="154"/>
      <c r="CN288" s="154"/>
      <c r="CO288" s="154"/>
      <c r="CP288" s="154"/>
      <c r="CQ288" s="154"/>
      <c r="CR288" s="154"/>
      <c r="CS288" s="154"/>
      <c r="CT288" s="154"/>
      <c r="CU288" s="154"/>
      <c r="CV288" s="154"/>
      <c r="CW288" s="154"/>
      <c r="CX288" s="154"/>
      <c r="CY288" s="154"/>
      <c r="CZ288" s="154"/>
      <c r="DA288" s="154"/>
      <c r="DB288" s="154"/>
      <c r="DC288" s="154"/>
      <c r="DD288" s="154"/>
      <c r="DE288" s="154"/>
      <c r="DF288" s="154"/>
      <c r="DG288" s="154"/>
      <c r="DH288" s="154"/>
      <c r="DI288" s="154"/>
      <c r="DJ288" s="154"/>
      <c r="DK288" s="154"/>
      <c r="DL288" s="154"/>
      <c r="DM288" s="154"/>
      <c r="DN288" s="154"/>
      <c r="DO288" s="154"/>
    </row>
    <row r="289" spans="1:119" ht="12.75" customHeight="1">
      <c r="A289" s="58">
        <v>6</v>
      </c>
      <c r="B289" s="232">
        <f>+B288+1</f>
        <v>3</v>
      </c>
      <c r="C289" s="228">
        <v>6036</v>
      </c>
      <c r="D289" s="207" t="s">
        <v>27</v>
      </c>
      <c r="E289" s="208" t="s">
        <v>24</v>
      </c>
      <c r="F289" s="208" t="s">
        <v>158</v>
      </c>
      <c r="G289" s="208" t="s">
        <v>72</v>
      </c>
      <c r="H289" s="209">
        <v>15</v>
      </c>
      <c r="I289" s="198"/>
      <c r="J289" s="199">
        <v>1</v>
      </c>
      <c r="K289" s="200">
        <f>SUM(L289:M289)</f>
        <v>1</v>
      </c>
      <c r="L289" s="201">
        <v>1</v>
      </c>
      <c r="M289" s="201"/>
      <c r="N289" s="210">
        <f>SUM(O289:P289)</f>
        <v>5</v>
      </c>
      <c r="O289" s="201">
        <v>5</v>
      </c>
      <c r="P289" s="201"/>
      <c r="Q289" s="202">
        <f>SUM(R289:S289)</f>
        <v>111.96000000000001</v>
      </c>
      <c r="R289" s="203">
        <v>111.96</v>
      </c>
      <c r="S289" s="203"/>
      <c r="T289" s="242">
        <f>SUM(U289:V289)</f>
        <v>0</v>
      </c>
      <c r="U289" s="229"/>
      <c r="V289" s="229"/>
      <c r="W289" s="212"/>
      <c r="X289" s="212"/>
      <c r="Y289" s="204"/>
      <c r="Z289" s="67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  <c r="AT289" s="153"/>
      <c r="AU289" s="153"/>
      <c r="AV289" s="153"/>
      <c r="AW289" s="10"/>
      <c r="BN289" s="154"/>
      <c r="BO289" s="154"/>
      <c r="BP289" s="154"/>
      <c r="BQ289" s="154"/>
      <c r="BR289" s="154"/>
      <c r="BS289" s="154"/>
      <c r="BT289" s="154"/>
      <c r="BU289" s="154"/>
      <c r="BV289" s="154"/>
      <c r="BW289" s="154"/>
      <c r="BX289" s="154"/>
      <c r="BY289" s="154"/>
      <c r="BZ289" s="154"/>
      <c r="CA289" s="154"/>
      <c r="CB289" s="154"/>
      <c r="CC289" s="154"/>
      <c r="CD289" s="154"/>
      <c r="CE289" s="154"/>
      <c r="CF289" s="154"/>
      <c r="CG289" s="154"/>
      <c r="CH289" s="154"/>
      <c r="CI289" s="154"/>
      <c r="CJ289" s="154"/>
      <c r="CK289" s="154"/>
      <c r="CL289" s="154"/>
      <c r="CM289" s="154"/>
      <c r="CN289" s="154"/>
      <c r="CO289" s="154"/>
      <c r="CP289" s="154"/>
      <c r="CQ289" s="154"/>
      <c r="CR289" s="154"/>
      <c r="CS289" s="154"/>
      <c r="CT289" s="154"/>
      <c r="CU289" s="154"/>
      <c r="CV289" s="154"/>
      <c r="CW289" s="154"/>
      <c r="CX289" s="154"/>
      <c r="CY289" s="154"/>
      <c r="CZ289" s="154"/>
      <c r="DA289" s="154"/>
      <c r="DB289" s="154"/>
      <c r="DC289" s="154"/>
      <c r="DD289" s="154"/>
      <c r="DE289" s="154"/>
      <c r="DF289" s="154"/>
      <c r="DG289" s="154"/>
      <c r="DH289" s="154"/>
      <c r="DI289" s="154"/>
      <c r="DJ289" s="154"/>
      <c r="DK289" s="154"/>
      <c r="DL289" s="154"/>
      <c r="DM289" s="154"/>
      <c r="DN289" s="154"/>
      <c r="DO289" s="154"/>
    </row>
    <row r="290" spans="1:119" ht="12.75" customHeight="1">
      <c r="A290" s="58">
        <v>6</v>
      </c>
      <c r="B290" s="198">
        <f>B289+1</f>
        <v>4</v>
      </c>
      <c r="C290" s="231">
        <v>3169</v>
      </c>
      <c r="D290" s="195" t="s">
        <v>23</v>
      </c>
      <c r="E290" s="196" t="s">
        <v>24</v>
      </c>
      <c r="F290" s="196" t="s">
        <v>158</v>
      </c>
      <c r="G290" s="196" t="s">
        <v>72</v>
      </c>
      <c r="H290" s="197">
        <v>26</v>
      </c>
      <c r="I290" s="198"/>
      <c r="J290" s="199"/>
      <c r="K290" s="200">
        <f>SUM(L290:M290)</f>
        <v>0</v>
      </c>
      <c r="L290" s="201"/>
      <c r="M290" s="201"/>
      <c r="N290" s="210">
        <f>SUM(O290:P290)</f>
        <v>0</v>
      </c>
      <c r="O290" s="201"/>
      <c r="P290" s="201"/>
      <c r="Q290" s="202">
        <f>SUM(R290:S290)</f>
        <v>0</v>
      </c>
      <c r="R290" s="203"/>
      <c r="S290" s="203"/>
      <c r="T290" s="242">
        <f>SUM(U290:V290)</f>
        <v>0</v>
      </c>
      <c r="U290" s="229"/>
      <c r="V290" s="229"/>
      <c r="W290" s="212"/>
      <c r="X290" s="212">
        <v>1900</v>
      </c>
      <c r="Y290" s="224" t="s">
        <v>208</v>
      </c>
      <c r="Z290" s="67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  <c r="AT290" s="153"/>
      <c r="AU290" s="153"/>
      <c r="AV290" s="153"/>
      <c r="AW290" s="10"/>
      <c r="BN290" s="154"/>
      <c r="BO290" s="154"/>
      <c r="BP290" s="154"/>
      <c r="BQ290" s="154"/>
      <c r="BR290" s="154"/>
      <c r="BS290" s="154"/>
      <c r="BT290" s="154"/>
      <c r="BU290" s="154"/>
      <c r="BV290" s="154"/>
      <c r="BW290" s="154"/>
      <c r="BX290" s="154"/>
      <c r="BY290" s="154"/>
      <c r="BZ290" s="154"/>
      <c r="CA290" s="154"/>
      <c r="CB290" s="154"/>
      <c r="CC290" s="154"/>
      <c r="CD290" s="154"/>
      <c r="CE290" s="154"/>
      <c r="CF290" s="154"/>
      <c r="CG290" s="154"/>
      <c r="CH290" s="154"/>
      <c r="CI290" s="154"/>
      <c r="CJ290" s="154"/>
      <c r="CK290" s="154"/>
      <c r="CL290" s="154"/>
      <c r="CM290" s="154"/>
      <c r="CN290" s="154"/>
      <c r="CO290" s="154"/>
      <c r="CP290" s="154"/>
      <c r="CQ290" s="154"/>
      <c r="CR290" s="154"/>
      <c r="CS290" s="154"/>
      <c r="CT290" s="154"/>
      <c r="CU290" s="154"/>
      <c r="CV290" s="154"/>
      <c r="CW290" s="154"/>
      <c r="CX290" s="154"/>
      <c r="CY290" s="154"/>
      <c r="CZ290" s="154"/>
      <c r="DA290" s="154"/>
      <c r="DB290" s="154"/>
      <c r="DC290" s="154"/>
      <c r="DD290" s="154"/>
      <c r="DE290" s="154"/>
      <c r="DF290" s="154"/>
      <c r="DG290" s="154"/>
      <c r="DH290" s="154"/>
      <c r="DI290" s="154"/>
      <c r="DJ290" s="154"/>
      <c r="DK290" s="154"/>
      <c r="DL290" s="154"/>
      <c r="DM290" s="154"/>
      <c r="DN290" s="154"/>
      <c r="DO290" s="154"/>
    </row>
    <row r="291" spans="1:119" ht="12.75" customHeight="1">
      <c r="A291" s="58">
        <v>6</v>
      </c>
      <c r="B291" s="198">
        <f>B290+1</f>
        <v>5</v>
      </c>
      <c r="C291" s="231">
        <v>3171</v>
      </c>
      <c r="D291" s="195" t="s">
        <v>23</v>
      </c>
      <c r="E291" s="196" t="s">
        <v>24</v>
      </c>
      <c r="F291" s="196" t="s">
        <v>158</v>
      </c>
      <c r="G291" s="196" t="s">
        <v>72</v>
      </c>
      <c r="H291" s="197">
        <v>39</v>
      </c>
      <c r="I291" s="198"/>
      <c r="J291" s="199"/>
      <c r="K291" s="200">
        <f>SUM(L291:M291)</f>
        <v>0</v>
      </c>
      <c r="L291" s="201"/>
      <c r="M291" s="201"/>
      <c r="N291" s="210">
        <f>SUM(O291:P291)</f>
        <v>0</v>
      </c>
      <c r="O291" s="201"/>
      <c r="P291" s="201"/>
      <c r="Q291" s="202">
        <f>SUM(R291:S291)</f>
        <v>0</v>
      </c>
      <c r="R291" s="203"/>
      <c r="S291" s="203"/>
      <c r="T291" s="242">
        <f>SUM(U291:V291)</f>
        <v>0</v>
      </c>
      <c r="U291" s="229"/>
      <c r="V291" s="229"/>
      <c r="W291" s="212"/>
      <c r="X291" s="212">
        <v>1890</v>
      </c>
      <c r="Y291" s="204"/>
      <c r="Z291" s="67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3"/>
      <c r="AU291" s="153"/>
      <c r="AV291" s="153"/>
      <c r="AW291" s="10"/>
      <c r="BN291" s="154"/>
      <c r="BO291" s="154"/>
      <c r="BP291" s="154"/>
      <c r="BQ291" s="154"/>
      <c r="BR291" s="154"/>
      <c r="BS291" s="154"/>
      <c r="BT291" s="154"/>
      <c r="BU291" s="154"/>
      <c r="BV291" s="154"/>
      <c r="BW291" s="154"/>
      <c r="BX291" s="154"/>
      <c r="BY291" s="154"/>
      <c r="BZ291" s="154"/>
      <c r="CA291" s="154"/>
      <c r="CB291" s="154"/>
      <c r="CC291" s="154"/>
      <c r="CD291" s="154"/>
      <c r="CE291" s="154"/>
      <c r="CF291" s="154"/>
      <c r="CG291" s="154"/>
      <c r="CH291" s="154"/>
      <c r="CI291" s="154"/>
      <c r="CJ291" s="154"/>
      <c r="CK291" s="154"/>
      <c r="CL291" s="154"/>
      <c r="CM291" s="154"/>
      <c r="CN291" s="154"/>
      <c r="CO291" s="154"/>
      <c r="CP291" s="154"/>
      <c r="CQ291" s="154"/>
      <c r="CR291" s="154"/>
      <c r="CS291" s="154"/>
      <c r="CT291" s="154"/>
      <c r="CU291" s="154"/>
      <c r="CV291" s="154"/>
      <c r="CW291" s="154"/>
      <c r="CX291" s="154"/>
      <c r="CY291" s="154"/>
      <c r="CZ291" s="154"/>
      <c r="DA291" s="154"/>
      <c r="DB291" s="154"/>
      <c r="DC291" s="154"/>
      <c r="DD291" s="154"/>
      <c r="DE291" s="154"/>
      <c r="DF291" s="154"/>
      <c r="DG291" s="154"/>
      <c r="DH291" s="154"/>
      <c r="DI291" s="154"/>
      <c r="DJ291" s="154"/>
      <c r="DK291" s="154"/>
      <c r="DL291" s="154"/>
      <c r="DM291" s="154"/>
      <c r="DN291" s="154"/>
      <c r="DO291" s="154"/>
    </row>
    <row r="292" spans="1:119" ht="12.75" customHeight="1">
      <c r="A292" s="58">
        <v>6</v>
      </c>
      <c r="B292" s="232">
        <f>+B291+1</f>
        <v>6</v>
      </c>
      <c r="C292" s="228">
        <v>3172</v>
      </c>
      <c r="D292" s="207" t="s">
        <v>27</v>
      </c>
      <c r="E292" s="208" t="s">
        <v>24</v>
      </c>
      <c r="F292" s="208" t="s">
        <v>158</v>
      </c>
      <c r="G292" s="208" t="s">
        <v>72</v>
      </c>
      <c r="H292" s="209">
        <v>48</v>
      </c>
      <c r="I292" s="198">
        <v>1</v>
      </c>
      <c r="J292" s="199"/>
      <c r="K292" s="200">
        <f>SUM(L292:M292)</f>
        <v>1</v>
      </c>
      <c r="L292" s="201">
        <v>1</v>
      </c>
      <c r="M292" s="201"/>
      <c r="N292" s="210">
        <f>SUM(O292:P292)</f>
        <v>4</v>
      </c>
      <c r="O292" s="201">
        <v>4</v>
      </c>
      <c r="P292" s="201"/>
      <c r="Q292" s="202">
        <f>SUM(R292:S292)</f>
        <v>71.47</v>
      </c>
      <c r="R292" s="203">
        <f>71.47</f>
        <v>71.47</v>
      </c>
      <c r="S292" s="203"/>
      <c r="T292" s="242">
        <f>SUM(U292:V292)</f>
        <v>0</v>
      </c>
      <c r="U292" s="229"/>
      <c r="V292" s="229"/>
      <c r="W292" s="212"/>
      <c r="X292" s="212">
        <v>1908</v>
      </c>
      <c r="Y292" s="204"/>
      <c r="Z292" s="67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  <c r="AT292" s="153"/>
      <c r="AU292" s="153"/>
      <c r="AV292" s="153"/>
      <c r="AW292" s="10"/>
      <c r="BN292" s="154"/>
      <c r="BO292" s="154"/>
      <c r="BP292" s="154"/>
      <c r="BQ292" s="154"/>
      <c r="BR292" s="154"/>
      <c r="BS292" s="154"/>
      <c r="BT292" s="154"/>
      <c r="BU292" s="154"/>
      <c r="BV292" s="154"/>
      <c r="BW292" s="154"/>
      <c r="BX292" s="154"/>
      <c r="BY292" s="154"/>
      <c r="BZ292" s="154"/>
      <c r="CA292" s="154"/>
      <c r="CB292" s="154"/>
      <c r="CC292" s="154"/>
      <c r="CD292" s="154"/>
      <c r="CE292" s="154"/>
      <c r="CF292" s="154"/>
      <c r="CG292" s="154"/>
      <c r="CH292" s="154"/>
      <c r="CI292" s="154"/>
      <c r="CJ292" s="154"/>
      <c r="CK292" s="154"/>
      <c r="CL292" s="154"/>
      <c r="CM292" s="154"/>
      <c r="CN292" s="154"/>
      <c r="CO292" s="154"/>
      <c r="CP292" s="154"/>
      <c r="CQ292" s="154"/>
      <c r="CR292" s="154"/>
      <c r="CS292" s="154"/>
      <c r="CT292" s="154"/>
      <c r="CU292" s="154"/>
      <c r="CV292" s="154"/>
      <c r="CW292" s="154"/>
      <c r="CX292" s="154"/>
      <c r="CY292" s="154"/>
      <c r="CZ292" s="154"/>
      <c r="DA292" s="154"/>
      <c r="DB292" s="154"/>
      <c r="DC292" s="154"/>
      <c r="DD292" s="154"/>
      <c r="DE292" s="154"/>
      <c r="DF292" s="154"/>
      <c r="DG292" s="154"/>
      <c r="DH292" s="154"/>
      <c r="DI292" s="154"/>
      <c r="DJ292" s="154"/>
      <c r="DK292" s="154"/>
      <c r="DL292" s="154"/>
      <c r="DM292" s="154"/>
      <c r="DN292" s="154"/>
      <c r="DO292" s="154"/>
    </row>
    <row r="293" spans="1:119" ht="12.75" customHeight="1">
      <c r="A293" s="58">
        <v>6</v>
      </c>
      <c r="B293" s="232">
        <f>+B292+1</f>
        <v>7</v>
      </c>
      <c r="C293" s="228">
        <v>3173</v>
      </c>
      <c r="D293" s="207" t="s">
        <v>27</v>
      </c>
      <c r="E293" s="208" t="s">
        <v>24</v>
      </c>
      <c r="F293" s="208" t="s">
        <v>158</v>
      </c>
      <c r="G293" s="208" t="s">
        <v>161</v>
      </c>
      <c r="H293" s="209">
        <v>4</v>
      </c>
      <c r="I293" s="198">
        <v>1</v>
      </c>
      <c r="J293" s="199"/>
      <c r="K293" s="200">
        <f>SUM(L293:M293)</f>
        <v>3</v>
      </c>
      <c r="L293" s="201">
        <v>3</v>
      </c>
      <c r="M293" s="201"/>
      <c r="N293" s="210">
        <f>SUM(O293:P293)</f>
        <v>8</v>
      </c>
      <c r="O293" s="201">
        <v>8</v>
      </c>
      <c r="P293" s="201"/>
      <c r="Q293" s="202">
        <f>SUM(R293:S293)</f>
        <v>130.65</v>
      </c>
      <c r="R293" s="203">
        <v>130.65</v>
      </c>
      <c r="S293" s="203"/>
      <c r="T293" s="242">
        <f>SUM(U293:V293)</f>
        <v>0</v>
      </c>
      <c r="U293" s="229"/>
      <c r="V293" s="229"/>
      <c r="W293" s="212"/>
      <c r="X293" s="212">
        <v>1920</v>
      </c>
      <c r="Y293" s="204"/>
      <c r="Z293" s="67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  <c r="AT293" s="153"/>
      <c r="AU293" s="153"/>
      <c r="AV293" s="153"/>
      <c r="AW293" s="10"/>
      <c r="BN293" s="154"/>
      <c r="BO293" s="154"/>
      <c r="BP293" s="154"/>
      <c r="BQ293" s="154"/>
      <c r="BR293" s="154"/>
      <c r="BS293" s="154"/>
      <c r="BT293" s="154"/>
      <c r="BU293" s="154"/>
      <c r="BV293" s="154"/>
      <c r="BW293" s="154"/>
      <c r="BX293" s="154"/>
      <c r="BY293" s="154"/>
      <c r="BZ293" s="154"/>
      <c r="CA293" s="154"/>
      <c r="CB293" s="154"/>
      <c r="CC293" s="154"/>
      <c r="CD293" s="154"/>
      <c r="CE293" s="154"/>
      <c r="CF293" s="154"/>
      <c r="CG293" s="154"/>
      <c r="CH293" s="154"/>
      <c r="CI293" s="154"/>
      <c r="CJ293" s="154"/>
      <c r="CK293" s="154"/>
      <c r="CL293" s="154"/>
      <c r="CM293" s="154"/>
      <c r="CN293" s="154"/>
      <c r="CO293" s="154"/>
      <c r="CP293" s="154"/>
      <c r="CQ293" s="154"/>
      <c r="CR293" s="154"/>
      <c r="CS293" s="154"/>
      <c r="CT293" s="154"/>
      <c r="CU293" s="154"/>
      <c r="CV293" s="154"/>
      <c r="CW293" s="154"/>
      <c r="CX293" s="154"/>
      <c r="CY293" s="154"/>
      <c r="CZ293" s="154"/>
      <c r="DA293" s="154"/>
      <c r="DB293" s="154"/>
      <c r="DC293" s="154"/>
      <c r="DD293" s="154"/>
      <c r="DE293" s="154"/>
      <c r="DF293" s="154"/>
      <c r="DG293" s="154"/>
      <c r="DH293" s="154"/>
      <c r="DI293" s="154"/>
      <c r="DJ293" s="154"/>
      <c r="DK293" s="154"/>
      <c r="DL293" s="154"/>
      <c r="DM293" s="154"/>
      <c r="DN293" s="154"/>
      <c r="DO293" s="154"/>
    </row>
    <row r="294" spans="1:119" ht="12.75" customHeight="1">
      <c r="A294" s="58">
        <v>6</v>
      </c>
      <c r="B294" s="232">
        <f>+B293+1</f>
        <v>8</v>
      </c>
      <c r="C294" s="228">
        <v>3174</v>
      </c>
      <c r="D294" s="207" t="s">
        <v>27</v>
      </c>
      <c r="E294" s="208" t="s">
        <v>24</v>
      </c>
      <c r="F294" s="208" t="s">
        <v>158</v>
      </c>
      <c r="G294" s="208" t="s">
        <v>161</v>
      </c>
      <c r="H294" s="209">
        <v>5</v>
      </c>
      <c r="I294" s="198">
        <v>1</v>
      </c>
      <c r="J294" s="199"/>
      <c r="K294" s="200">
        <f>SUM(L294:M294)</f>
        <v>1</v>
      </c>
      <c r="L294" s="201">
        <v>1</v>
      </c>
      <c r="M294" s="201"/>
      <c r="N294" s="210">
        <f>SUM(O294:P294)</f>
        <v>3</v>
      </c>
      <c r="O294" s="201">
        <v>3</v>
      </c>
      <c r="P294" s="201"/>
      <c r="Q294" s="202">
        <f>SUM(R294:S294)</f>
        <v>48.550000000000004</v>
      </c>
      <c r="R294" s="203">
        <v>48.55</v>
      </c>
      <c r="S294" s="203"/>
      <c r="T294" s="242">
        <f>SUM(U294:V294)</f>
        <v>0</v>
      </c>
      <c r="U294" s="229"/>
      <c r="V294" s="229"/>
      <c r="W294" s="212"/>
      <c r="X294" s="212">
        <v>1920</v>
      </c>
      <c r="Y294" s="204"/>
      <c r="Z294" s="67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  <c r="AT294" s="153"/>
      <c r="AU294" s="153"/>
      <c r="AV294" s="153"/>
      <c r="AW294" s="10"/>
      <c r="BN294" s="154"/>
      <c r="BO294" s="154"/>
      <c r="BP294" s="154"/>
      <c r="BQ294" s="154"/>
      <c r="BR294" s="154"/>
      <c r="BS294" s="154"/>
      <c r="BT294" s="154"/>
      <c r="BU294" s="154"/>
      <c r="BV294" s="154"/>
      <c r="BW294" s="154"/>
      <c r="BX294" s="154"/>
      <c r="BY294" s="154"/>
      <c r="BZ294" s="154"/>
      <c r="CA294" s="154"/>
      <c r="CB294" s="154"/>
      <c r="CC294" s="154"/>
      <c r="CD294" s="154"/>
      <c r="CE294" s="154"/>
      <c r="CF294" s="154"/>
      <c r="CG294" s="154"/>
      <c r="CH294" s="154"/>
      <c r="CI294" s="154"/>
      <c r="CJ294" s="154"/>
      <c r="CK294" s="154"/>
      <c r="CL294" s="154"/>
      <c r="CM294" s="154"/>
      <c r="CN294" s="154"/>
      <c r="CO294" s="154"/>
      <c r="CP294" s="154"/>
      <c r="CQ294" s="154"/>
      <c r="CR294" s="154"/>
      <c r="CS294" s="154"/>
      <c r="CT294" s="154"/>
      <c r="CU294" s="154"/>
      <c r="CV294" s="154"/>
      <c r="CW294" s="154"/>
      <c r="CX294" s="154"/>
      <c r="CY294" s="154"/>
      <c r="CZ294" s="154"/>
      <c r="DA294" s="154"/>
      <c r="DB294" s="154"/>
      <c r="DC294" s="154"/>
      <c r="DD294" s="154"/>
      <c r="DE294" s="154"/>
      <c r="DF294" s="154"/>
      <c r="DG294" s="154"/>
      <c r="DH294" s="154"/>
      <c r="DI294" s="154"/>
      <c r="DJ294" s="154"/>
      <c r="DK294" s="154"/>
      <c r="DL294" s="154"/>
      <c r="DM294" s="154"/>
      <c r="DN294" s="154"/>
      <c r="DO294" s="154"/>
    </row>
    <row r="295" spans="1:119" ht="12.75" customHeight="1">
      <c r="A295" s="58">
        <v>6</v>
      </c>
      <c r="B295" s="230">
        <f>+B294+1</f>
        <v>9</v>
      </c>
      <c r="C295" s="231">
        <v>3177</v>
      </c>
      <c r="D295" s="195" t="s">
        <v>23</v>
      </c>
      <c r="E295" s="196" t="s">
        <v>24</v>
      </c>
      <c r="F295" s="196" t="s">
        <v>158</v>
      </c>
      <c r="G295" s="196" t="s">
        <v>162</v>
      </c>
      <c r="H295" s="197">
        <v>7</v>
      </c>
      <c r="I295" s="198"/>
      <c r="J295" s="199"/>
      <c r="K295" s="200">
        <f>SUM(L295:M295)</f>
        <v>0</v>
      </c>
      <c r="L295" s="201"/>
      <c r="M295" s="201"/>
      <c r="N295" s="210">
        <f>SUM(O295:P295)</f>
        <v>0</v>
      </c>
      <c r="O295" s="201"/>
      <c r="P295" s="201"/>
      <c r="Q295" s="202">
        <f>SUM(R295:S295)</f>
        <v>0</v>
      </c>
      <c r="R295" s="203"/>
      <c r="S295" s="203"/>
      <c r="T295" s="242">
        <f>SUM(U295:V295)</f>
        <v>0</v>
      </c>
      <c r="U295" s="229"/>
      <c r="V295" s="229"/>
      <c r="W295" s="212"/>
      <c r="X295" s="212">
        <v>1900</v>
      </c>
      <c r="Y295" s="204"/>
      <c r="Z295" s="67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  <c r="AT295" s="153"/>
      <c r="AU295" s="153"/>
      <c r="AV295" s="153"/>
      <c r="AW295" s="10"/>
      <c r="BN295" s="154"/>
      <c r="BO295" s="154"/>
      <c r="BP295" s="154"/>
      <c r="BQ295" s="154"/>
      <c r="BR295" s="154"/>
      <c r="BS295" s="154"/>
      <c r="BT295" s="154"/>
      <c r="BU295" s="154"/>
      <c r="BV295" s="154"/>
      <c r="BW295" s="154"/>
      <c r="BX295" s="154"/>
      <c r="BY295" s="154"/>
      <c r="BZ295" s="154"/>
      <c r="CA295" s="154"/>
      <c r="CB295" s="154"/>
      <c r="CC295" s="154"/>
      <c r="CD295" s="154"/>
      <c r="CE295" s="154"/>
      <c r="CF295" s="154"/>
      <c r="CG295" s="154"/>
      <c r="CH295" s="154"/>
      <c r="CI295" s="154"/>
      <c r="CJ295" s="154"/>
      <c r="CK295" s="154"/>
      <c r="CL295" s="154"/>
      <c r="CM295" s="154"/>
      <c r="CN295" s="154"/>
      <c r="CO295" s="154"/>
      <c r="CP295" s="154"/>
      <c r="CQ295" s="154"/>
      <c r="CR295" s="154"/>
      <c r="CS295" s="154"/>
      <c r="CT295" s="154"/>
      <c r="CU295" s="154"/>
      <c r="CV295" s="154"/>
      <c r="CW295" s="154"/>
      <c r="CX295" s="154"/>
      <c r="CY295" s="154"/>
      <c r="CZ295" s="154"/>
      <c r="DA295" s="154"/>
      <c r="DB295" s="154"/>
      <c r="DC295" s="154"/>
      <c r="DD295" s="154"/>
      <c r="DE295" s="154"/>
      <c r="DF295" s="154"/>
      <c r="DG295" s="154"/>
      <c r="DH295" s="154"/>
      <c r="DI295" s="154"/>
      <c r="DJ295" s="154"/>
      <c r="DK295" s="154"/>
      <c r="DL295" s="154"/>
      <c r="DM295" s="154"/>
      <c r="DN295" s="154"/>
      <c r="DO295" s="154"/>
    </row>
    <row r="296" spans="1:119" ht="12.75" customHeight="1">
      <c r="A296" s="58">
        <v>6</v>
      </c>
      <c r="B296" s="230">
        <f>+B295+1</f>
        <v>10</v>
      </c>
      <c r="C296" s="231">
        <v>3178</v>
      </c>
      <c r="D296" s="195" t="s">
        <v>23</v>
      </c>
      <c r="E296" s="196" t="s">
        <v>24</v>
      </c>
      <c r="F296" s="196" t="s">
        <v>158</v>
      </c>
      <c r="G296" s="196" t="s">
        <v>162</v>
      </c>
      <c r="H296" s="197">
        <v>12</v>
      </c>
      <c r="I296" s="198"/>
      <c r="J296" s="199"/>
      <c r="K296" s="200">
        <f>SUM(L296:M296)</f>
        <v>0</v>
      </c>
      <c r="L296" s="201"/>
      <c r="M296" s="201"/>
      <c r="N296" s="210">
        <f>SUM(O296:P296)</f>
        <v>0</v>
      </c>
      <c r="O296" s="201"/>
      <c r="P296" s="201"/>
      <c r="Q296" s="202">
        <f>SUM(R296:S296)</f>
        <v>0</v>
      </c>
      <c r="R296" s="203"/>
      <c r="S296" s="203"/>
      <c r="T296" s="242">
        <f>SUM(U296:V296)</f>
        <v>0</v>
      </c>
      <c r="U296" s="229"/>
      <c r="V296" s="229"/>
      <c r="W296" s="212"/>
      <c r="X296" s="212">
        <v>1910</v>
      </c>
      <c r="Y296" s="204"/>
      <c r="Z296" s="67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  <c r="AT296" s="153"/>
      <c r="AU296" s="153"/>
      <c r="AV296" s="153"/>
      <c r="AW296" s="10"/>
      <c r="BN296" s="154"/>
      <c r="BO296" s="154"/>
      <c r="BP296" s="154"/>
      <c r="BQ296" s="154"/>
      <c r="BR296" s="154"/>
      <c r="BS296" s="154"/>
      <c r="BT296" s="154"/>
      <c r="BU296" s="154"/>
      <c r="BV296" s="154"/>
      <c r="BW296" s="154"/>
      <c r="BX296" s="154"/>
      <c r="BY296" s="154"/>
      <c r="BZ296" s="154"/>
      <c r="CA296" s="154"/>
      <c r="CB296" s="154"/>
      <c r="CC296" s="154"/>
      <c r="CD296" s="154"/>
      <c r="CE296" s="154"/>
      <c r="CF296" s="154"/>
      <c r="CG296" s="154"/>
      <c r="CH296" s="154"/>
      <c r="CI296" s="154"/>
      <c r="CJ296" s="154"/>
      <c r="CK296" s="154"/>
      <c r="CL296" s="154"/>
      <c r="CM296" s="154"/>
      <c r="CN296" s="154"/>
      <c r="CO296" s="154"/>
      <c r="CP296" s="154"/>
      <c r="CQ296" s="154"/>
      <c r="CR296" s="154"/>
      <c r="CS296" s="154"/>
      <c r="CT296" s="154"/>
      <c r="CU296" s="154"/>
      <c r="CV296" s="154"/>
      <c r="CW296" s="154"/>
      <c r="CX296" s="154"/>
      <c r="CY296" s="154"/>
      <c r="CZ296" s="154"/>
      <c r="DA296" s="154"/>
      <c r="DB296" s="154"/>
      <c r="DC296" s="154"/>
      <c r="DD296" s="154"/>
      <c r="DE296" s="154"/>
      <c r="DF296" s="154"/>
      <c r="DG296" s="154"/>
      <c r="DH296" s="154"/>
      <c r="DI296" s="154"/>
      <c r="DJ296" s="154"/>
      <c r="DK296" s="154"/>
      <c r="DL296" s="154"/>
      <c r="DM296" s="154"/>
      <c r="DN296" s="154"/>
      <c r="DO296" s="154"/>
    </row>
    <row r="297" spans="1:119" ht="12.75" customHeight="1">
      <c r="A297" s="58">
        <v>6</v>
      </c>
      <c r="B297" s="232">
        <f>+B296+1</f>
        <v>11</v>
      </c>
      <c r="C297" s="228">
        <v>6006</v>
      </c>
      <c r="D297" s="207" t="s">
        <v>27</v>
      </c>
      <c r="E297" s="208" t="s">
        <v>24</v>
      </c>
      <c r="F297" s="208" t="s">
        <v>158</v>
      </c>
      <c r="G297" s="208" t="s">
        <v>163</v>
      </c>
      <c r="H297" s="209">
        <v>11</v>
      </c>
      <c r="I297" s="198"/>
      <c r="J297" s="199">
        <v>1</v>
      </c>
      <c r="K297" s="200">
        <f>SUM(L297:M297)</f>
        <v>3</v>
      </c>
      <c r="L297" s="201">
        <v>2</v>
      </c>
      <c r="M297" s="201">
        <v>1</v>
      </c>
      <c r="N297" s="210">
        <f>SUM(O297:P297)</f>
        <v>11</v>
      </c>
      <c r="O297" s="201">
        <v>8</v>
      </c>
      <c r="P297" s="201">
        <v>3</v>
      </c>
      <c r="Q297" s="202">
        <f>SUM(R297:S297)</f>
        <v>174.73000000000002</v>
      </c>
      <c r="R297" s="203">
        <v>120</v>
      </c>
      <c r="S297" s="203">
        <v>54.73</v>
      </c>
      <c r="T297" s="242">
        <f>SUM(U297:V297)</f>
        <v>0</v>
      </c>
      <c r="U297" s="229"/>
      <c r="V297" s="229"/>
      <c r="W297" s="212"/>
      <c r="X297" s="212">
        <v>1910</v>
      </c>
      <c r="Y297" s="204"/>
      <c r="Z297" s="67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  <c r="AT297" s="153"/>
      <c r="AU297" s="153"/>
      <c r="AV297" s="153"/>
      <c r="AW297" s="10"/>
      <c r="BN297" s="154"/>
      <c r="BO297" s="154"/>
      <c r="BP297" s="154"/>
      <c r="BQ297" s="154"/>
      <c r="BR297" s="154"/>
      <c r="BS297" s="154"/>
      <c r="BT297" s="154"/>
      <c r="BU297" s="154"/>
      <c r="BV297" s="154"/>
      <c r="BW297" s="154"/>
      <c r="BX297" s="154"/>
      <c r="BY297" s="154"/>
      <c r="BZ297" s="154"/>
      <c r="CA297" s="154"/>
      <c r="CB297" s="154"/>
      <c r="CC297" s="154"/>
      <c r="CD297" s="154"/>
      <c r="CE297" s="154"/>
      <c r="CF297" s="154"/>
      <c r="CG297" s="154"/>
      <c r="CH297" s="154"/>
      <c r="CI297" s="154"/>
      <c r="CJ297" s="154"/>
      <c r="CK297" s="154"/>
      <c r="CL297" s="154"/>
      <c r="CM297" s="154"/>
      <c r="CN297" s="154"/>
      <c r="CO297" s="154"/>
      <c r="CP297" s="154"/>
      <c r="CQ297" s="154"/>
      <c r="CR297" s="154"/>
      <c r="CS297" s="154"/>
      <c r="CT297" s="154"/>
      <c r="CU297" s="154"/>
      <c r="CV297" s="154"/>
      <c r="CW297" s="154"/>
      <c r="CX297" s="154"/>
      <c r="CY297" s="154"/>
      <c r="CZ297" s="154"/>
      <c r="DA297" s="154"/>
      <c r="DB297" s="154"/>
      <c r="DC297" s="154"/>
      <c r="DD297" s="154"/>
      <c r="DE297" s="154"/>
      <c r="DF297" s="154"/>
      <c r="DG297" s="154"/>
      <c r="DH297" s="154"/>
      <c r="DI297" s="154"/>
      <c r="DJ297" s="154"/>
      <c r="DK297" s="154"/>
      <c r="DL297" s="154"/>
      <c r="DM297" s="154"/>
      <c r="DN297" s="154"/>
      <c r="DO297" s="154"/>
    </row>
    <row r="298" spans="1:119" ht="12.75" customHeight="1">
      <c r="A298" s="58">
        <v>6</v>
      </c>
      <c r="B298" s="230">
        <f>+B297+1</f>
        <v>12</v>
      </c>
      <c r="C298" s="231">
        <v>3176</v>
      </c>
      <c r="D298" s="195" t="s">
        <v>23</v>
      </c>
      <c r="E298" s="196" t="s">
        <v>24</v>
      </c>
      <c r="F298" s="196" t="s">
        <v>158</v>
      </c>
      <c r="G298" s="196" t="s">
        <v>163</v>
      </c>
      <c r="H298" s="197">
        <v>28</v>
      </c>
      <c r="I298" s="198"/>
      <c r="J298" s="199"/>
      <c r="K298" s="200">
        <f>SUM(L298:M298)</f>
        <v>0</v>
      </c>
      <c r="L298" s="201"/>
      <c r="M298" s="201"/>
      <c r="N298" s="210">
        <f>SUM(O298:P298)</f>
        <v>0</v>
      </c>
      <c r="O298" s="201"/>
      <c r="P298" s="201"/>
      <c r="Q298" s="202">
        <f>SUM(R298:S298)</f>
        <v>0</v>
      </c>
      <c r="R298" s="203"/>
      <c r="S298" s="203"/>
      <c r="T298" s="242">
        <f>SUM(U298:V298)</f>
        <v>0</v>
      </c>
      <c r="U298" s="229"/>
      <c r="V298" s="229"/>
      <c r="W298" s="212"/>
      <c r="X298" s="212">
        <v>1925</v>
      </c>
      <c r="Y298" s="204"/>
      <c r="Z298" s="67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  <c r="AT298" s="153"/>
      <c r="AU298" s="153"/>
      <c r="AV298" s="153"/>
      <c r="AW298" s="10"/>
      <c r="BN298" s="154"/>
      <c r="BO298" s="154"/>
      <c r="BP298" s="154"/>
      <c r="BQ298" s="154"/>
      <c r="BR298" s="154"/>
      <c r="BS298" s="154"/>
      <c r="BT298" s="154"/>
      <c r="BU298" s="154"/>
      <c r="BV298" s="154"/>
      <c r="BW298" s="154"/>
      <c r="BX298" s="154"/>
      <c r="BY298" s="154"/>
      <c r="BZ298" s="154"/>
      <c r="CA298" s="154"/>
      <c r="CB298" s="154"/>
      <c r="CC298" s="154"/>
      <c r="CD298" s="154"/>
      <c r="CE298" s="154"/>
      <c r="CF298" s="154"/>
      <c r="CG298" s="154"/>
      <c r="CH298" s="154"/>
      <c r="CI298" s="154"/>
      <c r="CJ298" s="154"/>
      <c r="CK298" s="154"/>
      <c r="CL298" s="154"/>
      <c r="CM298" s="154"/>
      <c r="CN298" s="154"/>
      <c r="CO298" s="154"/>
      <c r="CP298" s="154"/>
      <c r="CQ298" s="154"/>
      <c r="CR298" s="154"/>
      <c r="CS298" s="154"/>
      <c r="CT298" s="154"/>
      <c r="CU298" s="154"/>
      <c r="CV298" s="154"/>
      <c r="CW298" s="154"/>
      <c r="CX298" s="154"/>
      <c r="CY298" s="154"/>
      <c r="CZ298" s="154"/>
      <c r="DA298" s="154"/>
      <c r="DB298" s="154"/>
      <c r="DC298" s="154"/>
      <c r="DD298" s="154"/>
      <c r="DE298" s="154"/>
      <c r="DF298" s="154"/>
      <c r="DG298" s="154"/>
      <c r="DH298" s="154"/>
      <c r="DI298" s="154"/>
      <c r="DJ298" s="154"/>
      <c r="DK298" s="154"/>
      <c r="DL298" s="154"/>
      <c r="DM298" s="154"/>
      <c r="DN298" s="154"/>
      <c r="DO298" s="154"/>
    </row>
    <row r="299" spans="1:119" ht="12.75" customHeight="1">
      <c r="A299" s="58">
        <v>6</v>
      </c>
      <c r="B299" s="234">
        <f>+B298+1</f>
        <v>13</v>
      </c>
      <c r="C299" s="243">
        <v>3213</v>
      </c>
      <c r="D299" s="244" t="s">
        <v>27</v>
      </c>
      <c r="E299" s="245" t="s">
        <v>54</v>
      </c>
      <c r="F299" s="245" t="s">
        <v>158</v>
      </c>
      <c r="G299" s="246" t="s">
        <v>108</v>
      </c>
      <c r="H299" s="247">
        <v>38</v>
      </c>
      <c r="I299" s="198"/>
      <c r="J299" s="199"/>
      <c r="K299" s="200">
        <f>SUM(L299:M299)</f>
        <v>0</v>
      </c>
      <c r="L299" s="201"/>
      <c r="M299" s="201"/>
      <c r="N299" s="210">
        <f>SUM(O299:P299)</f>
        <v>0</v>
      </c>
      <c r="O299" s="201"/>
      <c r="P299" s="201"/>
      <c r="Q299" s="202">
        <f>SUM(R299:S299)</f>
        <v>0</v>
      </c>
      <c r="R299" s="203"/>
      <c r="S299" s="203"/>
      <c r="T299" s="242">
        <f>SUM(U299:V299)</f>
        <v>0</v>
      </c>
      <c r="U299" s="248"/>
      <c r="V299" s="248"/>
      <c r="W299" s="249"/>
      <c r="X299" s="250"/>
      <c r="Y299" s="251"/>
      <c r="Z299" s="67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  <c r="AT299" s="153"/>
      <c r="AU299" s="153"/>
      <c r="AV299" s="153"/>
      <c r="AW299" s="10"/>
      <c r="BN299" s="154"/>
      <c r="BO299" s="154"/>
      <c r="BP299" s="154"/>
      <c r="BQ299" s="154"/>
      <c r="BR299" s="154"/>
      <c r="BS299" s="154"/>
      <c r="BT299" s="154"/>
      <c r="BU299" s="154"/>
      <c r="BV299" s="154"/>
      <c r="BW299" s="154"/>
      <c r="BX299" s="154"/>
      <c r="BY299" s="154"/>
      <c r="BZ299" s="154"/>
      <c r="CA299" s="154"/>
      <c r="CB299" s="154"/>
      <c r="CC299" s="154"/>
      <c r="CD299" s="154"/>
      <c r="CE299" s="154"/>
      <c r="CF299" s="154"/>
      <c r="CG299" s="154"/>
      <c r="CH299" s="154"/>
      <c r="CI299" s="154"/>
      <c r="CJ299" s="154"/>
      <c r="CK299" s="154"/>
      <c r="CL299" s="154"/>
      <c r="CM299" s="154"/>
      <c r="CN299" s="154"/>
      <c r="CO299" s="154"/>
      <c r="CP299" s="154"/>
      <c r="CQ299" s="154"/>
      <c r="CR299" s="154"/>
      <c r="CS299" s="154"/>
      <c r="CT299" s="154"/>
      <c r="CU299" s="154"/>
      <c r="CV299" s="154"/>
      <c r="CW299" s="154"/>
      <c r="CX299" s="154"/>
      <c r="CY299" s="154"/>
      <c r="CZ299" s="154"/>
      <c r="DA299" s="154"/>
      <c r="DB299" s="154"/>
      <c r="DC299" s="154"/>
      <c r="DD299" s="154"/>
      <c r="DE299" s="154"/>
      <c r="DF299" s="154"/>
      <c r="DG299" s="154"/>
      <c r="DH299" s="154"/>
      <c r="DI299" s="154"/>
      <c r="DJ299" s="154"/>
      <c r="DK299" s="154"/>
      <c r="DL299" s="154"/>
      <c r="DM299" s="154"/>
      <c r="DN299" s="154"/>
      <c r="DO299" s="154"/>
    </row>
    <row r="300" spans="1:119" ht="12.75" customHeight="1">
      <c r="A300" s="58">
        <v>6</v>
      </c>
      <c r="B300" s="230">
        <f>+B299+1</f>
        <v>14</v>
      </c>
      <c r="C300" s="231">
        <v>3179</v>
      </c>
      <c r="D300" s="195" t="s">
        <v>23</v>
      </c>
      <c r="E300" s="196" t="s">
        <v>24</v>
      </c>
      <c r="F300" s="196" t="s">
        <v>158</v>
      </c>
      <c r="G300" s="196" t="s">
        <v>108</v>
      </c>
      <c r="H300" s="197">
        <v>42</v>
      </c>
      <c r="I300" s="198"/>
      <c r="J300" s="199"/>
      <c r="K300" s="200">
        <f>SUM(L300:M300)</f>
        <v>0</v>
      </c>
      <c r="L300" s="201"/>
      <c r="M300" s="201"/>
      <c r="N300" s="210">
        <f>SUM(O300:P300)</f>
        <v>0</v>
      </c>
      <c r="O300" s="201"/>
      <c r="P300" s="201"/>
      <c r="Q300" s="202">
        <f>SUM(R300:S300)</f>
        <v>0</v>
      </c>
      <c r="R300" s="203"/>
      <c r="S300" s="203"/>
      <c r="T300" s="242">
        <f>SUM(U300:V300)</f>
        <v>0</v>
      </c>
      <c r="U300" s="229"/>
      <c r="V300" s="229"/>
      <c r="W300" s="212"/>
      <c r="X300" s="212">
        <v>1898</v>
      </c>
      <c r="Y300" s="204"/>
      <c r="Z300" s="67"/>
      <c r="AA300" s="153"/>
      <c r="AB300" s="153"/>
      <c r="AC300" s="153"/>
      <c r="AD300" s="153"/>
      <c r="AE300" s="153"/>
      <c r="AF300" s="153"/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53"/>
      <c r="AT300" s="153"/>
      <c r="AU300" s="153"/>
      <c r="AV300" s="153"/>
      <c r="AW300" s="10"/>
      <c r="BN300" s="154"/>
      <c r="BO300" s="154"/>
      <c r="BP300" s="154"/>
      <c r="BQ300" s="154"/>
      <c r="BR300" s="154"/>
      <c r="BS300" s="154"/>
      <c r="BT300" s="154"/>
      <c r="BU300" s="154"/>
      <c r="BV300" s="154"/>
      <c r="BW300" s="154"/>
      <c r="BX300" s="154"/>
      <c r="BY300" s="154"/>
      <c r="BZ300" s="154"/>
      <c r="CA300" s="154"/>
      <c r="CB300" s="154"/>
      <c r="CC300" s="154"/>
      <c r="CD300" s="154"/>
      <c r="CE300" s="154"/>
      <c r="CF300" s="154"/>
      <c r="CG300" s="154"/>
      <c r="CH300" s="154"/>
      <c r="CI300" s="154"/>
      <c r="CJ300" s="154"/>
      <c r="CK300" s="154"/>
      <c r="CL300" s="154"/>
      <c r="CM300" s="154"/>
      <c r="CN300" s="154"/>
      <c r="CO300" s="154"/>
      <c r="CP300" s="154"/>
      <c r="CQ300" s="154"/>
      <c r="CR300" s="154"/>
      <c r="CS300" s="154"/>
      <c r="CT300" s="154"/>
      <c r="CU300" s="154"/>
      <c r="CV300" s="154"/>
      <c r="CW300" s="154"/>
      <c r="CX300" s="154"/>
      <c r="CY300" s="154"/>
      <c r="CZ300" s="154"/>
      <c r="DA300" s="154"/>
      <c r="DB300" s="154"/>
      <c r="DC300" s="154"/>
      <c r="DD300" s="154"/>
      <c r="DE300" s="154"/>
      <c r="DF300" s="154"/>
      <c r="DG300" s="154"/>
      <c r="DH300" s="154"/>
      <c r="DI300" s="154"/>
      <c r="DJ300" s="154"/>
      <c r="DK300" s="154"/>
      <c r="DL300" s="154"/>
      <c r="DM300" s="154"/>
      <c r="DN300" s="154"/>
      <c r="DO300" s="154"/>
    </row>
    <row r="301" spans="1:119" ht="12.75" customHeight="1">
      <c r="A301" s="58">
        <v>6</v>
      </c>
      <c r="B301" s="232">
        <f>+B300+1</f>
        <v>15</v>
      </c>
      <c r="C301" s="228">
        <v>3180</v>
      </c>
      <c r="D301" s="207" t="s">
        <v>27</v>
      </c>
      <c r="E301" s="208" t="s">
        <v>24</v>
      </c>
      <c r="F301" s="208" t="s">
        <v>158</v>
      </c>
      <c r="G301" s="208" t="s">
        <v>164</v>
      </c>
      <c r="H301" s="209">
        <v>4</v>
      </c>
      <c r="I301" s="198">
        <v>1</v>
      </c>
      <c r="J301" s="199"/>
      <c r="K301" s="200">
        <f>SUM(L301:M301)</f>
        <v>1</v>
      </c>
      <c r="L301" s="201">
        <v>1</v>
      </c>
      <c r="M301" s="201"/>
      <c r="N301" s="210">
        <f>SUM(O301:P301)</f>
        <v>3</v>
      </c>
      <c r="O301" s="201">
        <v>3</v>
      </c>
      <c r="P301" s="201"/>
      <c r="Q301" s="202">
        <f>SUM(R301:S301)</f>
        <v>61.26</v>
      </c>
      <c r="R301" s="203">
        <v>61.26</v>
      </c>
      <c r="S301" s="203"/>
      <c r="T301" s="242">
        <f>SUM(U301:V301)</f>
        <v>0</v>
      </c>
      <c r="U301" s="229"/>
      <c r="V301" s="229"/>
      <c r="W301" s="212"/>
      <c r="X301" s="212">
        <v>1910</v>
      </c>
      <c r="Y301" s="204"/>
      <c r="Z301" s="67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  <c r="AT301" s="153"/>
      <c r="AU301" s="153"/>
      <c r="AV301" s="153"/>
      <c r="AW301" s="10"/>
      <c r="BN301" s="154"/>
      <c r="BO301" s="154"/>
      <c r="BP301" s="154"/>
      <c r="BQ301" s="154"/>
      <c r="BR301" s="154"/>
      <c r="BS301" s="154"/>
      <c r="BT301" s="154"/>
      <c r="BU301" s="154"/>
      <c r="BV301" s="154"/>
      <c r="BW301" s="154"/>
      <c r="BX301" s="154"/>
      <c r="BY301" s="154"/>
      <c r="BZ301" s="154"/>
      <c r="CA301" s="154"/>
      <c r="CB301" s="154"/>
      <c r="CC301" s="154"/>
      <c r="CD301" s="154"/>
      <c r="CE301" s="154"/>
      <c r="CF301" s="154"/>
      <c r="CG301" s="154"/>
      <c r="CH301" s="154"/>
      <c r="CI301" s="154"/>
      <c r="CJ301" s="154"/>
      <c r="CK301" s="154"/>
      <c r="CL301" s="154"/>
      <c r="CM301" s="154"/>
      <c r="CN301" s="154"/>
      <c r="CO301" s="154"/>
      <c r="CP301" s="154"/>
      <c r="CQ301" s="154"/>
      <c r="CR301" s="154"/>
      <c r="CS301" s="154"/>
      <c r="CT301" s="154"/>
      <c r="CU301" s="154"/>
      <c r="CV301" s="154"/>
      <c r="CW301" s="154"/>
      <c r="CX301" s="154"/>
      <c r="CY301" s="154"/>
      <c r="CZ301" s="154"/>
      <c r="DA301" s="154"/>
      <c r="DB301" s="154"/>
      <c r="DC301" s="154"/>
      <c r="DD301" s="154"/>
      <c r="DE301" s="154"/>
      <c r="DF301" s="154"/>
      <c r="DG301" s="154"/>
      <c r="DH301" s="154"/>
      <c r="DI301" s="154"/>
      <c r="DJ301" s="154"/>
      <c r="DK301" s="154"/>
      <c r="DL301" s="154"/>
      <c r="DM301" s="154"/>
      <c r="DN301" s="154"/>
      <c r="DO301" s="154"/>
    </row>
    <row r="302" spans="1:119" ht="12.75" customHeight="1">
      <c r="A302" s="58">
        <v>6</v>
      </c>
      <c r="B302" s="230">
        <f>+B301+1</f>
        <v>16</v>
      </c>
      <c r="C302" s="231">
        <v>3182</v>
      </c>
      <c r="D302" s="195" t="s">
        <v>23</v>
      </c>
      <c r="E302" s="196" t="s">
        <v>24</v>
      </c>
      <c r="F302" s="196" t="s">
        <v>158</v>
      </c>
      <c r="G302" s="196" t="s">
        <v>164</v>
      </c>
      <c r="H302" s="197">
        <v>6</v>
      </c>
      <c r="I302" s="198"/>
      <c r="J302" s="199"/>
      <c r="K302" s="200">
        <f>SUM(L302:M302)</f>
        <v>0</v>
      </c>
      <c r="L302" s="201"/>
      <c r="M302" s="201"/>
      <c r="N302" s="210">
        <f>SUM(O302:P302)</f>
        <v>0</v>
      </c>
      <c r="O302" s="201"/>
      <c r="P302" s="201"/>
      <c r="Q302" s="202">
        <f>SUM(R302:S302)</f>
        <v>0</v>
      </c>
      <c r="R302" s="203"/>
      <c r="S302" s="203"/>
      <c r="T302" s="242">
        <f>SUM(U302:V302)</f>
        <v>0</v>
      </c>
      <c r="U302" s="229"/>
      <c r="V302" s="229"/>
      <c r="W302" s="212"/>
      <c r="X302" s="212">
        <v>1913</v>
      </c>
      <c r="Y302" s="204"/>
      <c r="Z302" s="67"/>
      <c r="AA302" s="153"/>
      <c r="AB302" s="153"/>
      <c r="AC302" s="153"/>
      <c r="AD302" s="153"/>
      <c r="AE302" s="153"/>
      <c r="AF302" s="153"/>
      <c r="AG302" s="153"/>
      <c r="AH302" s="153"/>
      <c r="AI302" s="153"/>
      <c r="AJ302" s="153"/>
      <c r="AK302" s="153"/>
      <c r="AL302" s="153"/>
      <c r="AM302" s="153"/>
      <c r="AN302" s="153"/>
      <c r="AO302" s="153"/>
      <c r="AP302" s="153"/>
      <c r="AQ302" s="153"/>
      <c r="AR302" s="153"/>
      <c r="AS302" s="153"/>
      <c r="AT302" s="153"/>
      <c r="AU302" s="153"/>
      <c r="AV302" s="153"/>
      <c r="AW302" s="10"/>
      <c r="BN302" s="154"/>
      <c r="BO302" s="154"/>
      <c r="BP302" s="154"/>
      <c r="BQ302" s="154"/>
      <c r="BR302" s="154"/>
      <c r="BS302" s="154"/>
      <c r="BT302" s="154"/>
      <c r="BU302" s="154"/>
      <c r="BV302" s="154"/>
      <c r="BW302" s="154"/>
      <c r="BX302" s="154"/>
      <c r="BY302" s="154"/>
      <c r="BZ302" s="154"/>
      <c r="CA302" s="154"/>
      <c r="CB302" s="154"/>
      <c r="CC302" s="154"/>
      <c r="CD302" s="154"/>
      <c r="CE302" s="154"/>
      <c r="CF302" s="154"/>
      <c r="CG302" s="154"/>
      <c r="CH302" s="154"/>
      <c r="CI302" s="154"/>
      <c r="CJ302" s="154"/>
      <c r="CK302" s="154"/>
      <c r="CL302" s="154"/>
      <c r="CM302" s="154"/>
      <c r="CN302" s="154"/>
      <c r="CO302" s="154"/>
      <c r="CP302" s="154"/>
      <c r="CQ302" s="154"/>
      <c r="CR302" s="154"/>
      <c r="CS302" s="154"/>
      <c r="CT302" s="154"/>
      <c r="CU302" s="154"/>
      <c r="CV302" s="154"/>
      <c r="CW302" s="154"/>
      <c r="CX302" s="154"/>
      <c r="CY302" s="154"/>
      <c r="CZ302" s="154"/>
      <c r="DA302" s="154"/>
      <c r="DB302" s="154"/>
      <c r="DC302" s="154"/>
      <c r="DD302" s="154"/>
      <c r="DE302" s="154"/>
      <c r="DF302" s="154"/>
      <c r="DG302" s="154"/>
      <c r="DH302" s="154"/>
      <c r="DI302" s="154"/>
      <c r="DJ302" s="154"/>
      <c r="DK302" s="154"/>
      <c r="DL302" s="154"/>
      <c r="DM302" s="154"/>
      <c r="DN302" s="154"/>
      <c r="DO302" s="154"/>
    </row>
    <row r="303" spans="1:119" ht="12.75" customHeight="1">
      <c r="A303" s="58">
        <v>6</v>
      </c>
      <c r="B303" s="232">
        <f>+B302+1</f>
        <v>17</v>
      </c>
      <c r="C303" s="228">
        <v>3181</v>
      </c>
      <c r="D303" s="207" t="s">
        <v>27</v>
      </c>
      <c r="E303" s="208" t="s">
        <v>24</v>
      </c>
      <c r="F303" s="208" t="s">
        <v>158</v>
      </c>
      <c r="G303" s="208" t="s">
        <v>164</v>
      </c>
      <c r="H303" s="209">
        <v>15</v>
      </c>
      <c r="I303" s="198">
        <v>1</v>
      </c>
      <c r="J303" s="199"/>
      <c r="K303" s="200">
        <f>SUM(L303:M303)</f>
        <v>1</v>
      </c>
      <c r="L303" s="201"/>
      <c r="M303" s="201">
        <v>1</v>
      </c>
      <c r="N303" s="210">
        <f>SUM(O303:P303)</f>
        <v>2</v>
      </c>
      <c r="O303" s="201"/>
      <c r="P303" s="201">
        <v>2</v>
      </c>
      <c r="Q303" s="202">
        <f>SUM(R303:S303)</f>
        <v>43.85</v>
      </c>
      <c r="R303" s="203"/>
      <c r="S303" s="203">
        <v>43.85</v>
      </c>
      <c r="T303" s="242">
        <f>SUM(U303:V303)</f>
        <v>0</v>
      </c>
      <c r="U303" s="229"/>
      <c r="V303" s="229"/>
      <c r="W303" s="212"/>
      <c r="X303" s="212">
        <v>1910</v>
      </c>
      <c r="Y303" s="204"/>
      <c r="Z303" s="67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  <c r="AT303" s="153"/>
      <c r="AU303" s="153"/>
      <c r="AV303" s="153"/>
      <c r="AW303" s="10"/>
      <c r="BN303" s="154"/>
      <c r="BO303" s="154"/>
      <c r="BP303" s="154"/>
      <c r="BQ303" s="154"/>
      <c r="BR303" s="154"/>
      <c r="BS303" s="154"/>
      <c r="BT303" s="154"/>
      <c r="BU303" s="154"/>
      <c r="BV303" s="154"/>
      <c r="BW303" s="154"/>
      <c r="BX303" s="154"/>
      <c r="BY303" s="154"/>
      <c r="BZ303" s="154"/>
      <c r="CA303" s="154"/>
      <c r="CB303" s="154"/>
      <c r="CC303" s="154"/>
      <c r="CD303" s="154"/>
      <c r="CE303" s="154"/>
      <c r="CF303" s="154"/>
      <c r="CG303" s="154"/>
      <c r="CH303" s="154"/>
      <c r="CI303" s="154"/>
      <c r="CJ303" s="154"/>
      <c r="CK303" s="154"/>
      <c r="CL303" s="154"/>
      <c r="CM303" s="154"/>
      <c r="CN303" s="154"/>
      <c r="CO303" s="154"/>
      <c r="CP303" s="154"/>
      <c r="CQ303" s="154"/>
      <c r="CR303" s="154"/>
      <c r="CS303" s="154"/>
      <c r="CT303" s="154"/>
      <c r="CU303" s="154"/>
      <c r="CV303" s="154"/>
      <c r="CW303" s="154"/>
      <c r="CX303" s="154"/>
      <c r="CY303" s="154"/>
      <c r="CZ303" s="154"/>
      <c r="DA303" s="154"/>
      <c r="DB303" s="154"/>
      <c r="DC303" s="154"/>
      <c r="DD303" s="154"/>
      <c r="DE303" s="154"/>
      <c r="DF303" s="154"/>
      <c r="DG303" s="154"/>
      <c r="DH303" s="154"/>
      <c r="DI303" s="154"/>
      <c r="DJ303" s="154"/>
      <c r="DK303" s="154"/>
      <c r="DL303" s="154"/>
      <c r="DM303" s="154"/>
      <c r="DN303" s="154"/>
      <c r="DO303" s="154"/>
    </row>
    <row r="304" spans="1:119" ht="12.75" customHeight="1">
      <c r="A304" s="58">
        <v>6</v>
      </c>
      <c r="B304" s="232">
        <f>+B303+1</f>
        <v>18</v>
      </c>
      <c r="C304" s="228">
        <v>3183</v>
      </c>
      <c r="D304" s="207" t="s">
        <v>27</v>
      </c>
      <c r="E304" s="208" t="s">
        <v>24</v>
      </c>
      <c r="F304" s="208" t="s">
        <v>158</v>
      </c>
      <c r="G304" s="208" t="s">
        <v>153</v>
      </c>
      <c r="H304" s="209">
        <v>4</v>
      </c>
      <c r="I304" s="198">
        <v>1</v>
      </c>
      <c r="J304" s="199"/>
      <c r="K304" s="200">
        <f>SUM(L304:M304)</f>
        <v>2</v>
      </c>
      <c r="L304" s="201">
        <v>2</v>
      </c>
      <c r="M304" s="201"/>
      <c r="N304" s="210">
        <f>SUM(O304:P304)</f>
        <v>8</v>
      </c>
      <c r="O304" s="201">
        <v>8</v>
      </c>
      <c r="P304" s="201"/>
      <c r="Q304" s="202">
        <f>SUM(R304:S304)</f>
        <v>106.96000000000001</v>
      </c>
      <c r="R304" s="203">
        <v>106.96</v>
      </c>
      <c r="S304" s="203"/>
      <c r="T304" s="242">
        <f>SUM(U304:V304)</f>
        <v>0</v>
      </c>
      <c r="U304" s="229"/>
      <c r="V304" s="229"/>
      <c r="W304" s="212"/>
      <c r="X304" s="212">
        <v>1920</v>
      </c>
      <c r="Y304" s="204"/>
      <c r="Z304" s="67"/>
      <c r="AA304" s="153"/>
      <c r="AB304" s="153"/>
      <c r="AC304" s="153"/>
      <c r="AD304" s="153"/>
      <c r="AE304" s="153"/>
      <c r="AF304" s="153"/>
      <c r="AG304" s="153"/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53"/>
      <c r="AT304" s="153"/>
      <c r="AU304" s="153"/>
      <c r="AV304" s="153"/>
      <c r="AW304" s="10"/>
      <c r="BN304" s="154"/>
      <c r="BO304" s="154"/>
      <c r="BP304" s="154"/>
      <c r="BQ304" s="154"/>
      <c r="BR304" s="154"/>
      <c r="BS304" s="154"/>
      <c r="BT304" s="154"/>
      <c r="BU304" s="154"/>
      <c r="BV304" s="154"/>
      <c r="BW304" s="154"/>
      <c r="BX304" s="154"/>
      <c r="BY304" s="154"/>
      <c r="BZ304" s="154"/>
      <c r="CA304" s="154"/>
      <c r="CB304" s="154"/>
      <c r="CC304" s="154"/>
      <c r="CD304" s="154"/>
      <c r="CE304" s="154"/>
      <c r="CF304" s="154"/>
      <c r="CG304" s="154"/>
      <c r="CH304" s="154"/>
      <c r="CI304" s="154"/>
      <c r="CJ304" s="154"/>
      <c r="CK304" s="154"/>
      <c r="CL304" s="154"/>
      <c r="CM304" s="154"/>
      <c r="CN304" s="154"/>
      <c r="CO304" s="154"/>
      <c r="CP304" s="154"/>
      <c r="CQ304" s="154"/>
      <c r="CR304" s="154"/>
      <c r="CS304" s="154"/>
      <c r="CT304" s="154"/>
      <c r="CU304" s="154"/>
      <c r="CV304" s="154"/>
      <c r="CW304" s="154"/>
      <c r="CX304" s="154"/>
      <c r="CY304" s="154"/>
      <c r="CZ304" s="154"/>
      <c r="DA304" s="154"/>
      <c r="DB304" s="154"/>
      <c r="DC304" s="154"/>
      <c r="DD304" s="154"/>
      <c r="DE304" s="154"/>
      <c r="DF304" s="154"/>
      <c r="DG304" s="154"/>
      <c r="DH304" s="154"/>
      <c r="DI304" s="154"/>
      <c r="DJ304" s="154"/>
      <c r="DK304" s="154"/>
      <c r="DL304" s="154"/>
      <c r="DM304" s="154"/>
      <c r="DN304" s="154"/>
      <c r="DO304" s="154"/>
    </row>
    <row r="305" spans="1:119" ht="12.75" customHeight="1">
      <c r="A305" s="58">
        <v>6</v>
      </c>
      <c r="B305" s="230">
        <f>+B304+1</f>
        <v>19</v>
      </c>
      <c r="C305" s="231">
        <v>3184</v>
      </c>
      <c r="D305" s="195" t="s">
        <v>23</v>
      </c>
      <c r="E305" s="196" t="s">
        <v>24</v>
      </c>
      <c r="F305" s="196" t="s">
        <v>158</v>
      </c>
      <c r="G305" s="196" t="s">
        <v>165</v>
      </c>
      <c r="H305" s="197">
        <v>1</v>
      </c>
      <c r="I305" s="198"/>
      <c r="J305" s="199"/>
      <c r="K305" s="200">
        <f>SUM(L305:M305)</f>
        <v>0</v>
      </c>
      <c r="L305" s="201"/>
      <c r="M305" s="201"/>
      <c r="N305" s="210">
        <f>SUM(O305:P305)</f>
        <v>0</v>
      </c>
      <c r="O305" s="201"/>
      <c r="P305" s="201"/>
      <c r="Q305" s="202">
        <f>SUM(R305:S305)</f>
        <v>0</v>
      </c>
      <c r="R305" s="203"/>
      <c r="S305" s="203"/>
      <c r="T305" s="242">
        <f>SUM(U305:V305)</f>
        <v>0</v>
      </c>
      <c r="U305" s="229"/>
      <c r="V305" s="229"/>
      <c r="W305" s="212"/>
      <c r="X305" s="212">
        <v>1925</v>
      </c>
      <c r="Y305" s="204"/>
      <c r="Z305" s="67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53"/>
      <c r="AT305" s="153"/>
      <c r="AU305" s="153"/>
      <c r="AV305" s="153"/>
      <c r="AW305" s="10"/>
      <c r="BN305" s="154"/>
      <c r="BO305" s="154"/>
      <c r="BP305" s="154"/>
      <c r="BQ305" s="154"/>
      <c r="BR305" s="154"/>
      <c r="BS305" s="154"/>
      <c r="BT305" s="154"/>
      <c r="BU305" s="154"/>
      <c r="BV305" s="154"/>
      <c r="BW305" s="154"/>
      <c r="BX305" s="154"/>
      <c r="BY305" s="154"/>
      <c r="BZ305" s="154"/>
      <c r="CA305" s="154"/>
      <c r="CB305" s="154"/>
      <c r="CC305" s="154"/>
      <c r="CD305" s="154"/>
      <c r="CE305" s="154"/>
      <c r="CF305" s="154"/>
      <c r="CG305" s="154"/>
      <c r="CH305" s="154"/>
      <c r="CI305" s="154"/>
      <c r="CJ305" s="154"/>
      <c r="CK305" s="154"/>
      <c r="CL305" s="154"/>
      <c r="CM305" s="154"/>
      <c r="CN305" s="154"/>
      <c r="CO305" s="154"/>
      <c r="CP305" s="154"/>
      <c r="CQ305" s="154"/>
      <c r="CR305" s="154"/>
      <c r="CS305" s="154"/>
      <c r="CT305" s="154"/>
      <c r="CU305" s="154"/>
      <c r="CV305" s="154"/>
      <c r="CW305" s="154"/>
      <c r="CX305" s="154"/>
      <c r="CY305" s="154"/>
      <c r="CZ305" s="154"/>
      <c r="DA305" s="154"/>
      <c r="DB305" s="154"/>
      <c r="DC305" s="154"/>
      <c r="DD305" s="154"/>
      <c r="DE305" s="154"/>
      <c r="DF305" s="154"/>
      <c r="DG305" s="154"/>
      <c r="DH305" s="154"/>
      <c r="DI305" s="154"/>
      <c r="DJ305" s="154"/>
      <c r="DK305" s="154"/>
      <c r="DL305" s="154"/>
      <c r="DM305" s="154"/>
      <c r="DN305" s="154"/>
      <c r="DO305" s="154"/>
    </row>
    <row r="306" spans="1:119" ht="12.75" customHeight="1">
      <c r="A306" s="58">
        <v>6</v>
      </c>
      <c r="B306" s="232">
        <f>+B305+1</f>
        <v>20</v>
      </c>
      <c r="C306" s="228">
        <v>3185</v>
      </c>
      <c r="D306" s="207" t="s">
        <v>27</v>
      </c>
      <c r="E306" s="208" t="s">
        <v>24</v>
      </c>
      <c r="F306" s="208" t="s">
        <v>166</v>
      </c>
      <c r="G306" s="208" t="s">
        <v>167</v>
      </c>
      <c r="H306" s="209">
        <v>1</v>
      </c>
      <c r="I306" s="198">
        <v>1</v>
      </c>
      <c r="J306" s="199"/>
      <c r="K306" s="200">
        <f>SUM(L306:M306)</f>
        <v>1</v>
      </c>
      <c r="L306" s="201">
        <v>1</v>
      </c>
      <c r="M306" s="201"/>
      <c r="N306" s="210">
        <f>SUM(O306:P306)</f>
        <v>3</v>
      </c>
      <c r="O306" s="201">
        <v>3</v>
      </c>
      <c r="P306" s="201"/>
      <c r="Q306" s="202">
        <f>SUM(R306:S306)</f>
        <v>51.17</v>
      </c>
      <c r="R306" s="203">
        <v>51.17</v>
      </c>
      <c r="S306" s="203"/>
      <c r="T306" s="242">
        <f>SUM(U306:V306)</f>
        <v>0</v>
      </c>
      <c r="U306" s="229"/>
      <c r="V306" s="229"/>
      <c r="W306" s="212"/>
      <c r="X306" s="212">
        <v>1920</v>
      </c>
      <c r="Y306" s="204"/>
      <c r="Z306" s="67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  <c r="AT306" s="153"/>
      <c r="AU306" s="153"/>
      <c r="AV306" s="153"/>
      <c r="AW306" s="10"/>
      <c r="BN306" s="154"/>
      <c r="BO306" s="154"/>
      <c r="BP306" s="154"/>
      <c r="BQ306" s="154"/>
      <c r="BR306" s="154"/>
      <c r="BS306" s="154"/>
      <c r="BT306" s="154"/>
      <c r="BU306" s="154"/>
      <c r="BV306" s="154"/>
      <c r="BW306" s="154"/>
      <c r="BX306" s="154"/>
      <c r="BY306" s="154"/>
      <c r="BZ306" s="154"/>
      <c r="CA306" s="154"/>
      <c r="CB306" s="154"/>
      <c r="CC306" s="154"/>
      <c r="CD306" s="154"/>
      <c r="CE306" s="154"/>
      <c r="CF306" s="154"/>
      <c r="CG306" s="154"/>
      <c r="CH306" s="154"/>
      <c r="CI306" s="154"/>
      <c r="CJ306" s="154"/>
      <c r="CK306" s="154"/>
      <c r="CL306" s="154"/>
      <c r="CM306" s="154"/>
      <c r="CN306" s="154"/>
      <c r="CO306" s="154"/>
      <c r="CP306" s="154"/>
      <c r="CQ306" s="154"/>
      <c r="CR306" s="154"/>
      <c r="CS306" s="154"/>
      <c r="CT306" s="154"/>
      <c r="CU306" s="154"/>
      <c r="CV306" s="154"/>
      <c r="CW306" s="154"/>
      <c r="CX306" s="154"/>
      <c r="CY306" s="154"/>
      <c r="CZ306" s="154"/>
      <c r="DA306" s="154"/>
      <c r="DB306" s="154"/>
      <c r="DC306" s="154"/>
      <c r="DD306" s="154"/>
      <c r="DE306" s="154"/>
      <c r="DF306" s="154"/>
      <c r="DG306" s="154"/>
      <c r="DH306" s="154"/>
      <c r="DI306" s="154"/>
      <c r="DJ306" s="154"/>
      <c r="DK306" s="154"/>
      <c r="DL306" s="154"/>
      <c r="DM306" s="154"/>
      <c r="DN306" s="154"/>
      <c r="DO306" s="154"/>
    </row>
    <row r="307" spans="1:119" ht="12.75" customHeight="1">
      <c r="A307" s="58">
        <v>6</v>
      </c>
      <c r="B307" s="234">
        <f>+B306+1</f>
        <v>21</v>
      </c>
      <c r="C307" s="235">
        <v>3186</v>
      </c>
      <c r="D307" s="218" t="s">
        <v>27</v>
      </c>
      <c r="E307" s="219" t="s">
        <v>24</v>
      </c>
      <c r="F307" s="219" t="s">
        <v>158</v>
      </c>
      <c r="G307" s="219" t="s">
        <v>167</v>
      </c>
      <c r="H307" s="220">
        <v>2</v>
      </c>
      <c r="I307" s="198"/>
      <c r="J307" s="199"/>
      <c r="K307" s="200">
        <f>SUM(L307:M307)</f>
        <v>0</v>
      </c>
      <c r="L307" s="201"/>
      <c r="M307" s="201"/>
      <c r="N307" s="210">
        <f>SUM(O307:P307)</f>
        <v>0</v>
      </c>
      <c r="O307" s="201"/>
      <c r="P307" s="201"/>
      <c r="Q307" s="202">
        <f>SUM(R307:S307)</f>
        <v>0</v>
      </c>
      <c r="R307" s="203"/>
      <c r="S307" s="203"/>
      <c r="T307" s="242">
        <f>SUM(U307:V307)</f>
        <v>0</v>
      </c>
      <c r="U307" s="229"/>
      <c r="V307" s="229"/>
      <c r="W307" s="212"/>
      <c r="X307" s="212">
        <v>1920</v>
      </c>
      <c r="Y307" s="204"/>
      <c r="Z307" s="67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  <c r="AT307" s="153"/>
      <c r="AU307" s="153"/>
      <c r="AV307" s="153"/>
      <c r="AW307" s="10"/>
      <c r="BN307" s="154"/>
      <c r="BO307" s="154"/>
      <c r="BP307" s="154"/>
      <c r="BQ307" s="154"/>
      <c r="BR307" s="154"/>
      <c r="BS307" s="154"/>
      <c r="BT307" s="154"/>
      <c r="BU307" s="154"/>
      <c r="BV307" s="154"/>
      <c r="BW307" s="154"/>
      <c r="BX307" s="154"/>
      <c r="BY307" s="154"/>
      <c r="BZ307" s="154"/>
      <c r="CA307" s="154"/>
      <c r="CB307" s="154"/>
      <c r="CC307" s="154"/>
      <c r="CD307" s="154"/>
      <c r="CE307" s="154"/>
      <c r="CF307" s="154"/>
      <c r="CG307" s="154"/>
      <c r="CH307" s="154"/>
      <c r="CI307" s="154"/>
      <c r="CJ307" s="154"/>
      <c r="CK307" s="154"/>
      <c r="CL307" s="154"/>
      <c r="CM307" s="154"/>
      <c r="CN307" s="154"/>
      <c r="CO307" s="154"/>
      <c r="CP307" s="154"/>
      <c r="CQ307" s="154"/>
      <c r="CR307" s="154"/>
      <c r="CS307" s="154"/>
      <c r="CT307" s="154"/>
      <c r="CU307" s="154"/>
      <c r="CV307" s="154"/>
      <c r="CW307" s="154"/>
      <c r="CX307" s="154"/>
      <c r="CY307" s="154"/>
      <c r="CZ307" s="154"/>
      <c r="DA307" s="154"/>
      <c r="DB307" s="154"/>
      <c r="DC307" s="154"/>
      <c r="DD307" s="154"/>
      <c r="DE307" s="154"/>
      <c r="DF307" s="154"/>
      <c r="DG307" s="154"/>
      <c r="DH307" s="154"/>
      <c r="DI307" s="154"/>
      <c r="DJ307" s="154"/>
      <c r="DK307" s="154"/>
      <c r="DL307" s="154"/>
      <c r="DM307" s="154"/>
      <c r="DN307" s="154"/>
      <c r="DO307" s="154"/>
    </row>
    <row r="308" spans="1:119" ht="12.75" customHeight="1">
      <c r="A308" s="58">
        <v>6</v>
      </c>
      <c r="B308" s="198">
        <f>+B307+1</f>
        <v>22</v>
      </c>
      <c r="C308" s="201">
        <v>6008</v>
      </c>
      <c r="D308" s="213" t="s">
        <v>23</v>
      </c>
      <c r="E308" s="214" t="s">
        <v>24</v>
      </c>
      <c r="F308" s="214" t="s">
        <v>158</v>
      </c>
      <c r="G308" s="214" t="s">
        <v>168</v>
      </c>
      <c r="H308" s="215">
        <v>7</v>
      </c>
      <c r="I308" s="198"/>
      <c r="J308" s="199"/>
      <c r="K308" s="200">
        <f>SUM(L308:M308)</f>
        <v>0</v>
      </c>
      <c r="L308" s="201"/>
      <c r="M308" s="201"/>
      <c r="N308" s="210">
        <f>SUM(O308:P308)</f>
        <v>0</v>
      </c>
      <c r="O308" s="201"/>
      <c r="P308" s="201"/>
      <c r="Q308" s="202">
        <f>SUM(R308:S308)</f>
        <v>0</v>
      </c>
      <c r="R308" s="203"/>
      <c r="S308" s="203"/>
      <c r="T308" s="242">
        <f>SUM(U308:V308)</f>
        <v>0</v>
      </c>
      <c r="U308" s="229"/>
      <c r="V308" s="229"/>
      <c r="W308" s="212"/>
      <c r="X308" s="225">
        <v>1920</v>
      </c>
      <c r="Y308" s="204"/>
      <c r="Z308" s="67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  <c r="AT308" s="153"/>
      <c r="AU308" s="153"/>
      <c r="AV308" s="153"/>
      <c r="AW308" s="10"/>
      <c r="BN308" s="154"/>
      <c r="BO308" s="154"/>
      <c r="BP308" s="154"/>
      <c r="BQ308" s="154"/>
      <c r="BR308" s="154"/>
      <c r="BS308" s="154"/>
      <c r="BT308" s="154"/>
      <c r="BU308" s="154"/>
      <c r="BV308" s="154"/>
      <c r="BW308" s="154"/>
      <c r="BX308" s="154"/>
      <c r="BY308" s="154"/>
      <c r="BZ308" s="154"/>
      <c r="CA308" s="154"/>
      <c r="CB308" s="154"/>
      <c r="CC308" s="154"/>
      <c r="CD308" s="154"/>
      <c r="CE308" s="154"/>
      <c r="CF308" s="154"/>
      <c r="CG308" s="154"/>
      <c r="CH308" s="154"/>
      <c r="CI308" s="154"/>
      <c r="CJ308" s="154"/>
      <c r="CK308" s="154"/>
      <c r="CL308" s="154"/>
      <c r="CM308" s="154"/>
      <c r="CN308" s="154"/>
      <c r="CO308" s="154"/>
      <c r="CP308" s="154"/>
      <c r="CQ308" s="154"/>
      <c r="CR308" s="154"/>
      <c r="CS308" s="154"/>
      <c r="CT308" s="154"/>
      <c r="CU308" s="154"/>
      <c r="CV308" s="154"/>
      <c r="CW308" s="154"/>
      <c r="CX308" s="154"/>
      <c r="CY308" s="154"/>
      <c r="CZ308" s="154"/>
      <c r="DA308" s="154"/>
      <c r="DB308" s="154"/>
      <c r="DC308" s="154"/>
      <c r="DD308" s="154"/>
      <c r="DE308" s="154"/>
      <c r="DF308" s="154"/>
      <c r="DG308" s="154"/>
      <c r="DH308" s="154"/>
      <c r="DI308" s="154"/>
      <c r="DJ308" s="154"/>
      <c r="DK308" s="154"/>
      <c r="DL308" s="154"/>
      <c r="DM308" s="154"/>
      <c r="DN308" s="154"/>
      <c r="DO308" s="154"/>
    </row>
    <row r="309" spans="1:119" ht="12.75" customHeight="1">
      <c r="A309" s="58">
        <v>6</v>
      </c>
      <c r="B309" s="232">
        <f>+B308+1</f>
        <v>23</v>
      </c>
      <c r="C309" s="228">
        <v>3187</v>
      </c>
      <c r="D309" s="207" t="s">
        <v>27</v>
      </c>
      <c r="E309" s="208" t="s">
        <v>24</v>
      </c>
      <c r="F309" s="208" t="s">
        <v>158</v>
      </c>
      <c r="G309" s="208" t="s">
        <v>169</v>
      </c>
      <c r="H309" s="209">
        <v>16</v>
      </c>
      <c r="I309" s="198">
        <v>1</v>
      </c>
      <c r="J309" s="199"/>
      <c r="K309" s="200">
        <f>SUM(L309:M309)</f>
        <v>3</v>
      </c>
      <c r="L309" s="201">
        <v>3</v>
      </c>
      <c r="M309" s="201"/>
      <c r="N309" s="210">
        <f>SUM(O309:P309)</f>
        <v>10</v>
      </c>
      <c r="O309" s="201">
        <v>10</v>
      </c>
      <c r="P309" s="201"/>
      <c r="Q309" s="202">
        <f>SUM(R309:S309)</f>
        <v>185.16</v>
      </c>
      <c r="R309" s="203">
        <v>185.16</v>
      </c>
      <c r="S309" s="203"/>
      <c r="T309" s="242">
        <f>SUM(U309:V309)</f>
        <v>0</v>
      </c>
      <c r="U309" s="229"/>
      <c r="V309" s="229"/>
      <c r="W309" s="212"/>
      <c r="X309" s="212">
        <v>1920</v>
      </c>
      <c r="Y309" s="204"/>
      <c r="Z309" s="67"/>
      <c r="AA309" s="153"/>
      <c r="AB309" s="153"/>
      <c r="AC309" s="153"/>
      <c r="AD309" s="153"/>
      <c r="AE309" s="153"/>
      <c r="AF309" s="153"/>
      <c r="AG309" s="153"/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53"/>
      <c r="AT309" s="153"/>
      <c r="AU309" s="153"/>
      <c r="AV309" s="153"/>
      <c r="AW309" s="10"/>
      <c r="BN309" s="154"/>
      <c r="BO309" s="154"/>
      <c r="BP309" s="154"/>
      <c r="BQ309" s="154"/>
      <c r="BR309" s="154"/>
      <c r="BS309" s="154"/>
      <c r="BT309" s="154"/>
      <c r="BU309" s="154"/>
      <c r="BV309" s="154"/>
      <c r="BW309" s="154"/>
      <c r="BX309" s="154"/>
      <c r="BY309" s="154"/>
      <c r="BZ309" s="154"/>
      <c r="CA309" s="154"/>
      <c r="CB309" s="154"/>
      <c r="CC309" s="154"/>
      <c r="CD309" s="154"/>
      <c r="CE309" s="154"/>
      <c r="CF309" s="154"/>
      <c r="CG309" s="154"/>
      <c r="CH309" s="154"/>
      <c r="CI309" s="154"/>
      <c r="CJ309" s="154"/>
      <c r="CK309" s="154"/>
      <c r="CL309" s="154"/>
      <c r="CM309" s="154"/>
      <c r="CN309" s="154"/>
      <c r="CO309" s="154"/>
      <c r="CP309" s="154"/>
      <c r="CQ309" s="154"/>
      <c r="CR309" s="154"/>
      <c r="CS309" s="154"/>
      <c r="CT309" s="154"/>
      <c r="CU309" s="154"/>
      <c r="CV309" s="154"/>
      <c r="CW309" s="154"/>
      <c r="CX309" s="154"/>
      <c r="CY309" s="154"/>
      <c r="CZ309" s="154"/>
      <c r="DA309" s="154"/>
      <c r="DB309" s="154"/>
      <c r="DC309" s="154"/>
      <c r="DD309" s="154"/>
      <c r="DE309" s="154"/>
      <c r="DF309" s="154"/>
      <c r="DG309" s="154"/>
      <c r="DH309" s="154"/>
      <c r="DI309" s="154"/>
      <c r="DJ309" s="154"/>
      <c r="DK309" s="154"/>
      <c r="DL309" s="154"/>
      <c r="DM309" s="154"/>
      <c r="DN309" s="154"/>
      <c r="DO309" s="154"/>
    </row>
    <row r="310" spans="1:119" ht="12.75" customHeight="1">
      <c r="A310" s="58">
        <v>6</v>
      </c>
      <c r="B310" s="230">
        <f>+B309+1</f>
        <v>24</v>
      </c>
      <c r="C310" s="231">
        <v>3193</v>
      </c>
      <c r="D310" s="195" t="s">
        <v>23</v>
      </c>
      <c r="E310" s="196" t="s">
        <v>24</v>
      </c>
      <c r="F310" s="196" t="s">
        <v>158</v>
      </c>
      <c r="G310" s="196" t="s">
        <v>167</v>
      </c>
      <c r="H310" s="197">
        <v>17</v>
      </c>
      <c r="I310" s="198"/>
      <c r="J310" s="199"/>
      <c r="K310" s="200">
        <f>SUM(L310:M310)</f>
        <v>0</v>
      </c>
      <c r="L310" s="201"/>
      <c r="M310" s="201"/>
      <c r="N310" s="210">
        <f>SUM(O310:P310)</f>
        <v>0</v>
      </c>
      <c r="O310" s="201"/>
      <c r="P310" s="201"/>
      <c r="Q310" s="202">
        <f>SUM(R310:S310)</f>
        <v>0</v>
      </c>
      <c r="R310" s="203"/>
      <c r="S310" s="203"/>
      <c r="T310" s="242">
        <f>SUM(U310:V310)</f>
        <v>0</v>
      </c>
      <c r="U310" s="229"/>
      <c r="V310" s="229"/>
      <c r="W310" s="212"/>
      <c r="X310" s="212">
        <v>1920</v>
      </c>
      <c r="Y310" s="204"/>
      <c r="Z310" s="67"/>
      <c r="AA310" s="153"/>
      <c r="AB310" s="153"/>
      <c r="AC310" s="153"/>
      <c r="AD310" s="153"/>
      <c r="AE310" s="153"/>
      <c r="AF310" s="153"/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  <c r="AT310" s="153"/>
      <c r="AU310" s="153"/>
      <c r="AV310" s="153"/>
      <c r="AW310" s="10"/>
      <c r="BN310" s="154"/>
      <c r="BO310" s="154"/>
      <c r="BP310" s="154"/>
      <c r="BQ310" s="154"/>
      <c r="BR310" s="154"/>
      <c r="BS310" s="154"/>
      <c r="BT310" s="154"/>
      <c r="BU310" s="154"/>
      <c r="BV310" s="154"/>
      <c r="BW310" s="154"/>
      <c r="BX310" s="154"/>
      <c r="BY310" s="154"/>
      <c r="BZ310" s="154"/>
      <c r="CA310" s="154"/>
      <c r="CB310" s="154"/>
      <c r="CC310" s="154"/>
      <c r="CD310" s="154"/>
      <c r="CE310" s="154"/>
      <c r="CF310" s="154"/>
      <c r="CG310" s="154"/>
      <c r="CH310" s="154"/>
      <c r="CI310" s="154"/>
      <c r="CJ310" s="154"/>
      <c r="CK310" s="154"/>
      <c r="CL310" s="154"/>
      <c r="CM310" s="154"/>
      <c r="CN310" s="154"/>
      <c r="CO310" s="154"/>
      <c r="CP310" s="154"/>
      <c r="CQ310" s="154"/>
      <c r="CR310" s="154"/>
      <c r="CS310" s="154"/>
      <c r="CT310" s="154"/>
      <c r="CU310" s="154"/>
      <c r="CV310" s="154"/>
      <c r="CW310" s="154"/>
      <c r="CX310" s="154"/>
      <c r="CY310" s="154"/>
      <c r="CZ310" s="154"/>
      <c r="DA310" s="154"/>
      <c r="DB310" s="154"/>
      <c r="DC310" s="154"/>
      <c r="DD310" s="154"/>
      <c r="DE310" s="154"/>
      <c r="DF310" s="154"/>
      <c r="DG310" s="154"/>
      <c r="DH310" s="154"/>
      <c r="DI310" s="154"/>
      <c r="DJ310" s="154"/>
      <c r="DK310" s="154"/>
      <c r="DL310" s="154"/>
      <c r="DM310" s="154"/>
      <c r="DN310" s="154"/>
      <c r="DO310" s="154"/>
    </row>
    <row r="311" spans="1:119" ht="12.75" customHeight="1">
      <c r="A311" s="58">
        <v>6</v>
      </c>
      <c r="B311" s="232">
        <f>+B310+1</f>
        <v>25</v>
      </c>
      <c r="C311" s="228">
        <v>3194</v>
      </c>
      <c r="D311" s="207" t="s">
        <v>27</v>
      </c>
      <c r="E311" s="208" t="s">
        <v>24</v>
      </c>
      <c r="F311" s="208" t="s">
        <v>158</v>
      </c>
      <c r="G311" s="208" t="s">
        <v>167</v>
      </c>
      <c r="H311" s="209">
        <v>21</v>
      </c>
      <c r="I311" s="198">
        <v>1</v>
      </c>
      <c r="J311" s="199"/>
      <c r="K311" s="200">
        <f>SUM(L311:M311)</f>
        <v>2</v>
      </c>
      <c r="L311" s="201">
        <v>1</v>
      </c>
      <c r="M311" s="201">
        <v>1</v>
      </c>
      <c r="N311" s="210">
        <f>SUM(O311:P311)</f>
        <v>8</v>
      </c>
      <c r="O311" s="201">
        <v>3</v>
      </c>
      <c r="P311" s="201">
        <v>5</v>
      </c>
      <c r="Q311" s="202">
        <f>SUM(R311:S311)</f>
        <v>254.95</v>
      </c>
      <c r="R311" s="203">
        <v>56.76</v>
      </c>
      <c r="S311" s="203">
        <v>198.19</v>
      </c>
      <c r="T311" s="242">
        <f>SUM(U311:V311)</f>
        <v>0</v>
      </c>
      <c r="U311" s="229"/>
      <c r="V311" s="229"/>
      <c r="W311" s="212"/>
      <c r="X311" s="212">
        <v>1905</v>
      </c>
      <c r="Y311" s="204"/>
      <c r="Z311" s="67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  <c r="AT311" s="153"/>
      <c r="AU311" s="153"/>
      <c r="AV311" s="153"/>
      <c r="AW311" s="10"/>
      <c r="BN311" s="154"/>
      <c r="BO311" s="154"/>
      <c r="BP311" s="154"/>
      <c r="BQ311" s="154"/>
      <c r="BR311" s="154"/>
      <c r="BS311" s="154"/>
      <c r="BT311" s="154"/>
      <c r="BU311" s="154"/>
      <c r="BV311" s="154"/>
      <c r="BW311" s="154"/>
      <c r="BX311" s="154"/>
      <c r="BY311" s="154"/>
      <c r="BZ311" s="154"/>
      <c r="CA311" s="154"/>
      <c r="CB311" s="154"/>
      <c r="CC311" s="154"/>
      <c r="CD311" s="154"/>
      <c r="CE311" s="154"/>
      <c r="CF311" s="154"/>
      <c r="CG311" s="154"/>
      <c r="CH311" s="154"/>
      <c r="CI311" s="154"/>
      <c r="CJ311" s="154"/>
      <c r="CK311" s="154"/>
      <c r="CL311" s="154"/>
      <c r="CM311" s="154"/>
      <c r="CN311" s="154"/>
      <c r="CO311" s="154"/>
      <c r="CP311" s="154"/>
      <c r="CQ311" s="154"/>
      <c r="CR311" s="154"/>
      <c r="CS311" s="154"/>
      <c r="CT311" s="154"/>
      <c r="CU311" s="154"/>
      <c r="CV311" s="154"/>
      <c r="CW311" s="154"/>
      <c r="CX311" s="154"/>
      <c r="CY311" s="154"/>
      <c r="CZ311" s="154"/>
      <c r="DA311" s="154"/>
      <c r="DB311" s="154"/>
      <c r="DC311" s="154"/>
      <c r="DD311" s="154"/>
      <c r="DE311" s="154"/>
      <c r="DF311" s="154"/>
      <c r="DG311" s="154"/>
      <c r="DH311" s="154"/>
      <c r="DI311" s="154"/>
      <c r="DJ311" s="154"/>
      <c r="DK311" s="154"/>
      <c r="DL311" s="154"/>
      <c r="DM311" s="154"/>
      <c r="DN311" s="154"/>
      <c r="DO311" s="154"/>
    </row>
    <row r="312" spans="1:119" ht="12.75" customHeight="1">
      <c r="A312" s="58">
        <v>6</v>
      </c>
      <c r="B312" s="230">
        <f>+B311+1</f>
        <v>26</v>
      </c>
      <c r="C312" s="231">
        <v>3188</v>
      </c>
      <c r="D312" s="195" t="s">
        <v>23</v>
      </c>
      <c r="E312" s="196" t="s">
        <v>24</v>
      </c>
      <c r="F312" s="196" t="s">
        <v>158</v>
      </c>
      <c r="G312" s="196" t="s">
        <v>167</v>
      </c>
      <c r="H312" s="197">
        <v>26</v>
      </c>
      <c r="I312" s="198"/>
      <c r="J312" s="199"/>
      <c r="K312" s="200">
        <f>SUM(L312:M312)</f>
        <v>0</v>
      </c>
      <c r="L312" s="201"/>
      <c r="M312" s="201"/>
      <c r="N312" s="210">
        <f>SUM(O312:P312)</f>
        <v>0</v>
      </c>
      <c r="O312" s="201"/>
      <c r="P312" s="201"/>
      <c r="Q312" s="202">
        <f>SUM(R312:S312)</f>
        <v>0</v>
      </c>
      <c r="R312" s="203"/>
      <c r="S312" s="203"/>
      <c r="T312" s="242">
        <f>SUM(U312:V312)</f>
        <v>0</v>
      </c>
      <c r="U312" s="229"/>
      <c r="V312" s="229"/>
      <c r="W312" s="212"/>
      <c r="X312" s="212">
        <v>1920</v>
      </c>
      <c r="Y312" s="204"/>
      <c r="Z312" s="67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  <c r="AT312" s="153"/>
      <c r="AU312" s="153"/>
      <c r="AV312" s="153"/>
      <c r="AW312" s="10"/>
      <c r="BN312" s="154"/>
      <c r="BO312" s="154"/>
      <c r="BP312" s="154"/>
      <c r="BQ312" s="154"/>
      <c r="BR312" s="154"/>
      <c r="BS312" s="154"/>
      <c r="BT312" s="154"/>
      <c r="BU312" s="154"/>
      <c r="BV312" s="154"/>
      <c r="BW312" s="154"/>
      <c r="BX312" s="154"/>
      <c r="BY312" s="154"/>
      <c r="BZ312" s="154"/>
      <c r="CA312" s="154"/>
      <c r="CB312" s="154"/>
      <c r="CC312" s="154"/>
      <c r="CD312" s="154"/>
      <c r="CE312" s="154"/>
      <c r="CF312" s="154"/>
      <c r="CG312" s="154"/>
      <c r="CH312" s="154"/>
      <c r="CI312" s="154"/>
      <c r="CJ312" s="154"/>
      <c r="CK312" s="154"/>
      <c r="CL312" s="154"/>
      <c r="CM312" s="154"/>
      <c r="CN312" s="154"/>
      <c r="CO312" s="154"/>
      <c r="CP312" s="154"/>
      <c r="CQ312" s="154"/>
      <c r="CR312" s="154"/>
      <c r="CS312" s="154"/>
      <c r="CT312" s="154"/>
      <c r="CU312" s="154"/>
      <c r="CV312" s="154"/>
      <c r="CW312" s="154"/>
      <c r="CX312" s="154"/>
      <c r="CY312" s="154"/>
      <c r="CZ312" s="154"/>
      <c r="DA312" s="154"/>
      <c r="DB312" s="154"/>
      <c r="DC312" s="154"/>
      <c r="DD312" s="154"/>
      <c r="DE312" s="154"/>
      <c r="DF312" s="154"/>
      <c r="DG312" s="154"/>
      <c r="DH312" s="154"/>
      <c r="DI312" s="154"/>
      <c r="DJ312" s="154"/>
      <c r="DK312" s="154"/>
      <c r="DL312" s="154"/>
      <c r="DM312" s="154"/>
      <c r="DN312" s="154"/>
      <c r="DO312" s="154"/>
    </row>
    <row r="313" spans="1:119" ht="12.75" customHeight="1">
      <c r="A313" s="58">
        <v>6</v>
      </c>
      <c r="B313" s="230">
        <f>+B312+1</f>
        <v>27</v>
      </c>
      <c r="C313" s="231">
        <v>3189</v>
      </c>
      <c r="D313" s="195" t="s">
        <v>23</v>
      </c>
      <c r="E313" s="196" t="s">
        <v>24</v>
      </c>
      <c r="F313" s="196" t="s">
        <v>158</v>
      </c>
      <c r="G313" s="196" t="s">
        <v>167</v>
      </c>
      <c r="H313" s="197">
        <v>29</v>
      </c>
      <c r="I313" s="198"/>
      <c r="J313" s="199"/>
      <c r="K313" s="200">
        <f>SUM(L313:M313)</f>
        <v>0</v>
      </c>
      <c r="L313" s="201"/>
      <c r="M313" s="201"/>
      <c r="N313" s="210">
        <f>SUM(O313:P313)</f>
        <v>0</v>
      </c>
      <c r="O313" s="201"/>
      <c r="P313" s="201"/>
      <c r="Q313" s="202">
        <f>SUM(R313:S313)</f>
        <v>0</v>
      </c>
      <c r="R313" s="203"/>
      <c r="S313" s="203"/>
      <c r="T313" s="242">
        <f>SUM(U313:V313)</f>
        <v>0</v>
      </c>
      <c r="U313" s="229"/>
      <c r="V313" s="229"/>
      <c r="W313" s="212"/>
      <c r="X313" s="212">
        <v>1920</v>
      </c>
      <c r="Y313" s="204"/>
      <c r="Z313" s="67"/>
      <c r="AA313" s="153"/>
      <c r="AB313" s="153"/>
      <c r="AC313" s="153"/>
      <c r="AD313" s="153"/>
      <c r="AE313" s="153"/>
      <c r="AF313" s="153"/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  <c r="AT313" s="153"/>
      <c r="AU313" s="153"/>
      <c r="AV313" s="153"/>
      <c r="AW313" s="10"/>
      <c r="BN313" s="154"/>
      <c r="BO313" s="154"/>
      <c r="BP313" s="154"/>
      <c r="BQ313" s="154"/>
      <c r="BR313" s="154"/>
      <c r="BS313" s="154"/>
      <c r="BT313" s="154"/>
      <c r="BU313" s="154"/>
      <c r="BV313" s="154"/>
      <c r="BW313" s="154"/>
      <c r="BX313" s="154"/>
      <c r="BY313" s="154"/>
      <c r="BZ313" s="154"/>
      <c r="CA313" s="154"/>
      <c r="CB313" s="154"/>
      <c r="CC313" s="154"/>
      <c r="CD313" s="154"/>
      <c r="CE313" s="154"/>
      <c r="CF313" s="154"/>
      <c r="CG313" s="154"/>
      <c r="CH313" s="154"/>
      <c r="CI313" s="154"/>
      <c r="CJ313" s="154"/>
      <c r="CK313" s="154"/>
      <c r="CL313" s="154"/>
      <c r="CM313" s="154"/>
      <c r="CN313" s="154"/>
      <c r="CO313" s="154"/>
      <c r="CP313" s="154"/>
      <c r="CQ313" s="154"/>
      <c r="CR313" s="154"/>
      <c r="CS313" s="154"/>
      <c r="CT313" s="154"/>
      <c r="CU313" s="154"/>
      <c r="CV313" s="154"/>
      <c r="CW313" s="154"/>
      <c r="CX313" s="154"/>
      <c r="CY313" s="154"/>
      <c r="CZ313" s="154"/>
      <c r="DA313" s="154"/>
      <c r="DB313" s="154"/>
      <c r="DC313" s="154"/>
      <c r="DD313" s="154"/>
      <c r="DE313" s="154"/>
      <c r="DF313" s="154"/>
      <c r="DG313" s="154"/>
      <c r="DH313" s="154"/>
      <c r="DI313" s="154"/>
      <c r="DJ313" s="154"/>
      <c r="DK313" s="154"/>
      <c r="DL313" s="154"/>
      <c r="DM313" s="154"/>
      <c r="DN313" s="154"/>
      <c r="DO313" s="154"/>
    </row>
    <row r="314" spans="1:119" ht="12.75" customHeight="1">
      <c r="A314" s="58">
        <v>6</v>
      </c>
      <c r="B314" s="232">
        <f>+B313+1</f>
        <v>28</v>
      </c>
      <c r="C314" s="228">
        <v>3190</v>
      </c>
      <c r="D314" s="207" t="s">
        <v>27</v>
      </c>
      <c r="E314" s="208" t="s">
        <v>24</v>
      </c>
      <c r="F314" s="208" t="s">
        <v>158</v>
      </c>
      <c r="G314" s="208" t="s">
        <v>167</v>
      </c>
      <c r="H314" s="209">
        <v>30</v>
      </c>
      <c r="I314" s="198">
        <v>1</v>
      </c>
      <c r="J314" s="199"/>
      <c r="K314" s="200">
        <f>SUM(L314:M314)</f>
        <v>1</v>
      </c>
      <c r="L314" s="201">
        <v>1</v>
      </c>
      <c r="M314" s="201"/>
      <c r="N314" s="210">
        <f>SUM(O314:P314)</f>
        <v>3</v>
      </c>
      <c r="O314" s="201">
        <v>3</v>
      </c>
      <c r="P314" s="201"/>
      <c r="Q314" s="202">
        <f>SUM(R314:S314)</f>
        <v>37.17</v>
      </c>
      <c r="R314" s="203">
        <v>37.17</v>
      </c>
      <c r="S314" s="203"/>
      <c r="T314" s="242">
        <f>SUM(U314:V314)</f>
        <v>0</v>
      </c>
      <c r="U314" s="229"/>
      <c r="V314" s="229"/>
      <c r="W314" s="212"/>
      <c r="X314" s="212">
        <v>1905</v>
      </c>
      <c r="Y314" s="204"/>
      <c r="Z314" s="67"/>
      <c r="AA314" s="153"/>
      <c r="AB314" s="153"/>
      <c r="AC314" s="153"/>
      <c r="AD314" s="153"/>
      <c r="AE314" s="153"/>
      <c r="AF314" s="153"/>
      <c r="AG314" s="153"/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  <c r="AT314" s="153"/>
      <c r="AU314" s="153"/>
      <c r="AV314" s="153"/>
      <c r="AW314" s="10"/>
      <c r="BN314" s="154"/>
      <c r="BO314" s="154"/>
      <c r="BP314" s="154"/>
      <c r="BQ314" s="154"/>
      <c r="BR314" s="154"/>
      <c r="BS314" s="154"/>
      <c r="BT314" s="154"/>
      <c r="BU314" s="154"/>
      <c r="BV314" s="154"/>
      <c r="BW314" s="154"/>
      <c r="BX314" s="154"/>
      <c r="BY314" s="154"/>
      <c r="BZ314" s="154"/>
      <c r="CA314" s="154"/>
      <c r="CB314" s="154"/>
      <c r="CC314" s="154"/>
      <c r="CD314" s="154"/>
      <c r="CE314" s="154"/>
      <c r="CF314" s="154"/>
      <c r="CG314" s="154"/>
      <c r="CH314" s="154"/>
      <c r="CI314" s="154"/>
      <c r="CJ314" s="154"/>
      <c r="CK314" s="154"/>
      <c r="CL314" s="154"/>
      <c r="CM314" s="154"/>
      <c r="CN314" s="154"/>
      <c r="CO314" s="154"/>
      <c r="CP314" s="154"/>
      <c r="CQ314" s="154"/>
      <c r="CR314" s="154"/>
      <c r="CS314" s="154"/>
      <c r="CT314" s="154"/>
      <c r="CU314" s="154"/>
      <c r="CV314" s="154"/>
      <c r="CW314" s="154"/>
      <c r="CX314" s="154"/>
      <c r="CY314" s="154"/>
      <c r="CZ314" s="154"/>
      <c r="DA314" s="154"/>
      <c r="DB314" s="154"/>
      <c r="DC314" s="154"/>
      <c r="DD314" s="154"/>
      <c r="DE314" s="154"/>
      <c r="DF314" s="154"/>
      <c r="DG314" s="154"/>
      <c r="DH314" s="154"/>
      <c r="DI314" s="154"/>
      <c r="DJ314" s="154"/>
      <c r="DK314" s="154"/>
      <c r="DL314" s="154"/>
      <c r="DM314" s="154"/>
      <c r="DN314" s="154"/>
      <c r="DO314" s="154"/>
    </row>
    <row r="315" spans="1:119" ht="12.75" customHeight="1">
      <c r="A315" s="58">
        <v>7</v>
      </c>
      <c r="B315" s="198">
        <f>+B314+1</f>
        <v>29</v>
      </c>
      <c r="C315" s="231">
        <v>3163</v>
      </c>
      <c r="D315" s="195" t="s">
        <v>23</v>
      </c>
      <c r="E315" s="196" t="s">
        <v>24</v>
      </c>
      <c r="F315" s="196" t="s">
        <v>170</v>
      </c>
      <c r="G315" s="196" t="s">
        <v>171</v>
      </c>
      <c r="H315" s="197">
        <v>20</v>
      </c>
      <c r="I315" s="198"/>
      <c r="J315" s="199"/>
      <c r="K315" s="200">
        <f>SUM(L315:M315)</f>
        <v>0</v>
      </c>
      <c r="L315" s="201"/>
      <c r="M315" s="201"/>
      <c r="N315" s="210">
        <f>SUM(O315:P315)</f>
        <v>0</v>
      </c>
      <c r="O315" s="201"/>
      <c r="P315" s="201"/>
      <c r="Q315" s="202">
        <f>SUM(R315:S315)</f>
        <v>0</v>
      </c>
      <c r="R315" s="203"/>
      <c r="S315" s="203"/>
      <c r="T315" s="242">
        <f>SUM(U315:V315)</f>
        <v>0</v>
      </c>
      <c r="U315" s="229"/>
      <c r="V315" s="229"/>
      <c r="W315" s="212"/>
      <c r="X315" s="212">
        <v>1896</v>
      </c>
      <c r="Y315" s="204"/>
      <c r="Z315" s="67"/>
      <c r="AA315" s="153"/>
      <c r="AB315" s="153"/>
      <c r="AC315" s="153"/>
      <c r="AD315" s="153"/>
      <c r="AE315" s="153"/>
      <c r="AF315" s="153"/>
      <c r="AG315" s="153"/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  <c r="AT315" s="153"/>
      <c r="AU315" s="153"/>
      <c r="AV315" s="153"/>
      <c r="AW315" s="10"/>
      <c r="BN315" s="154"/>
      <c r="BO315" s="154"/>
      <c r="BP315" s="154"/>
      <c r="BQ315" s="154"/>
      <c r="BR315" s="154"/>
      <c r="BS315" s="154"/>
      <c r="BT315" s="154"/>
      <c r="BU315" s="154"/>
      <c r="BV315" s="154"/>
      <c r="BW315" s="154"/>
      <c r="BX315" s="154"/>
      <c r="BY315" s="154"/>
      <c r="BZ315" s="154"/>
      <c r="CA315" s="154"/>
      <c r="CB315" s="154"/>
      <c r="CC315" s="154"/>
      <c r="CD315" s="154"/>
      <c r="CE315" s="154"/>
      <c r="CF315" s="154"/>
      <c r="CG315" s="154"/>
      <c r="CH315" s="154"/>
      <c r="CI315" s="154"/>
      <c r="CJ315" s="154"/>
      <c r="CK315" s="154"/>
      <c r="CL315" s="154"/>
      <c r="CM315" s="154"/>
      <c r="CN315" s="154"/>
      <c r="CO315" s="154"/>
      <c r="CP315" s="154"/>
      <c r="CQ315" s="154"/>
      <c r="CR315" s="154"/>
      <c r="CS315" s="154"/>
      <c r="CT315" s="154"/>
      <c r="CU315" s="154"/>
      <c r="CV315" s="154"/>
      <c r="CW315" s="154"/>
      <c r="CX315" s="154"/>
      <c r="CY315" s="154"/>
      <c r="CZ315" s="154"/>
      <c r="DA315" s="154"/>
      <c r="DB315" s="154"/>
      <c r="DC315" s="154"/>
      <c r="DD315" s="154"/>
      <c r="DE315" s="154"/>
      <c r="DF315" s="154"/>
      <c r="DG315" s="154"/>
      <c r="DH315" s="154"/>
      <c r="DI315" s="154"/>
      <c r="DJ315" s="154"/>
      <c r="DK315" s="154"/>
      <c r="DL315" s="154"/>
      <c r="DM315" s="154"/>
      <c r="DN315" s="154"/>
      <c r="DO315" s="154"/>
    </row>
    <row r="316" spans="1:119" ht="12.75" customHeight="1">
      <c r="A316" s="58">
        <v>7</v>
      </c>
      <c r="B316" s="232">
        <f>+B315+1</f>
        <v>30</v>
      </c>
      <c r="C316" s="228">
        <v>3164</v>
      </c>
      <c r="D316" s="207" t="s">
        <v>27</v>
      </c>
      <c r="E316" s="208" t="s">
        <v>24</v>
      </c>
      <c r="F316" s="208" t="s">
        <v>172</v>
      </c>
      <c r="G316" s="208" t="s">
        <v>173</v>
      </c>
      <c r="H316" s="209">
        <v>3</v>
      </c>
      <c r="I316" s="198">
        <v>1</v>
      </c>
      <c r="J316" s="199"/>
      <c r="K316" s="200">
        <f>SUM(L316:M316)</f>
        <v>1</v>
      </c>
      <c r="L316" s="201">
        <v>1</v>
      </c>
      <c r="M316" s="201"/>
      <c r="N316" s="210">
        <f>SUM(O316:P316)</f>
        <v>2</v>
      </c>
      <c r="O316" s="201">
        <v>2</v>
      </c>
      <c r="P316" s="201"/>
      <c r="Q316" s="202">
        <f>SUM(R316:S316)</f>
        <v>33.76</v>
      </c>
      <c r="R316" s="203">
        <v>33.76</v>
      </c>
      <c r="S316" s="203"/>
      <c r="T316" s="242">
        <f>SUM(U316:V316)</f>
        <v>0</v>
      </c>
      <c r="U316" s="229"/>
      <c r="V316" s="229"/>
      <c r="W316" s="212"/>
      <c r="X316" s="212">
        <v>1892</v>
      </c>
      <c r="Y316" s="204"/>
      <c r="Z316" s="67"/>
      <c r="AA316" s="153"/>
      <c r="AB316" s="153"/>
      <c r="AC316" s="153"/>
      <c r="AD316" s="153"/>
      <c r="AE316" s="153"/>
      <c r="AF316" s="153"/>
      <c r="AG316" s="153"/>
      <c r="AH316" s="153"/>
      <c r="AI316" s="153"/>
      <c r="AJ316" s="153"/>
      <c r="AK316" s="153"/>
      <c r="AL316" s="153"/>
      <c r="AM316" s="153"/>
      <c r="AN316" s="153"/>
      <c r="AO316" s="153"/>
      <c r="AP316" s="153"/>
      <c r="AQ316" s="153"/>
      <c r="AR316" s="153"/>
      <c r="AS316" s="153"/>
      <c r="AT316" s="153"/>
      <c r="AU316" s="153"/>
      <c r="AV316" s="153"/>
      <c r="AW316" s="10"/>
      <c r="BN316" s="154"/>
      <c r="BO316" s="154"/>
      <c r="BP316" s="154"/>
      <c r="BQ316" s="154"/>
      <c r="BR316" s="154"/>
      <c r="BS316" s="154"/>
      <c r="BT316" s="154"/>
      <c r="BU316" s="154"/>
      <c r="BV316" s="154"/>
      <c r="BW316" s="154"/>
      <c r="BX316" s="154"/>
      <c r="BY316" s="154"/>
      <c r="BZ316" s="154"/>
      <c r="CA316" s="154"/>
      <c r="CB316" s="154"/>
      <c r="CC316" s="154"/>
      <c r="CD316" s="154"/>
      <c r="CE316" s="154"/>
      <c r="CF316" s="154"/>
      <c r="CG316" s="154"/>
      <c r="CH316" s="154"/>
      <c r="CI316" s="154"/>
      <c r="CJ316" s="154"/>
      <c r="CK316" s="154"/>
      <c r="CL316" s="154"/>
      <c r="CM316" s="154"/>
      <c r="CN316" s="154"/>
      <c r="CO316" s="154"/>
      <c r="CP316" s="154"/>
      <c r="CQ316" s="154"/>
      <c r="CR316" s="154"/>
      <c r="CS316" s="154"/>
      <c r="CT316" s="154"/>
      <c r="CU316" s="154"/>
      <c r="CV316" s="154"/>
      <c r="CW316" s="154"/>
      <c r="CX316" s="154"/>
      <c r="CY316" s="154"/>
      <c r="CZ316" s="154"/>
      <c r="DA316" s="154"/>
      <c r="DB316" s="154"/>
      <c r="DC316" s="154"/>
      <c r="DD316" s="154"/>
      <c r="DE316" s="154"/>
      <c r="DF316" s="154"/>
      <c r="DG316" s="154"/>
      <c r="DH316" s="154"/>
      <c r="DI316" s="154"/>
      <c r="DJ316" s="154"/>
      <c r="DK316" s="154"/>
      <c r="DL316" s="154"/>
      <c r="DM316" s="154"/>
      <c r="DN316" s="154"/>
      <c r="DO316" s="154"/>
    </row>
    <row r="317" spans="1:119" ht="12.75" customHeight="1">
      <c r="A317" s="58">
        <v>7</v>
      </c>
      <c r="B317" s="232">
        <f>+B316+1</f>
        <v>31</v>
      </c>
      <c r="C317" s="228">
        <v>3023</v>
      </c>
      <c r="D317" s="207" t="s">
        <v>27</v>
      </c>
      <c r="E317" s="208" t="s">
        <v>24</v>
      </c>
      <c r="F317" s="208" t="s">
        <v>174</v>
      </c>
      <c r="G317" s="208" t="s">
        <v>175</v>
      </c>
      <c r="H317" s="209">
        <v>16</v>
      </c>
      <c r="I317" s="198">
        <v>1</v>
      </c>
      <c r="J317" s="199"/>
      <c r="K317" s="200">
        <f>SUM(L317:M317)</f>
        <v>3</v>
      </c>
      <c r="L317" s="201">
        <v>3</v>
      </c>
      <c r="M317" s="201"/>
      <c r="N317" s="210">
        <f>SUM(O317:P317)</f>
        <v>9</v>
      </c>
      <c r="O317" s="201">
        <v>9</v>
      </c>
      <c r="P317" s="201"/>
      <c r="Q317" s="202">
        <f>SUM(R317:S317)</f>
        <v>117.36</v>
      </c>
      <c r="R317" s="203">
        <v>117.36</v>
      </c>
      <c r="S317" s="203"/>
      <c r="T317" s="242">
        <f>SUM(U317:V317)</f>
        <v>0</v>
      </c>
      <c r="U317" s="229"/>
      <c r="V317" s="229"/>
      <c r="W317" s="212"/>
      <c r="X317" s="212">
        <v>1895</v>
      </c>
      <c r="Y317" s="204"/>
      <c r="Z317" s="67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  <c r="AT317" s="153"/>
      <c r="AU317" s="153"/>
      <c r="AV317" s="153"/>
      <c r="AW317" s="10"/>
      <c r="BN317" s="154"/>
      <c r="BO317" s="154"/>
      <c r="BP317" s="154"/>
      <c r="BQ317" s="154"/>
      <c r="BR317" s="154"/>
      <c r="BS317" s="154"/>
      <c r="BT317" s="154"/>
      <c r="BU317" s="154"/>
      <c r="BV317" s="154"/>
      <c r="BW317" s="154"/>
      <c r="BX317" s="154"/>
      <c r="BY317" s="154"/>
      <c r="BZ317" s="154"/>
      <c r="CA317" s="154"/>
      <c r="CB317" s="154"/>
      <c r="CC317" s="154"/>
      <c r="CD317" s="154"/>
      <c r="CE317" s="154"/>
      <c r="CF317" s="154"/>
      <c r="CG317" s="154"/>
      <c r="CH317" s="154"/>
      <c r="CI317" s="154"/>
      <c r="CJ317" s="154"/>
      <c r="CK317" s="154"/>
      <c r="CL317" s="154"/>
      <c r="CM317" s="154"/>
      <c r="CN317" s="154"/>
      <c r="CO317" s="154"/>
      <c r="CP317" s="154"/>
      <c r="CQ317" s="154"/>
      <c r="CR317" s="154"/>
      <c r="CS317" s="154"/>
      <c r="CT317" s="154"/>
      <c r="CU317" s="154"/>
      <c r="CV317" s="154"/>
      <c r="CW317" s="154"/>
      <c r="CX317" s="154"/>
      <c r="CY317" s="154"/>
      <c r="CZ317" s="154"/>
      <c r="DA317" s="154"/>
      <c r="DB317" s="154"/>
      <c r="DC317" s="154"/>
      <c r="DD317" s="154"/>
      <c r="DE317" s="154"/>
      <c r="DF317" s="154"/>
      <c r="DG317" s="154"/>
      <c r="DH317" s="154"/>
      <c r="DI317" s="154"/>
      <c r="DJ317" s="154"/>
      <c r="DK317" s="154"/>
      <c r="DL317" s="154"/>
      <c r="DM317" s="154"/>
      <c r="DN317" s="154"/>
      <c r="DO317" s="154"/>
    </row>
    <row r="318" spans="1:119" ht="12.75" customHeight="1">
      <c r="A318" s="58">
        <v>7</v>
      </c>
      <c r="B318" s="198">
        <f>+B317+1</f>
        <v>32</v>
      </c>
      <c r="C318" s="231">
        <v>2006</v>
      </c>
      <c r="D318" s="195" t="s">
        <v>23</v>
      </c>
      <c r="E318" s="196" t="s">
        <v>24</v>
      </c>
      <c r="F318" s="196" t="s">
        <v>176</v>
      </c>
      <c r="G318" s="196" t="s">
        <v>177</v>
      </c>
      <c r="H318" s="197">
        <v>13</v>
      </c>
      <c r="I318" s="198"/>
      <c r="J318" s="199"/>
      <c r="K318" s="200">
        <f>SUM(L318:M318)</f>
        <v>0</v>
      </c>
      <c r="L318" s="201"/>
      <c r="M318" s="201"/>
      <c r="N318" s="210">
        <f>SUM(O318:P318)</f>
        <v>0</v>
      </c>
      <c r="O318" s="201"/>
      <c r="P318" s="201"/>
      <c r="Q318" s="202">
        <f>SUM(R318:S318)</f>
        <v>0</v>
      </c>
      <c r="R318" s="203"/>
      <c r="S318" s="203"/>
      <c r="T318" s="242">
        <f>SUM(U318:V318)</f>
        <v>0</v>
      </c>
      <c r="U318" s="229"/>
      <c r="V318" s="229"/>
      <c r="W318" s="212"/>
      <c r="X318" s="225">
        <v>1970</v>
      </c>
      <c r="Y318" s="204"/>
      <c r="Z318" s="67"/>
      <c r="AA318" s="153"/>
      <c r="AB318" s="153"/>
      <c r="AC318" s="153"/>
      <c r="AD318" s="153"/>
      <c r="AE318" s="153"/>
      <c r="AF318" s="153"/>
      <c r="AG318" s="153"/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  <c r="AT318" s="153"/>
      <c r="AU318" s="153"/>
      <c r="AV318" s="153"/>
      <c r="AW318" s="10"/>
      <c r="BN318" s="154"/>
      <c r="BO318" s="154"/>
      <c r="BP318" s="154"/>
      <c r="BQ318" s="154"/>
      <c r="BR318" s="154"/>
      <c r="BS318" s="154"/>
      <c r="BT318" s="154"/>
      <c r="BU318" s="154"/>
      <c r="BV318" s="154"/>
      <c r="BW318" s="154"/>
      <c r="BX318" s="154"/>
      <c r="BY318" s="154"/>
      <c r="BZ318" s="154"/>
      <c r="CA318" s="154"/>
      <c r="CB318" s="154"/>
      <c r="CC318" s="154"/>
      <c r="CD318" s="154"/>
      <c r="CE318" s="154"/>
      <c r="CF318" s="154"/>
      <c r="CG318" s="154"/>
      <c r="CH318" s="154"/>
      <c r="CI318" s="154"/>
      <c r="CJ318" s="154"/>
      <c r="CK318" s="154"/>
      <c r="CL318" s="154"/>
      <c r="CM318" s="154"/>
      <c r="CN318" s="154"/>
      <c r="CO318" s="154"/>
      <c r="CP318" s="154"/>
      <c r="CQ318" s="154"/>
      <c r="CR318" s="154"/>
      <c r="CS318" s="154"/>
      <c r="CT318" s="154"/>
      <c r="CU318" s="154"/>
      <c r="CV318" s="154"/>
      <c r="CW318" s="154"/>
      <c r="CX318" s="154"/>
      <c r="CY318" s="154"/>
      <c r="CZ318" s="154"/>
      <c r="DA318" s="154"/>
      <c r="DB318" s="154"/>
      <c r="DC318" s="154"/>
      <c r="DD318" s="154"/>
      <c r="DE318" s="154"/>
      <c r="DF318" s="154"/>
      <c r="DG318" s="154"/>
      <c r="DH318" s="154"/>
      <c r="DI318" s="154"/>
      <c r="DJ318" s="154"/>
      <c r="DK318" s="154"/>
      <c r="DL318" s="154"/>
      <c r="DM318" s="154"/>
      <c r="DN318" s="154"/>
      <c r="DO318" s="154"/>
    </row>
    <row r="319" spans="1:119" ht="12.75" customHeight="1">
      <c r="A319" s="58">
        <v>7</v>
      </c>
      <c r="B319" s="232">
        <f>+B318+1</f>
        <v>33</v>
      </c>
      <c r="C319" s="228">
        <v>6035</v>
      </c>
      <c r="D319" s="207" t="s">
        <v>27</v>
      </c>
      <c r="E319" s="208" t="s">
        <v>24</v>
      </c>
      <c r="F319" s="208" t="s">
        <v>178</v>
      </c>
      <c r="G319" s="208" t="s">
        <v>179</v>
      </c>
      <c r="H319" s="209">
        <v>4</v>
      </c>
      <c r="I319" s="198"/>
      <c r="J319" s="199">
        <v>1</v>
      </c>
      <c r="K319" s="200">
        <f>SUM(L319:M319)</f>
        <v>1</v>
      </c>
      <c r="L319" s="201">
        <v>1</v>
      </c>
      <c r="M319" s="201"/>
      <c r="N319" s="210">
        <f>SUM(O319:P319)</f>
        <v>3</v>
      </c>
      <c r="O319" s="201">
        <v>3</v>
      </c>
      <c r="P319" s="201"/>
      <c r="Q319" s="202">
        <f>SUM(R319:S319)</f>
        <v>84.32000000000001</v>
      </c>
      <c r="R319" s="203">
        <v>84.32</v>
      </c>
      <c r="S319" s="203"/>
      <c r="T319" s="242">
        <f>SUM(U319:V319)</f>
        <v>0</v>
      </c>
      <c r="U319" s="229"/>
      <c r="V319" s="229"/>
      <c r="W319" s="212"/>
      <c r="X319" s="225"/>
      <c r="Y319" s="204"/>
      <c r="Z319" s="67"/>
      <c r="AA319" s="153"/>
      <c r="AB319" s="153"/>
      <c r="AC319" s="153"/>
      <c r="AD319" s="153"/>
      <c r="AE319" s="153"/>
      <c r="AF319" s="153"/>
      <c r="AG319" s="153"/>
      <c r="AH319" s="153"/>
      <c r="AI319" s="153"/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  <c r="AT319" s="153"/>
      <c r="AU319" s="153"/>
      <c r="AV319" s="153"/>
      <c r="AW319" s="10"/>
      <c r="BN319" s="154"/>
      <c r="BO319" s="154"/>
      <c r="BP319" s="154"/>
      <c r="BQ319" s="154"/>
      <c r="BR319" s="154"/>
      <c r="BS319" s="154"/>
      <c r="BT319" s="154"/>
      <c r="BU319" s="154"/>
      <c r="BV319" s="154"/>
      <c r="BW319" s="154"/>
      <c r="BX319" s="154"/>
      <c r="BY319" s="154"/>
      <c r="BZ319" s="154"/>
      <c r="CA319" s="154"/>
      <c r="CB319" s="154"/>
      <c r="CC319" s="154"/>
      <c r="CD319" s="154"/>
      <c r="CE319" s="154"/>
      <c r="CF319" s="154"/>
      <c r="CG319" s="154"/>
      <c r="CH319" s="154"/>
      <c r="CI319" s="154"/>
      <c r="CJ319" s="154"/>
      <c r="CK319" s="154"/>
      <c r="CL319" s="154"/>
      <c r="CM319" s="154"/>
      <c r="CN319" s="154"/>
      <c r="CO319" s="154"/>
      <c r="CP319" s="154"/>
      <c r="CQ319" s="154"/>
      <c r="CR319" s="154"/>
      <c r="CS319" s="154"/>
      <c r="CT319" s="154"/>
      <c r="CU319" s="154"/>
      <c r="CV319" s="154"/>
      <c r="CW319" s="154"/>
      <c r="CX319" s="154"/>
      <c r="CY319" s="154"/>
      <c r="CZ319" s="154"/>
      <c r="DA319" s="154"/>
      <c r="DB319" s="154"/>
      <c r="DC319" s="154"/>
      <c r="DD319" s="154"/>
      <c r="DE319" s="154"/>
      <c r="DF319" s="154"/>
      <c r="DG319" s="154"/>
      <c r="DH319" s="154"/>
      <c r="DI319" s="154"/>
      <c r="DJ319" s="154"/>
      <c r="DK319" s="154"/>
      <c r="DL319" s="154"/>
      <c r="DM319" s="154"/>
      <c r="DN319" s="154"/>
      <c r="DO319" s="154"/>
    </row>
    <row r="320" spans="1:119" ht="12.75" customHeight="1">
      <c r="A320" s="58">
        <v>7</v>
      </c>
      <c r="B320" s="232">
        <f>+B319+1</f>
        <v>34</v>
      </c>
      <c r="C320" s="228">
        <v>3199</v>
      </c>
      <c r="D320" s="207" t="s">
        <v>27</v>
      </c>
      <c r="E320" s="208" t="s">
        <v>24</v>
      </c>
      <c r="F320" s="208" t="s">
        <v>178</v>
      </c>
      <c r="G320" s="208" t="s">
        <v>180</v>
      </c>
      <c r="H320" s="209">
        <v>16</v>
      </c>
      <c r="I320" s="198">
        <v>1</v>
      </c>
      <c r="J320" s="199"/>
      <c r="K320" s="200">
        <f>SUM(L320:M320)</f>
        <v>2</v>
      </c>
      <c r="L320" s="201">
        <v>2</v>
      </c>
      <c r="M320" s="201"/>
      <c r="N320" s="210">
        <f>SUM(O320:P320)</f>
        <v>7</v>
      </c>
      <c r="O320" s="201">
        <v>7</v>
      </c>
      <c r="P320" s="201"/>
      <c r="Q320" s="202">
        <f>SUM(R320:S320)</f>
        <v>137.03</v>
      </c>
      <c r="R320" s="203">
        <v>137.03</v>
      </c>
      <c r="S320" s="203"/>
      <c r="T320" s="242">
        <f>SUM(U320:V320)</f>
        <v>137.03</v>
      </c>
      <c r="U320" s="203">
        <v>137.03</v>
      </c>
      <c r="V320" s="229"/>
      <c r="W320" s="212"/>
      <c r="X320" s="225">
        <v>1930</v>
      </c>
      <c r="Y320" s="204"/>
      <c r="Z320" s="67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  <c r="AK320" s="153"/>
      <c r="AL320" s="153"/>
      <c r="AM320" s="153"/>
      <c r="AN320" s="153"/>
      <c r="AO320" s="153"/>
      <c r="AP320" s="153"/>
      <c r="AQ320" s="153"/>
      <c r="AR320" s="153"/>
      <c r="AS320" s="153"/>
      <c r="AT320" s="153"/>
      <c r="AU320" s="153"/>
      <c r="AV320" s="153"/>
      <c r="AW320" s="10"/>
      <c r="BN320" s="154"/>
      <c r="BO320" s="154"/>
      <c r="BP320" s="154"/>
      <c r="BQ320" s="154"/>
      <c r="BR320" s="154"/>
      <c r="BS320" s="154"/>
      <c r="BT320" s="154"/>
      <c r="BU320" s="154"/>
      <c r="BV320" s="154"/>
      <c r="BW320" s="154"/>
      <c r="BX320" s="154"/>
      <c r="BY320" s="154"/>
      <c r="BZ320" s="154"/>
      <c r="CA320" s="154"/>
      <c r="CB320" s="154"/>
      <c r="CC320" s="154"/>
      <c r="CD320" s="154"/>
      <c r="CE320" s="154"/>
      <c r="CF320" s="154"/>
      <c r="CG320" s="154"/>
      <c r="CH320" s="154"/>
      <c r="CI320" s="154"/>
      <c r="CJ320" s="154"/>
      <c r="CK320" s="154"/>
      <c r="CL320" s="154"/>
      <c r="CM320" s="154"/>
      <c r="CN320" s="154"/>
      <c r="CO320" s="154"/>
      <c r="CP320" s="154"/>
      <c r="CQ320" s="154"/>
      <c r="CR320" s="154"/>
      <c r="CS320" s="154"/>
      <c r="CT320" s="154"/>
      <c r="CU320" s="154"/>
      <c r="CV320" s="154"/>
      <c r="CW320" s="154"/>
      <c r="CX320" s="154"/>
      <c r="CY320" s="154"/>
      <c r="CZ320" s="154"/>
      <c r="DA320" s="154"/>
      <c r="DB320" s="154"/>
      <c r="DC320" s="154"/>
      <c r="DD320" s="154"/>
      <c r="DE320" s="154"/>
      <c r="DF320" s="154"/>
      <c r="DG320" s="154"/>
      <c r="DH320" s="154"/>
      <c r="DI320" s="154"/>
      <c r="DJ320" s="154"/>
      <c r="DK320" s="154"/>
      <c r="DL320" s="154"/>
      <c r="DM320" s="154"/>
      <c r="DN320" s="154"/>
      <c r="DO320" s="154"/>
    </row>
    <row r="321" spans="1:119" ht="12.75" customHeight="1">
      <c r="A321" s="58">
        <v>7</v>
      </c>
      <c r="B321" s="232">
        <f>+B320+1</f>
        <v>35</v>
      </c>
      <c r="C321" s="228">
        <v>3200</v>
      </c>
      <c r="D321" s="207" t="s">
        <v>27</v>
      </c>
      <c r="E321" s="208" t="s">
        <v>24</v>
      </c>
      <c r="F321" s="208" t="s">
        <v>178</v>
      </c>
      <c r="G321" s="208" t="s">
        <v>180</v>
      </c>
      <c r="H321" s="209">
        <v>20</v>
      </c>
      <c r="I321" s="198">
        <v>1</v>
      </c>
      <c r="J321" s="199"/>
      <c r="K321" s="200">
        <f>SUM(L321:M321)</f>
        <v>2</v>
      </c>
      <c r="L321" s="201">
        <v>2</v>
      </c>
      <c r="M321" s="201"/>
      <c r="N321" s="210">
        <f>SUM(O321:P321)</f>
        <v>5</v>
      </c>
      <c r="O321" s="201">
        <v>5</v>
      </c>
      <c r="P321" s="201"/>
      <c r="Q321" s="202">
        <f>SUM(R321:S321)</f>
        <v>94.28</v>
      </c>
      <c r="R321" s="203">
        <v>94.28</v>
      </c>
      <c r="S321" s="203"/>
      <c r="T321" s="242">
        <f>SUM(U321:V321)</f>
        <v>0</v>
      </c>
      <c r="U321" s="229"/>
      <c r="V321" s="229"/>
      <c r="W321" s="212"/>
      <c r="X321" s="225">
        <v>1930</v>
      </c>
      <c r="Y321" s="204"/>
      <c r="Z321" s="67"/>
      <c r="AA321" s="153"/>
      <c r="AB321" s="153"/>
      <c r="AC321" s="153"/>
      <c r="AD321" s="153"/>
      <c r="AE321" s="153"/>
      <c r="AF321" s="153"/>
      <c r="AG321" s="153"/>
      <c r="AH321" s="153"/>
      <c r="AI321" s="153"/>
      <c r="AJ321" s="153"/>
      <c r="AK321" s="153"/>
      <c r="AL321" s="153"/>
      <c r="AM321" s="153"/>
      <c r="AN321" s="153"/>
      <c r="AO321" s="153"/>
      <c r="AP321" s="153"/>
      <c r="AQ321" s="153"/>
      <c r="AR321" s="153"/>
      <c r="AS321" s="153"/>
      <c r="AT321" s="153"/>
      <c r="AU321" s="153"/>
      <c r="AV321" s="153"/>
      <c r="AW321" s="10"/>
      <c r="BN321" s="154"/>
      <c r="BO321" s="154"/>
      <c r="BP321" s="154"/>
      <c r="BQ321" s="154"/>
      <c r="BR321" s="154"/>
      <c r="BS321" s="154"/>
      <c r="BT321" s="154"/>
      <c r="BU321" s="154"/>
      <c r="BV321" s="154"/>
      <c r="BW321" s="154"/>
      <c r="BX321" s="154"/>
      <c r="BY321" s="154"/>
      <c r="BZ321" s="154"/>
      <c r="CA321" s="154"/>
      <c r="CB321" s="154"/>
      <c r="CC321" s="154"/>
      <c r="CD321" s="154"/>
      <c r="CE321" s="154"/>
      <c r="CF321" s="154"/>
      <c r="CG321" s="154"/>
      <c r="CH321" s="154"/>
      <c r="CI321" s="154"/>
      <c r="CJ321" s="154"/>
      <c r="CK321" s="154"/>
      <c r="CL321" s="154"/>
      <c r="CM321" s="154"/>
      <c r="CN321" s="154"/>
      <c r="CO321" s="154"/>
      <c r="CP321" s="154"/>
      <c r="CQ321" s="154"/>
      <c r="CR321" s="154"/>
      <c r="CS321" s="154"/>
      <c r="CT321" s="154"/>
      <c r="CU321" s="154"/>
      <c r="CV321" s="154"/>
      <c r="CW321" s="154"/>
      <c r="CX321" s="154"/>
      <c r="CY321" s="154"/>
      <c r="CZ321" s="154"/>
      <c r="DA321" s="154"/>
      <c r="DB321" s="154"/>
      <c r="DC321" s="154"/>
      <c r="DD321" s="154"/>
      <c r="DE321" s="154"/>
      <c r="DF321" s="154"/>
      <c r="DG321" s="154"/>
      <c r="DH321" s="154"/>
      <c r="DI321" s="154"/>
      <c r="DJ321" s="154"/>
      <c r="DK321" s="154"/>
      <c r="DL321" s="154"/>
      <c r="DM321" s="154"/>
      <c r="DN321" s="154"/>
      <c r="DO321" s="154"/>
    </row>
    <row r="322" spans="1:119" ht="12.75" customHeight="1">
      <c r="A322" s="58">
        <v>7</v>
      </c>
      <c r="B322" s="234">
        <f>+B321+1</f>
        <v>36</v>
      </c>
      <c r="C322" s="243">
        <v>3207</v>
      </c>
      <c r="D322" s="244" t="s">
        <v>27</v>
      </c>
      <c r="E322" s="245" t="s">
        <v>54</v>
      </c>
      <c r="F322" s="245" t="s">
        <v>224</v>
      </c>
      <c r="G322" s="246" t="s">
        <v>225</v>
      </c>
      <c r="H322" s="247">
        <v>4</v>
      </c>
      <c r="I322" s="198"/>
      <c r="J322" s="199"/>
      <c r="K322" s="200">
        <f>SUM(L322:M322)</f>
        <v>0</v>
      </c>
      <c r="L322" s="201"/>
      <c r="M322" s="201"/>
      <c r="N322" s="210">
        <f>SUM(O322:P322)</f>
        <v>0</v>
      </c>
      <c r="O322" s="201"/>
      <c r="P322" s="201"/>
      <c r="Q322" s="202">
        <f>SUM(R322:S322)</f>
        <v>0</v>
      </c>
      <c r="R322" s="203"/>
      <c r="S322" s="203"/>
      <c r="T322" s="242">
        <f>SUM(U322:V322)</f>
        <v>0</v>
      </c>
      <c r="U322" s="248"/>
      <c r="V322" s="248"/>
      <c r="W322" s="249"/>
      <c r="X322" s="250"/>
      <c r="Y322" s="251"/>
      <c r="Z322" s="95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  <c r="AT322" s="153"/>
      <c r="AU322" s="153"/>
      <c r="AV322" s="153"/>
      <c r="AW322" s="10"/>
      <c r="BN322" s="154"/>
      <c r="BO322" s="154"/>
      <c r="BP322" s="154"/>
      <c r="BQ322" s="154"/>
      <c r="BR322" s="154"/>
      <c r="BS322" s="154"/>
      <c r="BT322" s="154"/>
      <c r="BU322" s="154"/>
      <c r="BV322" s="154"/>
      <c r="BW322" s="154"/>
      <c r="BX322" s="154"/>
      <c r="BY322" s="154"/>
      <c r="BZ322" s="154"/>
      <c r="CA322" s="154"/>
      <c r="CB322" s="154"/>
      <c r="CC322" s="154"/>
      <c r="CD322" s="154"/>
      <c r="CE322" s="154"/>
      <c r="CF322" s="154"/>
      <c r="CG322" s="154"/>
      <c r="CH322" s="154"/>
      <c r="CI322" s="154"/>
      <c r="CJ322" s="154"/>
      <c r="CK322" s="154"/>
      <c r="CL322" s="154"/>
      <c r="CM322" s="154"/>
      <c r="CN322" s="154"/>
      <c r="CO322" s="154"/>
      <c r="CP322" s="154"/>
      <c r="CQ322" s="154"/>
      <c r="CR322" s="154"/>
      <c r="CS322" s="154"/>
      <c r="CT322" s="154"/>
      <c r="CU322" s="154"/>
      <c r="CV322" s="154"/>
      <c r="CW322" s="154"/>
      <c r="CX322" s="154"/>
      <c r="CY322" s="154"/>
      <c r="CZ322" s="154"/>
      <c r="DA322" s="154"/>
      <c r="DB322" s="154"/>
      <c r="DC322" s="154"/>
      <c r="DD322" s="154"/>
      <c r="DE322" s="154"/>
      <c r="DF322" s="154"/>
      <c r="DG322" s="154"/>
      <c r="DH322" s="154"/>
      <c r="DI322" s="154"/>
      <c r="DJ322" s="154"/>
      <c r="DK322" s="154"/>
      <c r="DL322" s="154"/>
      <c r="DM322" s="154"/>
      <c r="DN322" s="154"/>
      <c r="DO322" s="154"/>
    </row>
    <row r="323" spans="1:119" ht="12.75" customHeight="1">
      <c r="A323" s="58">
        <v>7</v>
      </c>
      <c r="B323" s="234">
        <f>+B322+1</f>
        <v>37</v>
      </c>
      <c r="C323" s="243">
        <v>3212</v>
      </c>
      <c r="D323" s="244" t="s">
        <v>27</v>
      </c>
      <c r="E323" s="245" t="s">
        <v>54</v>
      </c>
      <c r="F323" s="245" t="s">
        <v>226</v>
      </c>
      <c r="G323" s="246" t="s">
        <v>162</v>
      </c>
      <c r="H323" s="247">
        <v>6</v>
      </c>
      <c r="I323" s="198"/>
      <c r="J323" s="199"/>
      <c r="K323" s="200">
        <f>SUM(L323:M323)</f>
        <v>0</v>
      </c>
      <c r="L323" s="201"/>
      <c r="M323" s="201"/>
      <c r="N323" s="210">
        <f>SUM(O323:P323)</f>
        <v>0</v>
      </c>
      <c r="O323" s="201"/>
      <c r="P323" s="201"/>
      <c r="Q323" s="202">
        <f>SUM(R323:S323)</f>
        <v>0</v>
      </c>
      <c r="R323" s="203"/>
      <c r="S323" s="203"/>
      <c r="T323" s="242">
        <f>SUM(U323:V323)</f>
        <v>0</v>
      </c>
      <c r="U323" s="248"/>
      <c r="V323" s="248"/>
      <c r="W323" s="249"/>
      <c r="X323" s="250"/>
      <c r="Y323" s="251"/>
      <c r="Z323" s="95"/>
      <c r="AA323" s="153"/>
      <c r="AB323" s="153"/>
      <c r="AC323" s="153"/>
      <c r="AD323" s="153"/>
      <c r="AE323" s="153"/>
      <c r="AF323" s="153"/>
      <c r="AG323" s="153"/>
      <c r="AH323" s="153"/>
      <c r="AI323" s="153"/>
      <c r="AJ323" s="153"/>
      <c r="AK323" s="153"/>
      <c r="AL323" s="153"/>
      <c r="AM323" s="153"/>
      <c r="AN323" s="153"/>
      <c r="AO323" s="153"/>
      <c r="AP323" s="153"/>
      <c r="AQ323" s="153"/>
      <c r="AR323" s="153"/>
      <c r="AS323" s="153"/>
      <c r="AT323" s="153"/>
      <c r="AU323" s="153"/>
      <c r="AV323" s="153"/>
      <c r="AW323" s="10"/>
      <c r="BN323" s="154"/>
      <c r="BO323" s="154"/>
      <c r="BP323" s="154"/>
      <c r="BQ323" s="154"/>
      <c r="BR323" s="154"/>
      <c r="BS323" s="154"/>
      <c r="BT323" s="154"/>
      <c r="BU323" s="154"/>
      <c r="BV323" s="154"/>
      <c r="BW323" s="154"/>
      <c r="BX323" s="154"/>
      <c r="BY323" s="154"/>
      <c r="BZ323" s="154"/>
      <c r="CA323" s="154"/>
      <c r="CB323" s="154"/>
      <c r="CC323" s="154"/>
      <c r="CD323" s="154"/>
      <c r="CE323" s="154"/>
      <c r="CF323" s="154"/>
      <c r="CG323" s="154"/>
      <c r="CH323" s="154"/>
      <c r="CI323" s="154"/>
      <c r="CJ323" s="154"/>
      <c r="CK323" s="154"/>
      <c r="CL323" s="154"/>
      <c r="CM323" s="154"/>
      <c r="CN323" s="154"/>
      <c r="CO323" s="154"/>
      <c r="CP323" s="154"/>
      <c r="CQ323" s="154"/>
      <c r="CR323" s="154"/>
      <c r="CS323" s="154"/>
      <c r="CT323" s="154"/>
      <c r="CU323" s="154"/>
      <c r="CV323" s="154"/>
      <c r="CW323" s="154"/>
      <c r="CX323" s="154"/>
      <c r="CY323" s="154"/>
      <c r="CZ323" s="154"/>
      <c r="DA323" s="154"/>
      <c r="DB323" s="154"/>
      <c r="DC323" s="154"/>
      <c r="DD323" s="154"/>
      <c r="DE323" s="154"/>
      <c r="DF323" s="154"/>
      <c r="DG323" s="154"/>
      <c r="DH323" s="154"/>
      <c r="DI323" s="154"/>
      <c r="DJ323" s="154"/>
      <c r="DK323" s="154"/>
      <c r="DL323" s="154"/>
      <c r="DM323" s="154"/>
      <c r="DN323" s="154"/>
      <c r="DO323" s="154"/>
    </row>
    <row r="324" spans="1:119" ht="12.75" customHeight="1">
      <c r="A324" s="58">
        <v>7</v>
      </c>
      <c r="B324" s="198">
        <f>+B323+1</f>
        <v>38</v>
      </c>
      <c r="C324" s="231">
        <v>3206</v>
      </c>
      <c r="D324" s="252" t="s">
        <v>23</v>
      </c>
      <c r="E324" s="253" t="s">
        <v>54</v>
      </c>
      <c r="F324" s="253" t="s">
        <v>181</v>
      </c>
      <c r="G324" s="196" t="s">
        <v>182</v>
      </c>
      <c r="H324" s="197" t="s">
        <v>183</v>
      </c>
      <c r="I324" s="198"/>
      <c r="J324" s="199"/>
      <c r="K324" s="200">
        <f>SUM(L324:M324)</f>
        <v>0</v>
      </c>
      <c r="L324" s="201"/>
      <c r="M324" s="201"/>
      <c r="N324" s="210">
        <f>SUM(O324:P324)</f>
        <v>0</v>
      </c>
      <c r="O324" s="201"/>
      <c r="P324" s="201"/>
      <c r="Q324" s="202">
        <f>SUM(R324:S324)</f>
        <v>0</v>
      </c>
      <c r="R324" s="203"/>
      <c r="S324" s="203"/>
      <c r="T324" s="242">
        <f>SUM(U324:V324)</f>
        <v>0</v>
      </c>
      <c r="U324" s="229"/>
      <c r="V324" s="229"/>
      <c r="W324" s="212"/>
      <c r="X324" s="254"/>
      <c r="Y324" s="204"/>
      <c r="Z324" s="67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3"/>
      <c r="AK324" s="153"/>
      <c r="AL324" s="153"/>
      <c r="AM324" s="153"/>
      <c r="AN324" s="153"/>
      <c r="AO324" s="153"/>
      <c r="AP324" s="153"/>
      <c r="AQ324" s="153"/>
      <c r="AR324" s="153"/>
      <c r="AS324" s="153"/>
      <c r="AT324" s="153"/>
      <c r="AU324" s="153"/>
      <c r="AV324" s="153"/>
      <c r="AW324" s="10"/>
      <c r="BN324" s="154"/>
      <c r="BO324" s="154"/>
      <c r="BP324" s="154"/>
      <c r="BQ324" s="154"/>
      <c r="BR324" s="154"/>
      <c r="BS324" s="154"/>
      <c r="BT324" s="154"/>
      <c r="BU324" s="154"/>
      <c r="BV324" s="154"/>
      <c r="BW324" s="154"/>
      <c r="BX324" s="154"/>
      <c r="BY324" s="154"/>
      <c r="BZ324" s="154"/>
      <c r="CA324" s="154"/>
      <c r="CB324" s="154"/>
      <c r="CC324" s="154"/>
      <c r="CD324" s="154"/>
      <c r="CE324" s="154"/>
      <c r="CF324" s="154"/>
      <c r="CG324" s="154"/>
      <c r="CH324" s="154"/>
      <c r="CI324" s="154"/>
      <c r="CJ324" s="154"/>
      <c r="CK324" s="154"/>
      <c r="CL324" s="154"/>
      <c r="CM324" s="154"/>
      <c r="CN324" s="154"/>
      <c r="CO324" s="154"/>
      <c r="CP324" s="154"/>
      <c r="CQ324" s="154"/>
      <c r="CR324" s="154"/>
      <c r="CS324" s="154"/>
      <c r="CT324" s="154"/>
      <c r="CU324" s="154"/>
      <c r="CV324" s="154"/>
      <c r="CW324" s="154"/>
      <c r="CX324" s="154"/>
      <c r="CY324" s="154"/>
      <c r="CZ324" s="154"/>
      <c r="DA324" s="154"/>
      <c r="DB324" s="154"/>
      <c r="DC324" s="154"/>
      <c r="DD324" s="154"/>
      <c r="DE324" s="154"/>
      <c r="DF324" s="154"/>
      <c r="DG324" s="154"/>
      <c r="DH324" s="154"/>
      <c r="DI324" s="154"/>
      <c r="DJ324" s="154"/>
      <c r="DK324" s="154"/>
      <c r="DL324" s="154"/>
      <c r="DM324" s="154"/>
      <c r="DN324" s="154"/>
      <c r="DO324" s="154"/>
    </row>
    <row r="325" spans="1:119" ht="12.75" customHeight="1">
      <c r="A325" s="2"/>
      <c r="B325" s="236" t="s">
        <v>156</v>
      </c>
      <c r="C325" s="255"/>
      <c r="D325" s="256"/>
      <c r="E325" s="257"/>
      <c r="F325" s="111" t="s">
        <v>227</v>
      </c>
      <c r="G325" s="111"/>
      <c r="H325" s="238"/>
      <c r="I325" s="238">
        <f>SUM(I287:I324)</f>
        <v>16</v>
      </c>
      <c r="J325" s="258">
        <f>SUM(J287:J324)</f>
        <v>3</v>
      </c>
      <c r="K325" s="258">
        <f>SUM(K287:K324)</f>
        <v>33</v>
      </c>
      <c r="L325" s="258">
        <f>SUM(L287:L324)</f>
        <v>30</v>
      </c>
      <c r="M325" s="258">
        <f>SUM(M287:M324)</f>
        <v>3</v>
      </c>
      <c r="N325" s="258">
        <f>SUM(N287:N324)</f>
        <v>107</v>
      </c>
      <c r="O325" s="258">
        <f>SUM(O287:O324)</f>
        <v>97</v>
      </c>
      <c r="P325" s="258">
        <f>SUM(P287:P324)</f>
        <v>10</v>
      </c>
      <c r="Q325" s="259">
        <f>SUM(Q287:Q324)</f>
        <v>1969.99</v>
      </c>
      <c r="R325" s="259">
        <f>SUM(R287:R324)</f>
        <v>1673.2199999999998</v>
      </c>
      <c r="S325" s="259">
        <f>SUM(S287:S324)</f>
        <v>296.77</v>
      </c>
      <c r="T325" s="260">
        <f>SUM(T287:T324)</f>
        <v>137.03</v>
      </c>
      <c r="U325" s="260">
        <f>SUM(U287:U324)</f>
        <v>137.03</v>
      </c>
      <c r="V325" s="260">
        <f>SUM(V287:V324)</f>
        <v>0</v>
      </c>
      <c r="W325" s="240"/>
      <c r="X325" s="240"/>
      <c r="Y325" s="241" t="s">
        <v>1</v>
      </c>
      <c r="Z325" s="130"/>
      <c r="AA325" s="153"/>
      <c r="AB325" s="153"/>
      <c r="AC325" s="153"/>
      <c r="AD325" s="153"/>
      <c r="AE325" s="153"/>
      <c r="AF325" s="153"/>
      <c r="AG325" s="153"/>
      <c r="AH325" s="153"/>
      <c r="AI325" s="153"/>
      <c r="AJ325" s="153"/>
      <c r="AK325" s="153"/>
      <c r="AL325" s="153"/>
      <c r="AM325" s="153"/>
      <c r="AN325" s="153"/>
      <c r="AO325" s="153"/>
      <c r="AP325" s="153"/>
      <c r="AQ325" s="153"/>
      <c r="AR325" s="153"/>
      <c r="AS325" s="153"/>
      <c r="AT325" s="153"/>
      <c r="AU325" s="153"/>
      <c r="AV325" s="153"/>
      <c r="AW325" s="10"/>
      <c r="BN325" s="154"/>
      <c r="BO325" s="154"/>
      <c r="BP325" s="154"/>
      <c r="BQ325" s="154"/>
      <c r="BR325" s="154"/>
      <c r="BS325" s="154"/>
      <c r="BT325" s="154"/>
      <c r="BU325" s="154"/>
      <c r="BV325" s="154"/>
      <c r="BW325" s="154"/>
      <c r="BX325" s="154"/>
      <c r="BY325" s="154"/>
      <c r="BZ325" s="154"/>
      <c r="CA325" s="154"/>
      <c r="CB325" s="154"/>
      <c r="CC325" s="154"/>
      <c r="CD325" s="154"/>
      <c r="CE325" s="154"/>
      <c r="CF325" s="154"/>
      <c r="CG325" s="154"/>
      <c r="CH325" s="154"/>
      <c r="CI325" s="154"/>
      <c r="CJ325" s="154"/>
      <c r="CK325" s="154"/>
      <c r="CL325" s="154"/>
      <c r="CM325" s="154"/>
      <c r="CN325" s="154"/>
      <c r="CO325" s="154"/>
      <c r="CP325" s="154"/>
      <c r="CQ325" s="154"/>
      <c r="CR325" s="154"/>
      <c r="CS325" s="154"/>
      <c r="CT325" s="154"/>
      <c r="CU325" s="154"/>
      <c r="CV325" s="154"/>
      <c r="CW325" s="154"/>
      <c r="CX325" s="154"/>
      <c r="CY325" s="154"/>
      <c r="CZ325" s="154"/>
      <c r="DA325" s="154"/>
      <c r="DB325" s="154"/>
      <c r="DC325" s="154"/>
      <c r="DD325" s="154"/>
      <c r="DE325" s="154"/>
      <c r="DF325" s="154"/>
      <c r="DG325" s="154"/>
      <c r="DH325" s="154"/>
      <c r="DI325" s="154"/>
      <c r="DJ325" s="154"/>
      <c r="DK325" s="154"/>
      <c r="DL325" s="154"/>
      <c r="DM325" s="154"/>
      <c r="DN325" s="154"/>
      <c r="DO325" s="154"/>
    </row>
    <row r="326" spans="1:119" ht="12.75" customHeight="1">
      <c r="A326" s="2"/>
      <c r="B326" s="236" t="s">
        <v>156</v>
      </c>
      <c r="C326" s="237" t="s">
        <v>228</v>
      </c>
      <c r="D326" s="237"/>
      <c r="E326" s="237"/>
      <c r="F326" s="237"/>
      <c r="G326" s="237"/>
      <c r="H326" s="237"/>
      <c r="I326" s="238">
        <f>SUM(I286+I325)</f>
        <v>189</v>
      </c>
      <c r="J326" s="238">
        <f>SUM(J286+J325)</f>
        <v>9</v>
      </c>
      <c r="K326" s="238">
        <f>SUM(K286+K325)</f>
        <v>912</v>
      </c>
      <c r="L326" s="238">
        <f>SUM(L286+L325)</f>
        <v>867</v>
      </c>
      <c r="M326" s="238">
        <f>SUM(M286+M325)</f>
        <v>45</v>
      </c>
      <c r="N326" s="261">
        <f>SUM(N286+N325)</f>
        <v>3204</v>
      </c>
      <c r="O326" s="261">
        <f>SUM(O286+O325)</f>
        <v>3036</v>
      </c>
      <c r="P326" s="238">
        <f>SUM(P286+P325)</f>
        <v>168</v>
      </c>
      <c r="Q326" s="262">
        <f>SUM(Q286+Q325)</f>
        <v>51468.88</v>
      </c>
      <c r="R326" s="262">
        <f>SUM(R286+R325)</f>
        <v>47581.25</v>
      </c>
      <c r="S326" s="262">
        <f>SUM(S286+S325)</f>
        <v>3887.6299999999997</v>
      </c>
      <c r="T326" s="262">
        <f>SUM(T286+T325)</f>
        <v>13225.360000000004</v>
      </c>
      <c r="U326" s="262">
        <f>SUM(U286+U325)</f>
        <v>11669.570000000002</v>
      </c>
      <c r="V326" s="262">
        <f>SUM(V286+V325)</f>
        <v>1555.7900000000002</v>
      </c>
      <c r="W326" s="240"/>
      <c r="X326" s="240"/>
      <c r="Y326" s="241" t="s">
        <v>1</v>
      </c>
      <c r="Z326" s="67"/>
      <c r="AA326" s="153"/>
      <c r="AB326" s="153"/>
      <c r="AC326" s="153"/>
      <c r="AD326" s="153"/>
      <c r="AE326" s="153"/>
      <c r="AF326" s="153"/>
      <c r="AG326" s="153"/>
      <c r="AH326" s="153"/>
      <c r="AI326" s="153"/>
      <c r="AJ326" s="153"/>
      <c r="AK326" s="153"/>
      <c r="AL326" s="153"/>
      <c r="AM326" s="153"/>
      <c r="AN326" s="153"/>
      <c r="AO326" s="153"/>
      <c r="AP326" s="153"/>
      <c r="AQ326" s="153"/>
      <c r="AR326" s="153"/>
      <c r="AS326" s="153"/>
      <c r="AT326" s="153"/>
      <c r="AU326" s="153"/>
      <c r="AV326" s="153"/>
      <c r="AW326" s="10"/>
      <c r="BN326" s="154"/>
      <c r="BO326" s="154"/>
      <c r="BP326" s="154"/>
      <c r="BQ326" s="154"/>
      <c r="BR326" s="154"/>
      <c r="BS326" s="154"/>
      <c r="BT326" s="154"/>
      <c r="BU326" s="154"/>
      <c r="BV326" s="154"/>
      <c r="BW326" s="154"/>
      <c r="BX326" s="154"/>
      <c r="BY326" s="154"/>
      <c r="BZ326" s="154"/>
      <c r="CA326" s="154"/>
      <c r="CB326" s="154"/>
      <c r="CC326" s="154"/>
      <c r="CD326" s="154"/>
      <c r="CE326" s="154"/>
      <c r="CF326" s="154"/>
      <c r="CG326" s="154"/>
      <c r="CH326" s="154"/>
      <c r="CI326" s="154"/>
      <c r="CJ326" s="154"/>
      <c r="CK326" s="154"/>
      <c r="CL326" s="154"/>
      <c r="CM326" s="154"/>
      <c r="CN326" s="154"/>
      <c r="CO326" s="154"/>
      <c r="CP326" s="154"/>
      <c r="CQ326" s="154"/>
      <c r="CR326" s="154"/>
      <c r="CS326" s="154"/>
      <c r="CT326" s="154"/>
      <c r="CU326" s="154"/>
      <c r="CV326" s="154"/>
      <c r="CW326" s="154"/>
      <c r="CX326" s="154"/>
      <c r="CY326" s="154"/>
      <c r="CZ326" s="154"/>
      <c r="DA326" s="154"/>
      <c r="DB326" s="154"/>
      <c r="DC326" s="154"/>
      <c r="DD326" s="154"/>
      <c r="DE326" s="154"/>
      <c r="DF326" s="154"/>
      <c r="DG326" s="154"/>
      <c r="DH326" s="154"/>
      <c r="DI326" s="154"/>
      <c r="DJ326" s="154"/>
      <c r="DK326" s="154"/>
      <c r="DL326" s="154"/>
      <c r="DM326" s="154"/>
      <c r="DN326" s="154"/>
      <c r="DO326" s="154"/>
    </row>
    <row r="327" spans="1:119" ht="12.75" customHeight="1">
      <c r="A327" s="2"/>
      <c r="B327" s="263"/>
      <c r="C327" s="264"/>
      <c r="D327" s="264"/>
      <c r="E327" s="67"/>
      <c r="F327" s="97"/>
      <c r="G327" s="67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6"/>
      <c r="X327" s="266"/>
      <c r="Y327" s="97"/>
      <c r="Z327" s="67"/>
      <c r="AA327" s="153"/>
      <c r="AB327" s="153"/>
      <c r="AC327" s="153"/>
      <c r="AD327" s="153"/>
      <c r="AE327" s="153"/>
      <c r="AF327" s="153"/>
      <c r="AG327" s="153"/>
      <c r="AH327" s="153"/>
      <c r="AI327" s="153"/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  <c r="AT327" s="153"/>
      <c r="AU327" s="153"/>
      <c r="AV327" s="153"/>
      <c r="AW327" s="10"/>
      <c r="BN327" s="154"/>
      <c r="BO327" s="154"/>
      <c r="BP327" s="154"/>
      <c r="BQ327" s="154"/>
      <c r="BR327" s="154"/>
      <c r="BS327" s="154"/>
      <c r="BT327" s="154"/>
      <c r="BU327" s="154"/>
      <c r="BV327" s="154"/>
      <c r="BW327" s="154"/>
      <c r="BX327" s="154"/>
      <c r="BY327" s="154"/>
      <c r="BZ327" s="154"/>
      <c r="CA327" s="154"/>
      <c r="CB327" s="154"/>
      <c r="CC327" s="154"/>
      <c r="CD327" s="154"/>
      <c r="CE327" s="154"/>
      <c r="CF327" s="154"/>
      <c r="CG327" s="154"/>
      <c r="CH327" s="154"/>
      <c r="CI327" s="154"/>
      <c r="CJ327" s="154"/>
      <c r="CK327" s="154"/>
      <c r="CL327" s="154"/>
      <c r="CM327" s="154"/>
      <c r="CN327" s="154"/>
      <c r="CO327" s="154"/>
      <c r="CP327" s="154"/>
      <c r="CQ327" s="154"/>
      <c r="CR327" s="154"/>
      <c r="CS327" s="154"/>
      <c r="CT327" s="154"/>
      <c r="CU327" s="154"/>
      <c r="CV327" s="154"/>
      <c r="CW327" s="154"/>
      <c r="CX327" s="154"/>
      <c r="CY327" s="154"/>
      <c r="CZ327" s="154"/>
      <c r="DA327" s="154"/>
      <c r="DB327" s="154"/>
      <c r="DC327" s="154"/>
      <c r="DD327" s="154"/>
      <c r="DE327" s="154"/>
      <c r="DF327" s="154"/>
      <c r="DG327" s="154"/>
      <c r="DH327" s="154"/>
      <c r="DI327" s="154"/>
      <c r="DJ327" s="154"/>
      <c r="DK327" s="154"/>
      <c r="DL327" s="154"/>
      <c r="DM327" s="154"/>
      <c r="DN327" s="154"/>
      <c r="DO327" s="154"/>
    </row>
    <row r="328" spans="1:119" ht="12.75" customHeight="1">
      <c r="A328" s="2"/>
      <c r="B328" s="263"/>
      <c r="C328" s="264"/>
      <c r="D328" s="264"/>
      <c r="E328" s="67"/>
      <c r="F328" s="97"/>
      <c r="G328" s="97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6"/>
      <c r="Y328" s="97"/>
      <c r="Z328" s="67"/>
      <c r="AA328" s="153"/>
      <c r="AB328" s="153"/>
      <c r="AC328" s="153"/>
      <c r="AD328" s="153"/>
      <c r="AE328" s="153"/>
      <c r="AF328" s="153"/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  <c r="AT328" s="153"/>
      <c r="AU328" s="153"/>
      <c r="AV328" s="153"/>
      <c r="AW328" s="10"/>
      <c r="BN328" s="154"/>
      <c r="BO328" s="154"/>
      <c r="BP328" s="154"/>
      <c r="BQ328" s="154"/>
      <c r="BR328" s="154"/>
      <c r="BS328" s="154"/>
      <c r="BT328" s="154"/>
      <c r="BU328" s="154"/>
      <c r="BV328" s="154"/>
      <c r="BW328" s="154"/>
      <c r="BX328" s="154"/>
      <c r="BY328" s="154"/>
      <c r="BZ328" s="154"/>
      <c r="CA328" s="154"/>
      <c r="CB328" s="154"/>
      <c r="CC328" s="154"/>
      <c r="CD328" s="154"/>
      <c r="CE328" s="154"/>
      <c r="CF328" s="154"/>
      <c r="CG328" s="154"/>
      <c r="CH328" s="154"/>
      <c r="CI328" s="154"/>
      <c r="CJ328" s="154"/>
      <c r="CK328" s="154"/>
      <c r="CL328" s="154"/>
      <c r="CM328" s="154"/>
      <c r="CN328" s="154"/>
      <c r="CO328" s="154"/>
      <c r="CP328" s="154"/>
      <c r="CQ328" s="154"/>
      <c r="CR328" s="154"/>
      <c r="CS328" s="154"/>
      <c r="CT328" s="154"/>
      <c r="CU328" s="154"/>
      <c r="CV328" s="154"/>
      <c r="CW328" s="154"/>
      <c r="CX328" s="154"/>
      <c r="CY328" s="154"/>
      <c r="CZ328" s="154"/>
      <c r="DA328" s="154"/>
      <c r="DB328" s="154"/>
      <c r="DC328" s="154"/>
      <c r="DD328" s="154"/>
      <c r="DE328" s="154"/>
      <c r="DF328" s="154"/>
      <c r="DG328" s="154"/>
      <c r="DH328" s="154"/>
      <c r="DI328" s="154"/>
      <c r="DJ328" s="154"/>
      <c r="DK328" s="154"/>
      <c r="DL328" s="154"/>
      <c r="DM328" s="154"/>
      <c r="DN328" s="154"/>
      <c r="DO328" s="154"/>
    </row>
    <row r="329" spans="1:119" ht="12.75" customHeight="1">
      <c r="A329" s="5"/>
      <c r="B329" s="264"/>
      <c r="C329" s="267"/>
      <c r="D329" s="267"/>
      <c r="E329" s="2"/>
      <c r="F329" s="2"/>
      <c r="G329" s="268" t="s">
        <v>229</v>
      </c>
      <c r="H329" s="269" t="s">
        <v>230</v>
      </c>
      <c r="I329" s="270">
        <f>SUM(I9:I285)</f>
        <v>173</v>
      </c>
      <c r="J329" s="271">
        <f>SUM(J9:J285)</f>
        <v>6</v>
      </c>
      <c r="K329" s="271">
        <f>SUM(K9:K285)</f>
        <v>879</v>
      </c>
      <c r="L329" s="271">
        <f>SUM(L9:L285)</f>
        <v>837</v>
      </c>
      <c r="M329" s="271">
        <f>SUM(M9:M285)</f>
        <v>42</v>
      </c>
      <c r="N329" s="271">
        <f>SUM(N9:N285)</f>
        <v>3097</v>
      </c>
      <c r="O329" s="271">
        <f>SUM(O9:O285)</f>
        <v>2939</v>
      </c>
      <c r="P329" s="271">
        <f>SUM(P9:P285)</f>
        <v>158</v>
      </c>
      <c r="Q329" s="272">
        <f>SUM(Q9:Q285)</f>
        <v>49498.89</v>
      </c>
      <c r="R329" s="272">
        <f>SUM(R9:R285)</f>
        <v>45908.03</v>
      </c>
      <c r="S329" s="272">
        <f>SUM(S9:S285)</f>
        <v>3590.8599999999997</v>
      </c>
      <c r="T329" s="273">
        <f>SUM(T9:T285)</f>
        <v>13088.330000000004</v>
      </c>
      <c r="U329" s="273">
        <f>SUM(U9:U285)</f>
        <v>11532.54</v>
      </c>
      <c r="V329" s="273">
        <f>SUM(V9:V285)</f>
        <v>1555.7900000000002</v>
      </c>
      <c r="W329" s="2"/>
      <c r="X329" s="2"/>
      <c r="Y329" s="2"/>
      <c r="Z329" s="5"/>
      <c r="AA329" s="153"/>
      <c r="AB329" s="153"/>
      <c r="AC329" s="153"/>
      <c r="AD329" s="153"/>
      <c r="AE329" s="153"/>
      <c r="AF329" s="153"/>
      <c r="AG329" s="153"/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  <c r="AT329" s="153"/>
      <c r="AU329" s="153"/>
      <c r="AV329" s="153"/>
      <c r="AW329" s="10"/>
      <c r="BN329" s="154"/>
      <c r="BO329" s="154"/>
      <c r="BP329" s="154"/>
      <c r="BQ329" s="154"/>
      <c r="BR329" s="154"/>
      <c r="BS329" s="154"/>
      <c r="BT329" s="154"/>
      <c r="BU329" s="154"/>
      <c r="BV329" s="154"/>
      <c r="BW329" s="154"/>
      <c r="BX329" s="154"/>
      <c r="BY329" s="154"/>
      <c r="BZ329" s="154"/>
      <c r="CA329" s="154"/>
      <c r="CB329" s="154"/>
      <c r="CC329" s="154"/>
      <c r="CD329" s="154"/>
      <c r="CE329" s="154"/>
      <c r="CF329" s="154"/>
      <c r="CG329" s="154"/>
      <c r="CH329" s="154"/>
      <c r="CI329" s="154"/>
      <c r="CJ329" s="154"/>
      <c r="CK329" s="154"/>
      <c r="CL329" s="154"/>
      <c r="CM329" s="154"/>
      <c r="CN329" s="154"/>
      <c r="CO329" s="154"/>
      <c r="CP329" s="154"/>
      <c r="CQ329" s="154"/>
      <c r="CR329" s="154"/>
      <c r="CS329" s="154"/>
      <c r="CT329" s="154"/>
      <c r="CU329" s="154"/>
      <c r="CV329" s="154"/>
      <c r="CW329" s="154"/>
      <c r="CX329" s="154"/>
      <c r="CY329" s="154"/>
      <c r="CZ329" s="154"/>
      <c r="DA329" s="154"/>
      <c r="DB329" s="154"/>
      <c r="DC329" s="154"/>
      <c r="DD329" s="154"/>
      <c r="DE329" s="154"/>
      <c r="DF329" s="154"/>
      <c r="DG329" s="154"/>
      <c r="DH329" s="154"/>
      <c r="DI329" s="154"/>
      <c r="DJ329" s="154"/>
      <c r="DK329" s="154"/>
      <c r="DL329" s="154"/>
      <c r="DM329" s="154"/>
      <c r="DN329" s="154"/>
      <c r="DO329" s="154"/>
    </row>
    <row r="330" spans="1:119" ht="12.75" customHeight="1">
      <c r="A330" s="5"/>
      <c r="B330" s="264"/>
      <c r="C330" s="267"/>
      <c r="D330" s="267"/>
      <c r="E330" s="2"/>
      <c r="F330" s="2"/>
      <c r="G330" s="5"/>
      <c r="H330" s="269" t="s">
        <v>231</v>
      </c>
      <c r="I330" s="270">
        <f>SUM(I287:I324)</f>
        <v>16</v>
      </c>
      <c r="J330" s="271">
        <f>SUM(J287:J324)</f>
        <v>3</v>
      </c>
      <c r="K330" s="271">
        <f>SUM(K287:K324)</f>
        <v>33</v>
      </c>
      <c r="L330" s="271">
        <f>SUM(L287:L324)</f>
        <v>30</v>
      </c>
      <c r="M330" s="271">
        <f>SUM(M287:M324)</f>
        <v>3</v>
      </c>
      <c r="N330" s="271">
        <f>SUM(N287:N324)</f>
        <v>107</v>
      </c>
      <c r="O330" s="271">
        <f>SUM(O287:O324)</f>
        <v>97</v>
      </c>
      <c r="P330" s="271">
        <f>SUM(P287:P324)</f>
        <v>10</v>
      </c>
      <c r="Q330" s="272">
        <f>SUM(Q287:Q324)</f>
        <v>1969.99</v>
      </c>
      <c r="R330" s="272">
        <f>SUM(R287:R324)</f>
        <v>1673.2199999999998</v>
      </c>
      <c r="S330" s="272">
        <f>SUM(S287:S324)</f>
        <v>296.77</v>
      </c>
      <c r="T330" s="273">
        <f>SUM(T287:T324)</f>
        <v>137.03</v>
      </c>
      <c r="U330" s="273">
        <f>SUM(U287:U324)</f>
        <v>137.03</v>
      </c>
      <c r="V330" s="273">
        <f>SUM(V287:V324)</f>
        <v>0</v>
      </c>
      <c r="W330" s="2"/>
      <c r="X330" s="2"/>
      <c r="Y330" s="2"/>
      <c r="Z330" s="5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  <c r="AT330" s="153"/>
      <c r="AU330" s="153"/>
      <c r="AV330" s="153"/>
      <c r="AW330" s="10"/>
      <c r="BN330" s="154"/>
      <c r="BO330" s="154"/>
      <c r="BP330" s="154"/>
      <c r="BQ330" s="154"/>
      <c r="BR330" s="154"/>
      <c r="BS330" s="154"/>
      <c r="BT330" s="154"/>
      <c r="BU330" s="154"/>
      <c r="BV330" s="154"/>
      <c r="BW330" s="154"/>
      <c r="BX330" s="154"/>
      <c r="BY330" s="154"/>
      <c r="BZ330" s="154"/>
      <c r="CA330" s="154"/>
      <c r="CB330" s="154"/>
      <c r="CC330" s="154"/>
      <c r="CD330" s="154"/>
      <c r="CE330" s="154"/>
      <c r="CF330" s="154"/>
      <c r="CG330" s="154"/>
      <c r="CH330" s="154"/>
      <c r="CI330" s="154"/>
      <c r="CJ330" s="154"/>
      <c r="CK330" s="154"/>
      <c r="CL330" s="154"/>
      <c r="CM330" s="154"/>
      <c r="CN330" s="154"/>
      <c r="CO330" s="154"/>
      <c r="CP330" s="154"/>
      <c r="CQ330" s="154"/>
      <c r="CR330" s="154"/>
      <c r="CS330" s="154"/>
      <c r="CT330" s="154"/>
      <c r="CU330" s="154"/>
      <c r="CV330" s="154"/>
      <c r="CW330" s="154"/>
      <c r="CX330" s="154"/>
      <c r="CY330" s="154"/>
      <c r="CZ330" s="154"/>
      <c r="DA330" s="154"/>
      <c r="DB330" s="154"/>
      <c r="DC330" s="154"/>
      <c r="DD330" s="154"/>
      <c r="DE330" s="154"/>
      <c r="DF330" s="154"/>
      <c r="DG330" s="154"/>
      <c r="DH330" s="154"/>
      <c r="DI330" s="154"/>
      <c r="DJ330" s="154"/>
      <c r="DK330" s="154"/>
      <c r="DL330" s="154"/>
      <c r="DM330" s="154"/>
      <c r="DN330" s="154"/>
      <c r="DO330" s="154"/>
    </row>
    <row r="331" spans="1:119" ht="12.75" customHeight="1">
      <c r="A331" s="5"/>
      <c r="B331" s="264"/>
      <c r="C331" s="267"/>
      <c r="D331" s="267"/>
      <c r="E331" s="2"/>
      <c r="F331" s="2"/>
      <c r="G331" s="2"/>
      <c r="H331" s="27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5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  <c r="AT331" s="153"/>
      <c r="AU331" s="153"/>
      <c r="AV331" s="153"/>
      <c r="AW331" s="10"/>
      <c r="BN331" s="154"/>
      <c r="BO331" s="154"/>
      <c r="BP331" s="154"/>
      <c r="BQ331" s="154"/>
      <c r="BR331" s="154"/>
      <c r="BS331" s="154"/>
      <c r="BT331" s="154"/>
      <c r="BU331" s="154"/>
      <c r="BV331" s="154"/>
      <c r="BW331" s="154"/>
      <c r="BX331" s="154"/>
      <c r="BY331" s="154"/>
      <c r="BZ331" s="154"/>
      <c r="CA331" s="154"/>
      <c r="CB331" s="154"/>
      <c r="CC331" s="154"/>
      <c r="CD331" s="154"/>
      <c r="CE331" s="154"/>
      <c r="CF331" s="154"/>
      <c r="CG331" s="154"/>
      <c r="CH331" s="154"/>
      <c r="CI331" s="154"/>
      <c r="CJ331" s="154"/>
      <c r="CK331" s="154"/>
      <c r="CL331" s="154"/>
      <c r="CM331" s="154"/>
      <c r="CN331" s="154"/>
      <c r="CO331" s="154"/>
      <c r="CP331" s="154"/>
      <c r="CQ331" s="154"/>
      <c r="CR331" s="154"/>
      <c r="CS331" s="154"/>
      <c r="CT331" s="154"/>
      <c r="CU331" s="154"/>
      <c r="CV331" s="154"/>
      <c r="CW331" s="154"/>
      <c r="CX331" s="154"/>
      <c r="CY331" s="154"/>
      <c r="CZ331" s="154"/>
      <c r="DA331" s="154"/>
      <c r="DB331" s="154"/>
      <c r="DC331" s="154"/>
      <c r="DD331" s="154"/>
      <c r="DE331" s="154"/>
      <c r="DF331" s="154"/>
      <c r="DG331" s="154"/>
      <c r="DH331" s="154"/>
      <c r="DI331" s="154"/>
      <c r="DJ331" s="154"/>
      <c r="DK331" s="154"/>
      <c r="DL331" s="154"/>
      <c r="DM331" s="154"/>
      <c r="DN331" s="154"/>
      <c r="DO331" s="154"/>
    </row>
    <row r="332" spans="1:119" ht="12.75" customHeight="1">
      <c r="A332" s="5"/>
      <c r="B332" s="264"/>
      <c r="C332" s="267"/>
      <c r="D332" s="267"/>
      <c r="E332" s="2"/>
      <c r="F332" s="2"/>
      <c r="G332" s="2"/>
      <c r="H332" s="27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5"/>
      <c r="AA332" s="153"/>
      <c r="AB332" s="153"/>
      <c r="AC332" s="153"/>
      <c r="AD332" s="153"/>
      <c r="AE332" s="153"/>
      <c r="AF332" s="153"/>
      <c r="AG332" s="153"/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3"/>
      <c r="AT332" s="153"/>
      <c r="AU332" s="153"/>
      <c r="AV332" s="153"/>
      <c r="AW332" s="10"/>
      <c r="BN332" s="154"/>
      <c r="BO332" s="154"/>
      <c r="BP332" s="154"/>
      <c r="BQ332" s="154"/>
      <c r="BR332" s="154"/>
      <c r="BS332" s="154"/>
      <c r="BT332" s="154"/>
      <c r="BU332" s="154"/>
      <c r="BV332" s="154"/>
      <c r="BW332" s="154"/>
      <c r="BX332" s="154"/>
      <c r="BY332" s="154"/>
      <c r="BZ332" s="154"/>
      <c r="CA332" s="154"/>
      <c r="CB332" s="154"/>
      <c r="CC332" s="154"/>
      <c r="CD332" s="154"/>
      <c r="CE332" s="154"/>
      <c r="CF332" s="154"/>
      <c r="CG332" s="154"/>
      <c r="CH332" s="154"/>
      <c r="CI332" s="154"/>
      <c r="CJ332" s="154"/>
      <c r="CK332" s="154"/>
      <c r="CL332" s="154"/>
      <c r="CM332" s="154"/>
      <c r="CN332" s="154"/>
      <c r="CO332" s="154"/>
      <c r="CP332" s="154"/>
      <c r="CQ332" s="154"/>
      <c r="CR332" s="154"/>
      <c r="CS332" s="154"/>
      <c r="CT332" s="154"/>
      <c r="CU332" s="154"/>
      <c r="CV332" s="154"/>
      <c r="CW332" s="154"/>
      <c r="CX332" s="154"/>
      <c r="CY332" s="154"/>
      <c r="CZ332" s="154"/>
      <c r="DA332" s="154"/>
      <c r="DB332" s="154"/>
      <c r="DC332" s="154"/>
      <c r="DD332" s="154"/>
      <c r="DE332" s="154"/>
      <c r="DF332" s="154"/>
      <c r="DG332" s="154"/>
      <c r="DH332" s="154"/>
      <c r="DI332" s="154"/>
      <c r="DJ332" s="154"/>
      <c r="DK332" s="154"/>
      <c r="DL332" s="154"/>
      <c r="DM332" s="154"/>
      <c r="DN332" s="154"/>
      <c r="DO332" s="154"/>
    </row>
    <row r="333" spans="1:119" ht="12.75" customHeight="1">
      <c r="A333" s="5"/>
      <c r="B333" s="264"/>
      <c r="C333" s="267"/>
      <c r="D333" s="267"/>
      <c r="E333" s="2"/>
      <c r="F333" s="2"/>
      <c r="G333" s="2"/>
      <c r="H333" s="27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5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153"/>
      <c r="AT333" s="153"/>
      <c r="AU333" s="153"/>
      <c r="AV333" s="153"/>
      <c r="AW333" s="10"/>
      <c r="BN333" s="154"/>
      <c r="BO333" s="154"/>
      <c r="BP333" s="154"/>
      <c r="BQ333" s="154"/>
      <c r="BR333" s="154"/>
      <c r="BS333" s="154"/>
      <c r="BT333" s="154"/>
      <c r="BU333" s="154"/>
      <c r="BV333" s="154"/>
      <c r="BW333" s="154"/>
      <c r="BX333" s="154"/>
      <c r="BY333" s="154"/>
      <c r="BZ333" s="154"/>
      <c r="CA333" s="154"/>
      <c r="CB333" s="154"/>
      <c r="CC333" s="154"/>
      <c r="CD333" s="154"/>
      <c r="CE333" s="154"/>
      <c r="CF333" s="154"/>
      <c r="CG333" s="154"/>
      <c r="CH333" s="154"/>
      <c r="CI333" s="154"/>
      <c r="CJ333" s="154"/>
      <c r="CK333" s="154"/>
      <c r="CL333" s="154"/>
      <c r="CM333" s="154"/>
      <c r="CN333" s="154"/>
      <c r="CO333" s="154"/>
      <c r="CP333" s="154"/>
      <c r="CQ333" s="154"/>
      <c r="CR333" s="154"/>
      <c r="CS333" s="154"/>
      <c r="CT333" s="154"/>
      <c r="CU333" s="154"/>
      <c r="CV333" s="154"/>
      <c r="CW333" s="154"/>
      <c r="CX333" s="154"/>
      <c r="CY333" s="154"/>
      <c r="CZ333" s="154"/>
      <c r="DA333" s="154"/>
      <c r="DB333" s="154"/>
      <c r="DC333" s="154"/>
      <c r="DD333" s="154"/>
      <c r="DE333" s="154"/>
      <c r="DF333" s="154"/>
      <c r="DG333" s="154"/>
      <c r="DH333" s="154"/>
      <c r="DI333" s="154"/>
      <c r="DJ333" s="154"/>
      <c r="DK333" s="154"/>
      <c r="DL333" s="154"/>
      <c r="DM333" s="154"/>
      <c r="DN333" s="154"/>
      <c r="DO333" s="154"/>
    </row>
    <row r="334" spans="1:119" ht="12.75" customHeight="1">
      <c r="A334" s="2"/>
      <c r="B334" s="275"/>
      <c r="C334" s="2"/>
      <c r="D334" s="2"/>
      <c r="E334" s="2"/>
      <c r="F334" s="2"/>
      <c r="G334" s="2"/>
      <c r="H334" s="14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5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  <c r="AT334" s="153"/>
      <c r="AU334" s="153"/>
      <c r="AV334" s="153"/>
      <c r="AW334" s="10"/>
      <c r="BN334" s="154"/>
      <c r="BO334" s="154"/>
      <c r="BP334" s="154"/>
      <c r="BQ334" s="154"/>
      <c r="BR334" s="154"/>
      <c r="BS334" s="154"/>
      <c r="BT334" s="154"/>
      <c r="BU334" s="154"/>
      <c r="BV334" s="154"/>
      <c r="BW334" s="154"/>
      <c r="BX334" s="154"/>
      <c r="BY334" s="154"/>
      <c r="BZ334" s="154"/>
      <c r="CA334" s="154"/>
      <c r="CB334" s="154"/>
      <c r="CC334" s="154"/>
      <c r="CD334" s="154"/>
      <c r="CE334" s="154"/>
      <c r="CF334" s="154"/>
      <c r="CG334" s="154"/>
      <c r="CH334" s="154"/>
      <c r="CI334" s="154"/>
      <c r="CJ334" s="154"/>
      <c r="CK334" s="154"/>
      <c r="CL334" s="154"/>
      <c r="CM334" s="154"/>
      <c r="CN334" s="154"/>
      <c r="CO334" s="154"/>
      <c r="CP334" s="154"/>
      <c r="CQ334" s="154"/>
      <c r="CR334" s="154"/>
      <c r="CS334" s="154"/>
      <c r="CT334" s="154"/>
      <c r="CU334" s="154"/>
      <c r="CV334" s="154"/>
      <c r="CW334" s="154"/>
      <c r="CX334" s="154"/>
      <c r="CY334" s="154"/>
      <c r="CZ334" s="154"/>
      <c r="DA334" s="154"/>
      <c r="DB334" s="154"/>
      <c r="DC334" s="154"/>
      <c r="DD334" s="154"/>
      <c r="DE334" s="154"/>
      <c r="DF334" s="154"/>
      <c r="DG334" s="154"/>
      <c r="DH334" s="154"/>
      <c r="DI334" s="154"/>
      <c r="DJ334" s="154"/>
      <c r="DK334" s="154"/>
      <c r="DL334" s="154"/>
      <c r="DM334" s="154"/>
      <c r="DN334" s="154"/>
      <c r="DO334" s="154"/>
    </row>
    <row r="335" spans="1:119" ht="12.75" customHeight="1">
      <c r="A335" s="2"/>
      <c r="B335" s="2"/>
      <c r="C335" s="2"/>
      <c r="D335" s="2"/>
      <c r="E335" s="2"/>
      <c r="F335" s="2"/>
      <c r="G335" s="276"/>
      <c r="H335" s="14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5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  <c r="AK335" s="153"/>
      <c r="AL335" s="153"/>
      <c r="AM335" s="153"/>
      <c r="AN335" s="153"/>
      <c r="AO335" s="153"/>
      <c r="AP335" s="153"/>
      <c r="AQ335" s="153"/>
      <c r="AR335" s="153"/>
      <c r="AS335" s="153"/>
      <c r="AT335" s="153"/>
      <c r="AU335" s="153"/>
      <c r="AV335" s="153"/>
      <c r="AW335" s="10"/>
      <c r="BN335" s="154"/>
      <c r="BO335" s="154"/>
      <c r="BP335" s="154"/>
      <c r="BQ335" s="154"/>
      <c r="BR335" s="154"/>
      <c r="BS335" s="154"/>
      <c r="BT335" s="154"/>
      <c r="BU335" s="154"/>
      <c r="BV335" s="154"/>
      <c r="BW335" s="154"/>
      <c r="BX335" s="154"/>
      <c r="BY335" s="154"/>
      <c r="BZ335" s="154"/>
      <c r="CA335" s="154"/>
      <c r="CB335" s="154"/>
      <c r="CC335" s="154"/>
      <c r="CD335" s="154"/>
      <c r="CE335" s="154"/>
      <c r="CF335" s="154"/>
      <c r="CG335" s="154"/>
      <c r="CH335" s="154"/>
      <c r="CI335" s="154"/>
      <c r="CJ335" s="154"/>
      <c r="CK335" s="154"/>
      <c r="CL335" s="154"/>
      <c r="CM335" s="154"/>
      <c r="CN335" s="154"/>
      <c r="CO335" s="154"/>
      <c r="CP335" s="154"/>
      <c r="CQ335" s="154"/>
      <c r="CR335" s="154"/>
      <c r="CS335" s="154"/>
      <c r="CT335" s="154"/>
      <c r="CU335" s="154"/>
      <c r="CV335" s="154"/>
      <c r="CW335" s="154"/>
      <c r="CX335" s="154"/>
      <c r="CY335" s="154"/>
      <c r="CZ335" s="154"/>
      <c r="DA335" s="154"/>
      <c r="DB335" s="154"/>
      <c r="DC335" s="154"/>
      <c r="DD335" s="154"/>
      <c r="DE335" s="154"/>
      <c r="DF335" s="154"/>
      <c r="DG335" s="154"/>
      <c r="DH335" s="154"/>
      <c r="DI335" s="154"/>
      <c r="DJ335" s="154"/>
      <c r="DK335" s="154"/>
      <c r="DL335" s="154"/>
      <c r="DM335" s="154"/>
      <c r="DN335" s="154"/>
      <c r="DO335" s="154"/>
    </row>
    <row r="336" spans="1:119" ht="12.75" customHeight="1">
      <c r="A336" s="2"/>
      <c r="B336" s="2"/>
      <c r="C336" s="2"/>
      <c r="D336" s="2"/>
      <c r="E336" s="2"/>
      <c r="F336" s="2"/>
      <c r="G336" s="2"/>
      <c r="H336" s="14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5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  <c r="AT336" s="153"/>
      <c r="AU336" s="153"/>
      <c r="AV336" s="153"/>
      <c r="AW336" s="10"/>
      <c r="BN336" s="154"/>
      <c r="BO336" s="154"/>
      <c r="BP336" s="154"/>
      <c r="BQ336" s="154"/>
      <c r="BR336" s="154"/>
      <c r="BS336" s="154"/>
      <c r="BT336" s="154"/>
      <c r="BU336" s="154"/>
      <c r="BV336" s="154"/>
      <c r="BW336" s="154"/>
      <c r="BX336" s="154"/>
      <c r="BY336" s="154"/>
      <c r="BZ336" s="154"/>
      <c r="CA336" s="154"/>
      <c r="CB336" s="154"/>
      <c r="CC336" s="154"/>
      <c r="CD336" s="154"/>
      <c r="CE336" s="154"/>
      <c r="CF336" s="154"/>
      <c r="CG336" s="154"/>
      <c r="CH336" s="154"/>
      <c r="CI336" s="154"/>
      <c r="CJ336" s="154"/>
      <c r="CK336" s="154"/>
      <c r="CL336" s="154"/>
      <c r="CM336" s="154"/>
      <c r="CN336" s="154"/>
      <c r="CO336" s="154"/>
      <c r="CP336" s="154"/>
      <c r="CQ336" s="154"/>
      <c r="CR336" s="154"/>
      <c r="CS336" s="154"/>
      <c r="CT336" s="154"/>
      <c r="CU336" s="154"/>
      <c r="CV336" s="154"/>
      <c r="CW336" s="154"/>
      <c r="CX336" s="154"/>
      <c r="CY336" s="154"/>
      <c r="CZ336" s="154"/>
      <c r="DA336" s="154"/>
      <c r="DB336" s="154"/>
      <c r="DC336" s="154"/>
      <c r="DD336" s="154"/>
      <c r="DE336" s="154"/>
      <c r="DF336" s="154"/>
      <c r="DG336" s="154"/>
      <c r="DH336" s="154"/>
      <c r="DI336" s="154"/>
      <c r="DJ336" s="154"/>
      <c r="DK336" s="154"/>
      <c r="DL336" s="154"/>
      <c r="DM336" s="154"/>
      <c r="DN336" s="154"/>
      <c r="DO336" s="154"/>
    </row>
    <row r="337" spans="1:119" ht="12.75" customHeight="1">
      <c r="A337" s="2"/>
      <c r="B337" s="2"/>
      <c r="C337" s="2"/>
      <c r="D337" s="2"/>
      <c r="E337" s="2"/>
      <c r="F337" s="2"/>
      <c r="G337" s="2"/>
      <c r="H337" s="14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5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153"/>
      <c r="AV337" s="153"/>
      <c r="AW337" s="10"/>
      <c r="BN337" s="154"/>
      <c r="BO337" s="154"/>
      <c r="BP337" s="154"/>
      <c r="BQ337" s="154"/>
      <c r="BR337" s="154"/>
      <c r="BS337" s="154"/>
      <c r="BT337" s="154"/>
      <c r="BU337" s="154"/>
      <c r="BV337" s="154"/>
      <c r="BW337" s="154"/>
      <c r="BX337" s="154"/>
      <c r="BY337" s="154"/>
      <c r="BZ337" s="154"/>
      <c r="CA337" s="154"/>
      <c r="CB337" s="154"/>
      <c r="CC337" s="154"/>
      <c r="CD337" s="154"/>
      <c r="CE337" s="154"/>
      <c r="CF337" s="154"/>
      <c r="CG337" s="154"/>
      <c r="CH337" s="154"/>
      <c r="CI337" s="154"/>
      <c r="CJ337" s="154"/>
      <c r="CK337" s="154"/>
      <c r="CL337" s="154"/>
      <c r="CM337" s="154"/>
      <c r="CN337" s="154"/>
      <c r="CO337" s="154"/>
      <c r="CP337" s="154"/>
      <c r="CQ337" s="154"/>
      <c r="CR337" s="154"/>
      <c r="CS337" s="154"/>
      <c r="CT337" s="154"/>
      <c r="CU337" s="154"/>
      <c r="CV337" s="154"/>
      <c r="CW337" s="154"/>
      <c r="CX337" s="154"/>
      <c r="CY337" s="154"/>
      <c r="CZ337" s="154"/>
      <c r="DA337" s="154"/>
      <c r="DB337" s="154"/>
      <c r="DC337" s="154"/>
      <c r="DD337" s="154"/>
      <c r="DE337" s="154"/>
      <c r="DF337" s="154"/>
      <c r="DG337" s="154"/>
      <c r="DH337" s="154"/>
      <c r="DI337" s="154"/>
      <c r="DJ337" s="154"/>
      <c r="DK337" s="154"/>
      <c r="DL337" s="154"/>
      <c r="DM337" s="154"/>
      <c r="DN337" s="154"/>
      <c r="DO337" s="154"/>
    </row>
    <row r="338" spans="1:119" ht="12.75" customHeight="1">
      <c r="A338" s="2"/>
      <c r="B338" s="2"/>
      <c r="C338" s="2"/>
      <c r="D338" s="2"/>
      <c r="E338" s="2"/>
      <c r="F338" s="2"/>
      <c r="G338" s="168" t="s">
        <v>232</v>
      </c>
      <c r="H338" s="277"/>
      <c r="I338" s="278">
        <f>SUM(I9:I249)</f>
        <v>162</v>
      </c>
      <c r="J338" s="278">
        <f>SUM(J9:J249)</f>
        <v>6</v>
      </c>
      <c r="K338" s="278">
        <f>SUM(K9:K249)</f>
        <v>865</v>
      </c>
      <c r="L338" s="278">
        <f>SUM(L9:L249)</f>
        <v>824</v>
      </c>
      <c r="M338" s="278">
        <f>SUM(M9:M249)</f>
        <v>41</v>
      </c>
      <c r="N338" s="278">
        <f>SUM(N9:N249)</f>
        <v>3052</v>
      </c>
      <c r="O338" s="278">
        <f>SUM(O9:O249)</f>
        <v>2896</v>
      </c>
      <c r="P338" s="278">
        <f>SUM(P9:P249)</f>
        <v>156</v>
      </c>
      <c r="Q338" s="279">
        <f>SUM(Q9:Q249)</f>
        <v>48814.00000000001</v>
      </c>
      <c r="R338" s="279">
        <f>SUM(R9:R249)</f>
        <v>45268.86000000001</v>
      </c>
      <c r="S338" s="279">
        <f>SUM(S9:S249)</f>
        <v>3545.1400000000003</v>
      </c>
      <c r="T338" s="279">
        <f>SUM(T9:T249)</f>
        <v>13088.330000000004</v>
      </c>
      <c r="U338" s="279">
        <f>SUM(U9:U249)</f>
        <v>11532.54</v>
      </c>
      <c r="V338" s="279">
        <f>SUM(V9:V249)</f>
        <v>1555.7900000000002</v>
      </c>
      <c r="W338" s="278"/>
      <c r="X338" s="280"/>
      <c r="Y338" s="280"/>
      <c r="Z338" s="56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153"/>
      <c r="AV338" s="153"/>
      <c r="AW338" s="10"/>
      <c r="BQ338" s="154"/>
      <c r="BR338" s="154"/>
      <c r="BS338" s="154"/>
      <c r="BT338" s="154"/>
      <c r="BU338" s="154"/>
      <c r="BV338" s="154"/>
      <c r="BW338" s="154"/>
      <c r="BX338" s="154"/>
      <c r="BY338" s="154"/>
      <c r="BZ338" s="154"/>
      <c r="CA338" s="154"/>
      <c r="CB338" s="154"/>
      <c r="CC338" s="154"/>
      <c r="CD338" s="154"/>
      <c r="CE338" s="154"/>
      <c r="CF338" s="154"/>
      <c r="CG338" s="154"/>
      <c r="CH338" s="154"/>
      <c r="CI338" s="154"/>
      <c r="CJ338" s="154"/>
      <c r="CK338" s="154"/>
      <c r="CL338" s="154"/>
      <c r="CM338" s="154"/>
      <c r="CN338" s="154"/>
      <c r="CO338" s="154"/>
      <c r="CP338" s="154"/>
      <c r="CQ338" s="154"/>
      <c r="CR338" s="154"/>
      <c r="CS338" s="154"/>
      <c r="CT338" s="154"/>
      <c r="CU338" s="154"/>
      <c r="CV338" s="154"/>
      <c r="CW338" s="154"/>
      <c r="CX338" s="154"/>
      <c r="CY338" s="154"/>
      <c r="CZ338" s="154"/>
      <c r="DA338" s="154"/>
      <c r="DB338" s="154"/>
      <c r="DC338" s="154"/>
      <c r="DD338" s="154"/>
      <c r="DE338" s="154"/>
      <c r="DF338" s="154"/>
      <c r="DG338" s="154"/>
      <c r="DH338" s="154"/>
      <c r="DI338" s="154"/>
      <c r="DJ338" s="154"/>
      <c r="DK338" s="154"/>
      <c r="DL338" s="154"/>
      <c r="DM338" s="154"/>
      <c r="DN338" s="154"/>
      <c r="DO338" s="154"/>
    </row>
    <row r="339" spans="1:119" ht="12.75" customHeight="1">
      <c r="A339" s="2"/>
      <c r="B339" s="2"/>
      <c r="C339" s="2"/>
      <c r="D339" s="2"/>
      <c r="E339" s="2"/>
      <c r="F339" s="2"/>
      <c r="G339" s="281" t="s">
        <v>233</v>
      </c>
      <c r="H339" s="282"/>
      <c r="I339" s="278">
        <f>SUM(I250:I285)</f>
        <v>11</v>
      </c>
      <c r="J339" s="278">
        <f>SUM(J250:J285)</f>
        <v>0</v>
      </c>
      <c r="K339" s="278">
        <f>SUM(K250:K285)</f>
        <v>14</v>
      </c>
      <c r="L339" s="278">
        <f>SUM(L250:L285)</f>
        <v>13</v>
      </c>
      <c r="M339" s="278">
        <f>SUM(M250:M285)</f>
        <v>1</v>
      </c>
      <c r="N339" s="278">
        <f>SUM(N250:N285)</f>
        <v>45</v>
      </c>
      <c r="O339" s="278">
        <f>SUM(O250:O285)</f>
        <v>43</v>
      </c>
      <c r="P339" s="278">
        <f>SUM(P250:P285)</f>
        <v>2</v>
      </c>
      <c r="Q339" s="279">
        <f>SUM(Q250:Q285)</f>
        <v>684.89</v>
      </c>
      <c r="R339" s="279">
        <f>SUM(R250:R285)</f>
        <v>639.17</v>
      </c>
      <c r="S339" s="279">
        <f>SUM(S250:S285)</f>
        <v>45.72</v>
      </c>
      <c r="T339" s="279">
        <f>SUM(T250:T285)</f>
        <v>0</v>
      </c>
      <c r="U339" s="279">
        <f>SUM(U250:U285)</f>
        <v>0</v>
      </c>
      <c r="V339" s="279">
        <f>SUM(V250:V285)</f>
        <v>0</v>
      </c>
      <c r="W339" s="278"/>
      <c r="X339" s="280"/>
      <c r="Y339" s="280"/>
      <c r="Z339" s="56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153"/>
      <c r="AV339" s="153"/>
      <c r="AW339" s="10"/>
      <c r="BQ339" s="154"/>
      <c r="BR339" s="154"/>
      <c r="BS339" s="154"/>
      <c r="BT339" s="154"/>
      <c r="BU339" s="154"/>
      <c r="BV339" s="154"/>
      <c r="BW339" s="154"/>
      <c r="BX339" s="154"/>
      <c r="BY339" s="154"/>
      <c r="BZ339" s="154"/>
      <c r="CA339" s="154"/>
      <c r="CB339" s="154"/>
      <c r="CC339" s="154"/>
      <c r="CD339" s="154"/>
      <c r="CE339" s="154"/>
      <c r="CF339" s="154"/>
      <c r="CG339" s="154"/>
      <c r="CH339" s="154"/>
      <c r="CI339" s="154"/>
      <c r="CJ339" s="154"/>
      <c r="CK339" s="154"/>
      <c r="CL339" s="154"/>
      <c r="CM339" s="154"/>
      <c r="CN339" s="154"/>
      <c r="CO339" s="154"/>
      <c r="CP339" s="154"/>
      <c r="CQ339" s="154"/>
      <c r="CR339" s="154"/>
      <c r="CS339" s="154"/>
      <c r="CT339" s="154"/>
      <c r="CU339" s="154"/>
      <c r="CV339" s="154"/>
      <c r="CW339" s="154"/>
      <c r="CX339" s="154"/>
      <c r="CY339" s="154"/>
      <c r="CZ339" s="154"/>
      <c r="DA339" s="154"/>
      <c r="DB339" s="154"/>
      <c r="DC339" s="154"/>
      <c r="DD339" s="154"/>
      <c r="DE339" s="154"/>
      <c r="DF339" s="154"/>
      <c r="DG339" s="154"/>
      <c r="DH339" s="154"/>
      <c r="DI339" s="154"/>
      <c r="DJ339" s="154"/>
      <c r="DK339" s="154"/>
      <c r="DL339" s="154"/>
      <c r="DM339" s="154"/>
      <c r="DN339" s="154"/>
      <c r="DO339" s="154"/>
    </row>
    <row r="340" spans="1:119" ht="12.75" customHeight="1">
      <c r="A340" s="2"/>
      <c r="B340" s="2"/>
      <c r="C340" s="2"/>
      <c r="D340" s="2"/>
      <c r="E340" s="2"/>
      <c r="F340" s="2"/>
      <c r="G340" s="283" t="s">
        <v>234</v>
      </c>
      <c r="H340" s="284"/>
      <c r="I340" s="278">
        <f>SUM(I287:I314)</f>
        <v>12</v>
      </c>
      <c r="J340" s="278">
        <f>SUM(J287:J314)</f>
        <v>2</v>
      </c>
      <c r="K340" s="278">
        <f>SUM(K287:K314)</f>
        <v>24</v>
      </c>
      <c r="L340" s="278">
        <f>SUM(L287:L314)</f>
        <v>21</v>
      </c>
      <c r="M340" s="278">
        <f>SUM(M287:M314)</f>
        <v>3</v>
      </c>
      <c r="N340" s="278">
        <f>SUM(N287:N314)</f>
        <v>81</v>
      </c>
      <c r="O340" s="278">
        <f>SUM(O287:O314)</f>
        <v>71</v>
      </c>
      <c r="P340" s="278">
        <f>SUM(P287:P314)</f>
        <v>10</v>
      </c>
      <c r="Q340" s="279">
        <f>SUM(Q287:Q314)</f>
        <v>1503.2400000000002</v>
      </c>
      <c r="R340" s="279">
        <f>SUM(R287:R314)</f>
        <v>1206.47</v>
      </c>
      <c r="S340" s="279">
        <f>SUM(S287:S314)</f>
        <v>296.77</v>
      </c>
      <c r="T340" s="279">
        <f>SUM(T287:T314)</f>
        <v>0</v>
      </c>
      <c r="U340" s="279">
        <f>SUM(U287:U314)</f>
        <v>0</v>
      </c>
      <c r="V340" s="279">
        <f>SUM(V287:V314)</f>
        <v>0</v>
      </c>
      <c r="W340" s="278"/>
      <c r="X340" s="280"/>
      <c r="Y340" s="280"/>
      <c r="Z340" s="56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153"/>
      <c r="AV340" s="153"/>
      <c r="AW340" s="10"/>
      <c r="BQ340" s="154"/>
      <c r="BR340" s="154"/>
      <c r="BS340" s="154"/>
      <c r="BT340" s="154"/>
      <c r="BU340" s="154"/>
      <c r="BV340" s="154"/>
      <c r="BW340" s="154"/>
      <c r="BX340" s="154"/>
      <c r="BY340" s="154"/>
      <c r="BZ340" s="154"/>
      <c r="CA340" s="154"/>
      <c r="CB340" s="154"/>
      <c r="CC340" s="154"/>
      <c r="CD340" s="154"/>
      <c r="CE340" s="154"/>
      <c r="CF340" s="154"/>
      <c r="CG340" s="154"/>
      <c r="CH340" s="154"/>
      <c r="CI340" s="154"/>
      <c r="CJ340" s="154"/>
      <c r="CK340" s="154"/>
      <c r="CL340" s="154"/>
      <c r="CM340" s="154"/>
      <c r="CN340" s="154"/>
      <c r="CO340" s="154"/>
      <c r="CP340" s="154"/>
      <c r="CQ340" s="154"/>
      <c r="CR340" s="154"/>
      <c r="CS340" s="154"/>
      <c r="CT340" s="154"/>
      <c r="CU340" s="154"/>
      <c r="CV340" s="154"/>
      <c r="CW340" s="154"/>
      <c r="CX340" s="154"/>
      <c r="CY340" s="154"/>
      <c r="CZ340" s="154"/>
      <c r="DA340" s="154"/>
      <c r="DB340" s="154"/>
      <c r="DC340" s="154"/>
      <c r="DD340" s="154"/>
      <c r="DE340" s="154"/>
      <c r="DF340" s="154"/>
      <c r="DG340" s="154"/>
      <c r="DH340" s="154"/>
      <c r="DI340" s="154"/>
      <c r="DJ340" s="154"/>
      <c r="DK340" s="154"/>
      <c r="DL340" s="154"/>
      <c r="DM340" s="154"/>
      <c r="DN340" s="154"/>
      <c r="DO340" s="154"/>
    </row>
    <row r="341" spans="1:119" ht="12.75" customHeight="1">
      <c r="A341" s="2"/>
      <c r="B341" s="2"/>
      <c r="C341" s="2"/>
      <c r="D341" s="2"/>
      <c r="E341" s="2"/>
      <c r="F341" s="2"/>
      <c r="G341" s="281" t="s">
        <v>171</v>
      </c>
      <c r="H341" s="282"/>
      <c r="I341" s="278">
        <f>SUM(I315:I315)</f>
        <v>0</v>
      </c>
      <c r="J341" s="278">
        <f>SUM(J315:J315)</f>
        <v>0</v>
      </c>
      <c r="K341" s="278">
        <f>SUM(K315:K315)</f>
        <v>0</v>
      </c>
      <c r="L341" s="278">
        <f>SUM(L315:L315)</f>
        <v>0</v>
      </c>
      <c r="M341" s="285">
        <f>SUM(M320:M320)</f>
        <v>0</v>
      </c>
      <c r="N341" s="278">
        <f>SUM(N315:N315)</f>
        <v>0</v>
      </c>
      <c r="O341" s="278">
        <f>SUM(O315:O315)</f>
        <v>0</v>
      </c>
      <c r="P341" s="278">
        <f>SUM(P315:P315)</f>
        <v>0</v>
      </c>
      <c r="Q341" s="279">
        <f>SUM(Q315:Q315)</f>
        <v>0</v>
      </c>
      <c r="R341" s="279">
        <f>SUM(R315:R315)</f>
        <v>0</v>
      </c>
      <c r="S341" s="279">
        <f>SUM(S315:S315)</f>
        <v>0</v>
      </c>
      <c r="T341" s="279">
        <f>SUM(T315:T315)</f>
        <v>0</v>
      </c>
      <c r="U341" s="279">
        <f>SUM(U315:U315)</f>
        <v>0</v>
      </c>
      <c r="V341" s="279">
        <f>SUM(V315:V315)</f>
        <v>0</v>
      </c>
      <c r="W341" s="278"/>
      <c r="X341" s="280"/>
      <c r="Y341" s="280"/>
      <c r="Z341" s="56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153"/>
      <c r="AV341" s="153"/>
      <c r="AW341" s="10"/>
      <c r="BQ341" s="154"/>
      <c r="BR341" s="154"/>
      <c r="BS341" s="154"/>
      <c r="BT341" s="154"/>
      <c r="BU341" s="154"/>
      <c r="BV341" s="154"/>
      <c r="BW341" s="154"/>
      <c r="BX341" s="154"/>
      <c r="BY341" s="154"/>
      <c r="BZ341" s="154"/>
      <c r="CA341" s="154"/>
      <c r="CB341" s="154"/>
      <c r="CC341" s="154"/>
      <c r="CD341" s="154"/>
      <c r="CE341" s="154"/>
      <c r="CF341" s="154"/>
      <c r="CG341" s="154"/>
      <c r="CH341" s="154"/>
      <c r="CI341" s="154"/>
      <c r="CJ341" s="154"/>
      <c r="CK341" s="154"/>
      <c r="CL341" s="154"/>
      <c r="CM341" s="154"/>
      <c r="CN341" s="154"/>
      <c r="CO341" s="154"/>
      <c r="CP341" s="154"/>
      <c r="CQ341" s="154"/>
      <c r="CR341" s="154"/>
      <c r="CS341" s="154"/>
      <c r="CT341" s="154"/>
      <c r="CU341" s="154"/>
      <c r="CV341" s="154"/>
      <c r="CW341" s="154"/>
      <c r="CX341" s="154"/>
      <c r="CY341" s="154"/>
      <c r="CZ341" s="154"/>
      <c r="DA341" s="154"/>
      <c r="DB341" s="154"/>
      <c r="DC341" s="154"/>
      <c r="DD341" s="154"/>
      <c r="DE341" s="154"/>
      <c r="DF341" s="154"/>
      <c r="DG341" s="154"/>
      <c r="DH341" s="154"/>
      <c r="DI341" s="154"/>
      <c r="DJ341" s="154"/>
      <c r="DK341" s="154"/>
      <c r="DL341" s="154"/>
      <c r="DM341" s="154"/>
      <c r="DN341" s="154"/>
      <c r="DO341" s="154"/>
    </row>
    <row r="342" spans="1:119" ht="12.75" customHeight="1">
      <c r="A342" s="2"/>
      <c r="B342" s="2"/>
      <c r="C342" s="2"/>
      <c r="D342" s="2"/>
      <c r="E342" s="2"/>
      <c r="F342" s="2"/>
      <c r="G342" s="283" t="s">
        <v>235</v>
      </c>
      <c r="H342" s="284"/>
      <c r="I342" s="278">
        <f>SUM(I316:I316)</f>
        <v>1</v>
      </c>
      <c r="J342" s="278">
        <f>SUM(J316:J316)</f>
        <v>0</v>
      </c>
      <c r="K342" s="278">
        <f>SUM(K316:K316)</f>
        <v>1</v>
      </c>
      <c r="L342" s="278">
        <f>SUM(L316:L316)</f>
        <v>1</v>
      </c>
      <c r="M342" s="278">
        <f>SUM(M316:M316)</f>
        <v>0</v>
      </c>
      <c r="N342" s="278">
        <f>SUM(N316:N316)</f>
        <v>2</v>
      </c>
      <c r="O342" s="278">
        <f>SUM(O316:O316)</f>
        <v>2</v>
      </c>
      <c r="P342" s="278">
        <f>SUM(P316:P316)</f>
        <v>0</v>
      </c>
      <c r="Q342" s="279">
        <f>SUM(Q316:Q316)</f>
        <v>33.76</v>
      </c>
      <c r="R342" s="279">
        <f>SUM(R316:R316)</f>
        <v>33.76</v>
      </c>
      <c r="S342" s="279">
        <f>SUM(S316:S316)</f>
        <v>0</v>
      </c>
      <c r="T342" s="279">
        <f>SUM(T316:T316)</f>
        <v>0</v>
      </c>
      <c r="U342" s="279">
        <f>SUM(U316:U316)</f>
        <v>0</v>
      </c>
      <c r="V342" s="279">
        <f>SUM(V316:V316)</f>
        <v>0</v>
      </c>
      <c r="W342" s="278"/>
      <c r="X342" s="280"/>
      <c r="Y342" s="280"/>
      <c r="Z342" s="56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153"/>
      <c r="AV342" s="153"/>
      <c r="AW342" s="10"/>
      <c r="BQ342" s="154"/>
      <c r="BR342" s="154"/>
      <c r="BS342" s="154"/>
      <c r="BT342" s="154"/>
      <c r="BU342" s="154"/>
      <c r="BV342" s="154"/>
      <c r="BW342" s="154"/>
      <c r="BX342" s="154"/>
      <c r="BY342" s="154"/>
      <c r="BZ342" s="154"/>
      <c r="CA342" s="154"/>
      <c r="CB342" s="154"/>
      <c r="CC342" s="154"/>
      <c r="CD342" s="154"/>
      <c r="CE342" s="154"/>
      <c r="CF342" s="154"/>
      <c r="CG342" s="154"/>
      <c r="CH342" s="154"/>
      <c r="CI342" s="154"/>
      <c r="CJ342" s="154"/>
      <c r="CK342" s="154"/>
      <c r="CL342" s="154"/>
      <c r="CM342" s="154"/>
      <c r="CN342" s="154"/>
      <c r="CO342" s="154"/>
      <c r="CP342" s="154"/>
      <c r="CQ342" s="154"/>
      <c r="CR342" s="154"/>
      <c r="CS342" s="154"/>
      <c r="CT342" s="154"/>
      <c r="CU342" s="154"/>
      <c r="CV342" s="154"/>
      <c r="CW342" s="154"/>
      <c r="CX342" s="154"/>
      <c r="CY342" s="154"/>
      <c r="CZ342" s="154"/>
      <c r="DA342" s="154"/>
      <c r="DB342" s="154"/>
      <c r="DC342" s="154"/>
      <c r="DD342" s="154"/>
      <c r="DE342" s="154"/>
      <c r="DF342" s="154"/>
      <c r="DG342" s="154"/>
      <c r="DH342" s="154"/>
      <c r="DI342" s="154"/>
      <c r="DJ342" s="154"/>
      <c r="DK342" s="154"/>
      <c r="DL342" s="154"/>
      <c r="DM342" s="154"/>
      <c r="DN342" s="154"/>
      <c r="DO342" s="154"/>
    </row>
    <row r="343" spans="1:119" ht="12.75" customHeight="1">
      <c r="A343" s="2"/>
      <c r="B343" s="2"/>
      <c r="C343" s="2"/>
      <c r="D343" s="2"/>
      <c r="E343" s="2"/>
      <c r="F343" s="2"/>
      <c r="G343" s="281" t="s">
        <v>236</v>
      </c>
      <c r="H343" s="282"/>
      <c r="I343" s="278">
        <f>SUM(I317:I317)</f>
        <v>1</v>
      </c>
      <c r="J343" s="278">
        <f>SUM(J317:J317)</f>
        <v>0</v>
      </c>
      <c r="K343" s="278">
        <f>SUM(K317:K317)</f>
        <v>3</v>
      </c>
      <c r="L343" s="278">
        <f>SUM(L317:L317)</f>
        <v>3</v>
      </c>
      <c r="M343" s="278">
        <f>SUM(M317:M317)</f>
        <v>0</v>
      </c>
      <c r="N343" s="278">
        <f>SUM(N317:N317)</f>
        <v>9</v>
      </c>
      <c r="O343" s="278">
        <f>SUM(O317:O317)</f>
        <v>9</v>
      </c>
      <c r="P343" s="278">
        <f>SUM(P317:P317)</f>
        <v>0</v>
      </c>
      <c r="Q343" s="279">
        <f>SUM(Q317:Q317)</f>
        <v>117.36</v>
      </c>
      <c r="R343" s="279">
        <f>SUM(R317:R317)</f>
        <v>117.36</v>
      </c>
      <c r="S343" s="279">
        <f>SUM(S317:S317)</f>
        <v>0</v>
      </c>
      <c r="T343" s="279">
        <f>SUM(T317:T317)</f>
        <v>0</v>
      </c>
      <c r="U343" s="279">
        <f>SUM(U317:U317)</f>
        <v>0</v>
      </c>
      <c r="V343" s="279">
        <f>SUM(V317:V317)</f>
        <v>0</v>
      </c>
      <c r="W343" s="278"/>
      <c r="X343" s="280"/>
      <c r="Y343" s="280"/>
      <c r="Z343" s="56"/>
      <c r="AA343" s="152"/>
      <c r="AB343" s="152"/>
      <c r="AC343" s="152"/>
      <c r="AD343" s="152"/>
      <c r="AE343" s="152"/>
      <c r="AF343" s="152"/>
      <c r="AG343" s="152"/>
      <c r="AH343" s="152"/>
      <c r="AI343" s="152"/>
      <c r="AJ343" s="152"/>
      <c r="AK343" s="152"/>
      <c r="AL343" s="152"/>
      <c r="AM343" s="152"/>
      <c r="AN343" s="152"/>
      <c r="AO343" s="152"/>
      <c r="AP343" s="152"/>
      <c r="AQ343" s="152"/>
      <c r="AR343" s="152"/>
      <c r="AS343" s="152"/>
      <c r="AT343" s="152"/>
      <c r="AU343" s="153"/>
      <c r="AV343" s="153"/>
      <c r="AW343" s="10"/>
      <c r="BQ343" s="154"/>
      <c r="BR343" s="154"/>
      <c r="BS343" s="154"/>
      <c r="BT343" s="154"/>
      <c r="BU343" s="154"/>
      <c r="BV343" s="154"/>
      <c r="BW343" s="154"/>
      <c r="BX343" s="154"/>
      <c r="BY343" s="154"/>
      <c r="BZ343" s="154"/>
      <c r="CA343" s="154"/>
      <c r="CB343" s="154"/>
      <c r="CC343" s="154"/>
      <c r="CD343" s="154"/>
      <c r="CE343" s="154"/>
      <c r="CF343" s="154"/>
      <c r="CG343" s="154"/>
      <c r="CH343" s="154"/>
      <c r="CI343" s="154"/>
      <c r="CJ343" s="154"/>
      <c r="CK343" s="154"/>
      <c r="CL343" s="154"/>
      <c r="CM343" s="154"/>
      <c r="CN343" s="154"/>
      <c r="CO343" s="154"/>
      <c r="CP343" s="154"/>
      <c r="CQ343" s="154"/>
      <c r="CR343" s="154"/>
      <c r="CS343" s="154"/>
      <c r="CT343" s="154"/>
      <c r="CU343" s="154"/>
      <c r="CV343" s="154"/>
      <c r="CW343" s="154"/>
      <c r="CX343" s="154"/>
      <c r="CY343" s="154"/>
      <c r="CZ343" s="154"/>
      <c r="DA343" s="154"/>
      <c r="DB343" s="154"/>
      <c r="DC343" s="154"/>
      <c r="DD343" s="154"/>
      <c r="DE343" s="154"/>
      <c r="DF343" s="154"/>
      <c r="DG343" s="154"/>
      <c r="DH343" s="154"/>
      <c r="DI343" s="154"/>
      <c r="DJ343" s="154"/>
      <c r="DK343" s="154"/>
      <c r="DL343" s="154"/>
      <c r="DM343" s="154"/>
      <c r="DN343" s="154"/>
      <c r="DO343" s="154"/>
    </row>
    <row r="344" spans="1:119" ht="12.75" customHeight="1">
      <c r="A344" s="2"/>
      <c r="B344" s="2"/>
      <c r="C344" s="2"/>
      <c r="D344" s="2"/>
      <c r="E344" s="2"/>
      <c r="F344" s="2"/>
      <c r="G344" s="281" t="s">
        <v>237</v>
      </c>
      <c r="H344" s="282"/>
      <c r="I344" s="278">
        <f>SUM(I318:I318)</f>
        <v>0</v>
      </c>
      <c r="J344" s="278">
        <f>SUM(J318:J318)</f>
        <v>0</v>
      </c>
      <c r="K344" s="278">
        <f>SUM(K318:K318)</f>
        <v>0</v>
      </c>
      <c r="L344" s="278">
        <f>SUM(L318:L318)</f>
        <v>0</v>
      </c>
      <c r="M344" s="278">
        <f>SUM(M318:M318)</f>
        <v>0</v>
      </c>
      <c r="N344" s="278">
        <f>SUM(N318:N318)</f>
        <v>0</v>
      </c>
      <c r="O344" s="278">
        <f>SUM(O318:O318)</f>
        <v>0</v>
      </c>
      <c r="P344" s="278">
        <f>SUM(P318:P318)</f>
        <v>0</v>
      </c>
      <c r="Q344" s="279">
        <f>SUM(Q318:Q318)</f>
        <v>0</v>
      </c>
      <c r="R344" s="279">
        <f>SUM(R318:R318)</f>
        <v>0</v>
      </c>
      <c r="S344" s="279">
        <f>SUM(S318:S318)</f>
        <v>0</v>
      </c>
      <c r="T344" s="279">
        <f>SUM(T318:T318)</f>
        <v>0</v>
      </c>
      <c r="U344" s="279">
        <f>SUM(U318:U318)</f>
        <v>0</v>
      </c>
      <c r="V344" s="279">
        <f>SUM(V318:V318)</f>
        <v>0</v>
      </c>
      <c r="W344" s="278"/>
      <c r="X344" s="280"/>
      <c r="Y344" s="280"/>
      <c r="Z344" s="56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153"/>
      <c r="AV344" s="153"/>
      <c r="AW344" s="10"/>
      <c r="BQ344" s="154"/>
      <c r="BR344" s="154"/>
      <c r="BS344" s="154"/>
      <c r="BT344" s="154"/>
      <c r="BU344" s="154"/>
      <c r="BV344" s="154"/>
      <c r="BW344" s="154"/>
      <c r="BX344" s="154"/>
      <c r="BY344" s="154"/>
      <c r="BZ344" s="154"/>
      <c r="CA344" s="154"/>
      <c r="CB344" s="154"/>
      <c r="CC344" s="154"/>
      <c r="CD344" s="154"/>
      <c r="CE344" s="154"/>
      <c r="CF344" s="154"/>
      <c r="CG344" s="154"/>
      <c r="CH344" s="154"/>
      <c r="CI344" s="154"/>
      <c r="CJ344" s="154"/>
      <c r="CK344" s="154"/>
      <c r="CL344" s="154"/>
      <c r="CM344" s="154"/>
      <c r="CN344" s="154"/>
      <c r="CO344" s="154"/>
      <c r="CP344" s="154"/>
      <c r="CQ344" s="154"/>
      <c r="CR344" s="154"/>
      <c r="CS344" s="154"/>
      <c r="CT344" s="154"/>
      <c r="CU344" s="154"/>
      <c r="CV344" s="154"/>
      <c r="CW344" s="154"/>
      <c r="CX344" s="154"/>
      <c r="CY344" s="154"/>
      <c r="CZ344" s="154"/>
      <c r="DA344" s="154"/>
      <c r="DB344" s="154"/>
      <c r="DC344" s="154"/>
      <c r="DD344" s="154"/>
      <c r="DE344" s="154"/>
      <c r="DF344" s="154"/>
      <c r="DG344" s="154"/>
      <c r="DH344" s="154"/>
      <c r="DI344" s="154"/>
      <c r="DJ344" s="154"/>
      <c r="DK344" s="154"/>
      <c r="DL344" s="154"/>
      <c r="DM344" s="154"/>
      <c r="DN344" s="154"/>
      <c r="DO344" s="154"/>
    </row>
    <row r="345" spans="1:119" ht="12.75" customHeight="1">
      <c r="A345" s="2"/>
      <c r="B345" s="2"/>
      <c r="C345" s="2"/>
      <c r="D345" s="2"/>
      <c r="E345" s="2"/>
      <c r="F345" s="2"/>
      <c r="G345" s="281" t="s">
        <v>238</v>
      </c>
      <c r="H345" s="282"/>
      <c r="I345" s="278">
        <f>SUM(I319:I321)</f>
        <v>2</v>
      </c>
      <c r="J345" s="278">
        <f>SUM(J319:J321)</f>
        <v>1</v>
      </c>
      <c r="K345" s="278">
        <f>SUM(K319:K321)</f>
        <v>5</v>
      </c>
      <c r="L345" s="278">
        <f>SUM(L319:L321)</f>
        <v>5</v>
      </c>
      <c r="M345" s="278">
        <f>SUM(M319:M321)</f>
        <v>0</v>
      </c>
      <c r="N345" s="278">
        <f>SUM(N319:N321)</f>
        <v>15</v>
      </c>
      <c r="O345" s="278">
        <f>SUM(O319:O321)</f>
        <v>15</v>
      </c>
      <c r="P345" s="278">
        <f>SUM(P319:P321)</f>
        <v>0</v>
      </c>
      <c r="Q345" s="279">
        <f>SUM(Q319:Q321)</f>
        <v>315.63</v>
      </c>
      <c r="R345" s="279">
        <f>SUM(R319:R321)</f>
        <v>315.63</v>
      </c>
      <c r="S345" s="279">
        <f>SUM(S319:S321)</f>
        <v>0</v>
      </c>
      <c r="T345" s="279">
        <f>SUM(T319:T321)</f>
        <v>137.03</v>
      </c>
      <c r="U345" s="279">
        <f>SUM(U319:U321)</f>
        <v>137.03</v>
      </c>
      <c r="V345" s="279">
        <f>SUM(V319:V321)</f>
        <v>0</v>
      </c>
      <c r="W345" s="278"/>
      <c r="X345" s="280"/>
      <c r="Y345" s="280"/>
      <c r="Z345" s="56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3"/>
      <c r="AV345" s="153"/>
      <c r="AW345" s="10"/>
      <c r="BQ345" s="154"/>
      <c r="BR345" s="154"/>
      <c r="BS345" s="154"/>
      <c r="BT345" s="154"/>
      <c r="BU345" s="154"/>
      <c r="BV345" s="154"/>
      <c r="BW345" s="154"/>
      <c r="BX345" s="154"/>
      <c r="BY345" s="154"/>
      <c r="BZ345" s="154"/>
      <c r="CA345" s="154"/>
      <c r="CB345" s="154"/>
      <c r="CC345" s="154"/>
      <c r="CD345" s="154"/>
      <c r="CE345" s="154"/>
      <c r="CF345" s="154"/>
      <c r="CG345" s="154"/>
      <c r="CH345" s="154"/>
      <c r="CI345" s="154"/>
      <c r="CJ345" s="154"/>
      <c r="CK345" s="154"/>
      <c r="CL345" s="154"/>
      <c r="CM345" s="154"/>
      <c r="CN345" s="154"/>
      <c r="CO345" s="154"/>
      <c r="CP345" s="154"/>
      <c r="CQ345" s="154"/>
      <c r="CR345" s="154"/>
      <c r="CS345" s="154"/>
      <c r="CT345" s="154"/>
      <c r="CU345" s="154"/>
      <c r="CV345" s="154"/>
      <c r="CW345" s="154"/>
      <c r="CX345" s="154"/>
      <c r="CY345" s="154"/>
      <c r="CZ345" s="154"/>
      <c r="DA345" s="154"/>
      <c r="DB345" s="154"/>
      <c r="DC345" s="154"/>
      <c r="DD345" s="154"/>
      <c r="DE345" s="154"/>
      <c r="DF345" s="154"/>
      <c r="DG345" s="154"/>
      <c r="DH345" s="154"/>
      <c r="DI345" s="154"/>
      <c r="DJ345" s="154"/>
      <c r="DK345" s="154"/>
      <c r="DL345" s="154"/>
      <c r="DM345" s="154"/>
      <c r="DN345" s="154"/>
      <c r="DO345" s="154"/>
    </row>
    <row r="346" spans="1:119" ht="12.75" customHeight="1">
      <c r="A346" s="2"/>
      <c r="B346" s="2"/>
      <c r="C346" s="2"/>
      <c r="D346" s="2"/>
      <c r="E346" s="2"/>
      <c r="F346" s="2"/>
      <c r="G346" s="281" t="s">
        <v>225</v>
      </c>
      <c r="H346" s="286"/>
      <c r="I346" s="278">
        <f>SUM(I322:I322)</f>
        <v>0</v>
      </c>
      <c r="J346" s="278">
        <f>SUM(J322:J322)</f>
        <v>0</v>
      </c>
      <c r="K346" s="278">
        <f>SUM(K322:K322)</f>
        <v>0</v>
      </c>
      <c r="L346" s="278">
        <f>SUM(L322:L322)</f>
        <v>0</v>
      </c>
      <c r="M346" s="278">
        <f>SUM(M322:M322)</f>
        <v>0</v>
      </c>
      <c r="N346" s="278">
        <f>SUM(N322:N322)</f>
        <v>0</v>
      </c>
      <c r="O346" s="278">
        <f>SUM(O322:O322)</f>
        <v>0</v>
      </c>
      <c r="P346" s="278">
        <f>SUM(P322:P322)</f>
        <v>0</v>
      </c>
      <c r="Q346" s="279">
        <f>SUM(Q322:Q322)</f>
        <v>0</v>
      </c>
      <c r="R346" s="279">
        <f>SUM(R322:R322)</f>
        <v>0</v>
      </c>
      <c r="S346" s="279">
        <f>SUM(S322:S322)</f>
        <v>0</v>
      </c>
      <c r="T346" s="279">
        <f>SUM(T322:T322)</f>
        <v>0</v>
      </c>
      <c r="U346" s="279">
        <f>SUM(U322:U322)</f>
        <v>0</v>
      </c>
      <c r="V346" s="279">
        <f>SUM(V322:V322)</f>
        <v>0</v>
      </c>
      <c r="W346" s="278"/>
      <c r="X346" s="280"/>
      <c r="Y346" s="280"/>
      <c r="Z346" s="56"/>
      <c r="AA346" s="152"/>
      <c r="AB346" s="152"/>
      <c r="AC346" s="152"/>
      <c r="AD346" s="152"/>
      <c r="AE346" s="152"/>
      <c r="AF346" s="152"/>
      <c r="AG346" s="152"/>
      <c r="AH346" s="152"/>
      <c r="AI346" s="152"/>
      <c r="AJ346" s="152"/>
      <c r="AK346" s="152"/>
      <c r="AL346" s="152"/>
      <c r="AM346" s="152"/>
      <c r="AN346" s="152"/>
      <c r="AO346" s="152"/>
      <c r="AP346" s="152"/>
      <c r="AQ346" s="152"/>
      <c r="AR346" s="152"/>
      <c r="AS346" s="152"/>
      <c r="AT346" s="152"/>
      <c r="AU346" s="153"/>
      <c r="AV346" s="153"/>
      <c r="AW346" s="10"/>
      <c r="BQ346" s="154"/>
      <c r="BR346" s="154"/>
      <c r="BS346" s="154"/>
      <c r="BT346" s="154"/>
      <c r="BU346" s="154"/>
      <c r="BV346" s="154"/>
      <c r="BW346" s="154"/>
      <c r="BX346" s="154"/>
      <c r="BY346" s="154"/>
      <c r="BZ346" s="154"/>
      <c r="CA346" s="154"/>
      <c r="CB346" s="154"/>
      <c r="CC346" s="154"/>
      <c r="CD346" s="154"/>
      <c r="CE346" s="154"/>
      <c r="CF346" s="154"/>
      <c r="CG346" s="154"/>
      <c r="CH346" s="154"/>
      <c r="CI346" s="154"/>
      <c r="CJ346" s="154"/>
      <c r="CK346" s="154"/>
      <c r="CL346" s="154"/>
      <c r="CM346" s="154"/>
      <c r="CN346" s="154"/>
      <c r="CO346" s="154"/>
      <c r="CP346" s="154"/>
      <c r="CQ346" s="154"/>
      <c r="CR346" s="154"/>
      <c r="CS346" s="154"/>
      <c r="CT346" s="154"/>
      <c r="CU346" s="154"/>
      <c r="CV346" s="154"/>
      <c r="CW346" s="154"/>
      <c r="CX346" s="154"/>
      <c r="CY346" s="154"/>
      <c r="CZ346" s="154"/>
      <c r="DA346" s="154"/>
      <c r="DB346" s="154"/>
      <c r="DC346" s="154"/>
      <c r="DD346" s="154"/>
      <c r="DE346" s="154"/>
      <c r="DF346" s="154"/>
      <c r="DG346" s="154"/>
      <c r="DH346" s="154"/>
      <c r="DI346" s="154"/>
      <c r="DJ346" s="154"/>
      <c r="DK346" s="154"/>
      <c r="DL346" s="154"/>
      <c r="DM346" s="154"/>
      <c r="DN346" s="154"/>
      <c r="DO346" s="154"/>
    </row>
    <row r="347" spans="1:119" ht="12.75" customHeight="1">
      <c r="A347" s="2"/>
      <c r="B347" s="2"/>
      <c r="C347" s="2"/>
      <c r="D347" s="2"/>
      <c r="E347" s="2"/>
      <c r="F347" s="2"/>
      <c r="G347" s="281" t="s">
        <v>239</v>
      </c>
      <c r="H347" s="286"/>
      <c r="I347" s="278">
        <f>SUM(I323:I323)</f>
        <v>0</v>
      </c>
      <c r="J347" s="278">
        <f>SUM(J323:J323)</f>
        <v>0</v>
      </c>
      <c r="K347" s="278">
        <f>SUM(K323:K323)</f>
        <v>0</v>
      </c>
      <c r="L347" s="278">
        <f>SUM(L323:L323)</f>
        <v>0</v>
      </c>
      <c r="M347" s="278">
        <f>SUM(M323:M323)</f>
        <v>0</v>
      </c>
      <c r="N347" s="278">
        <f>SUM(N323:N323)</f>
        <v>0</v>
      </c>
      <c r="O347" s="278">
        <f>SUM(O323:O323)</f>
        <v>0</v>
      </c>
      <c r="P347" s="278">
        <f>SUM(P323:P323)</f>
        <v>0</v>
      </c>
      <c r="Q347" s="279">
        <f>SUM(Q323:Q323)</f>
        <v>0</v>
      </c>
      <c r="R347" s="279">
        <f>SUM(R323:R323)</f>
        <v>0</v>
      </c>
      <c r="S347" s="279">
        <f>SUM(S323:S323)</f>
        <v>0</v>
      </c>
      <c r="T347" s="279">
        <f>SUM(T323:T323)</f>
        <v>0</v>
      </c>
      <c r="U347" s="279">
        <f>SUM(U323:U323)</f>
        <v>0</v>
      </c>
      <c r="V347" s="279">
        <f>SUM(V323:V323)</f>
        <v>0</v>
      </c>
      <c r="W347" s="278"/>
      <c r="X347" s="280"/>
      <c r="Y347" s="280"/>
      <c r="Z347" s="56"/>
      <c r="AA347" s="152"/>
      <c r="AB347" s="152"/>
      <c r="AC347" s="152"/>
      <c r="AD347" s="152"/>
      <c r="AE347" s="152"/>
      <c r="AF347" s="152"/>
      <c r="AG347" s="152"/>
      <c r="AH347" s="152"/>
      <c r="AI347" s="152"/>
      <c r="AJ347" s="152"/>
      <c r="AK347" s="152"/>
      <c r="AL347" s="152"/>
      <c r="AM347" s="152"/>
      <c r="AN347" s="152"/>
      <c r="AO347" s="152"/>
      <c r="AP347" s="152"/>
      <c r="AQ347" s="152"/>
      <c r="AR347" s="152"/>
      <c r="AS347" s="152"/>
      <c r="AT347" s="152"/>
      <c r="AU347" s="153"/>
      <c r="AV347" s="153"/>
      <c r="AW347" s="10"/>
      <c r="BQ347" s="154"/>
      <c r="BR347" s="154"/>
      <c r="BS347" s="154"/>
      <c r="BT347" s="154"/>
      <c r="BU347" s="154"/>
      <c r="BV347" s="154"/>
      <c r="BW347" s="154"/>
      <c r="BX347" s="154"/>
      <c r="BY347" s="154"/>
      <c r="BZ347" s="154"/>
      <c r="CA347" s="154"/>
      <c r="CB347" s="154"/>
      <c r="CC347" s="154"/>
      <c r="CD347" s="154"/>
      <c r="CE347" s="154"/>
      <c r="CF347" s="154"/>
      <c r="CG347" s="154"/>
      <c r="CH347" s="154"/>
      <c r="CI347" s="154"/>
      <c r="CJ347" s="154"/>
      <c r="CK347" s="154"/>
      <c r="CL347" s="154"/>
      <c r="CM347" s="154"/>
      <c r="CN347" s="154"/>
      <c r="CO347" s="154"/>
      <c r="CP347" s="154"/>
      <c r="CQ347" s="154"/>
      <c r="CR347" s="154"/>
      <c r="CS347" s="154"/>
      <c r="CT347" s="154"/>
      <c r="CU347" s="154"/>
      <c r="CV347" s="154"/>
      <c r="CW347" s="154"/>
      <c r="CX347" s="154"/>
      <c r="CY347" s="154"/>
      <c r="CZ347" s="154"/>
      <c r="DA347" s="154"/>
      <c r="DB347" s="154"/>
      <c r="DC347" s="154"/>
      <c r="DD347" s="154"/>
      <c r="DE347" s="154"/>
      <c r="DF347" s="154"/>
      <c r="DG347" s="154"/>
      <c r="DH347" s="154"/>
      <c r="DI347" s="154"/>
      <c r="DJ347" s="154"/>
      <c r="DK347" s="154"/>
      <c r="DL347" s="154"/>
      <c r="DM347" s="154"/>
      <c r="DN347" s="154"/>
      <c r="DO347" s="154"/>
    </row>
    <row r="348" spans="1:119" ht="12.75" customHeight="1">
      <c r="A348" s="2"/>
      <c r="B348" s="2"/>
      <c r="C348" s="2"/>
      <c r="D348" s="2"/>
      <c r="E348" s="2"/>
      <c r="F348" s="2"/>
      <c r="G348" s="283" t="s">
        <v>182</v>
      </c>
      <c r="H348" s="284"/>
      <c r="I348" s="278">
        <f>SUM(I324:I324)</f>
        <v>0</v>
      </c>
      <c r="J348" s="278">
        <f>SUM(J324:J324)</f>
        <v>0</v>
      </c>
      <c r="K348" s="278">
        <f>SUM(K324:K324)</f>
        <v>0</v>
      </c>
      <c r="L348" s="278">
        <f>SUM(L324:L324)</f>
        <v>0</v>
      </c>
      <c r="M348" s="278">
        <f>SUM(M324:M324)</f>
        <v>0</v>
      </c>
      <c r="N348" s="278">
        <f>SUM(N324:N324)</f>
        <v>0</v>
      </c>
      <c r="O348" s="278">
        <f>SUM(O324:O324)</f>
        <v>0</v>
      </c>
      <c r="P348" s="278">
        <f>SUM(P324:P324)</f>
        <v>0</v>
      </c>
      <c r="Q348" s="279">
        <f>SUM(Q324:Q324)</f>
        <v>0</v>
      </c>
      <c r="R348" s="279">
        <f>SUM(R324:R324)</f>
        <v>0</v>
      </c>
      <c r="S348" s="279">
        <f>SUM(S324:S324)</f>
        <v>0</v>
      </c>
      <c r="T348" s="279">
        <f>SUM(T324:T324)</f>
        <v>0</v>
      </c>
      <c r="U348" s="279">
        <f>SUM(U324:U324)</f>
        <v>0</v>
      </c>
      <c r="V348" s="279">
        <f>SUM(V324:V324)</f>
        <v>0</v>
      </c>
      <c r="W348" s="278"/>
      <c r="X348" s="280"/>
      <c r="Y348" s="280"/>
      <c r="Z348" s="56"/>
      <c r="AA348" s="152"/>
      <c r="AB348" s="152"/>
      <c r="AC348" s="152"/>
      <c r="AD348" s="152"/>
      <c r="AE348" s="152"/>
      <c r="AF348" s="152"/>
      <c r="AG348" s="152"/>
      <c r="AH348" s="152"/>
      <c r="AI348" s="152"/>
      <c r="AJ348" s="152"/>
      <c r="AK348" s="152"/>
      <c r="AL348" s="152"/>
      <c r="AM348" s="152"/>
      <c r="AN348" s="152"/>
      <c r="AO348" s="152"/>
      <c r="AP348" s="152"/>
      <c r="AQ348" s="152"/>
      <c r="AR348" s="152"/>
      <c r="AS348" s="152"/>
      <c r="AT348" s="152"/>
      <c r="AU348" s="153"/>
      <c r="AV348" s="153"/>
      <c r="AW348" s="10"/>
      <c r="BQ348" s="154"/>
      <c r="BR348" s="154"/>
      <c r="BS348" s="154"/>
      <c r="BT348" s="154"/>
      <c r="BU348" s="154"/>
      <c r="BV348" s="154"/>
      <c r="BW348" s="154"/>
      <c r="BX348" s="154"/>
      <c r="BY348" s="154"/>
      <c r="BZ348" s="154"/>
      <c r="CA348" s="154"/>
      <c r="CB348" s="154"/>
      <c r="CC348" s="154"/>
      <c r="CD348" s="154"/>
      <c r="CE348" s="154"/>
      <c r="CF348" s="154"/>
      <c r="CG348" s="154"/>
      <c r="CH348" s="154"/>
      <c r="CI348" s="154"/>
      <c r="CJ348" s="154"/>
      <c r="CK348" s="154"/>
      <c r="CL348" s="154"/>
      <c r="CM348" s="154"/>
      <c r="CN348" s="154"/>
      <c r="CO348" s="154"/>
      <c r="CP348" s="154"/>
      <c r="CQ348" s="154"/>
      <c r="CR348" s="154"/>
      <c r="CS348" s="154"/>
      <c r="CT348" s="154"/>
      <c r="CU348" s="154"/>
      <c r="CV348" s="154"/>
      <c r="CW348" s="154"/>
      <c r="CX348" s="154"/>
      <c r="CY348" s="154"/>
      <c r="CZ348" s="154"/>
      <c r="DA348" s="154"/>
      <c r="DB348" s="154"/>
      <c r="DC348" s="154"/>
      <c r="DD348" s="154"/>
      <c r="DE348" s="154"/>
      <c r="DF348" s="154"/>
      <c r="DG348" s="154"/>
      <c r="DH348" s="154"/>
      <c r="DI348" s="154"/>
      <c r="DJ348" s="154"/>
      <c r="DK348" s="154"/>
      <c r="DL348" s="154"/>
      <c r="DM348" s="154"/>
      <c r="DN348" s="154"/>
      <c r="DO348" s="154"/>
    </row>
    <row r="349" spans="1:119" ht="12.75" customHeight="1">
      <c r="A349" s="2"/>
      <c r="B349" s="2"/>
      <c r="C349" s="2"/>
      <c r="D349" s="2"/>
      <c r="E349" s="2"/>
      <c r="F349" s="2"/>
      <c r="G349" s="237" t="s">
        <v>240</v>
      </c>
      <c r="H349" s="237"/>
      <c r="I349" s="287">
        <f>SUM(I338:I348)</f>
        <v>189</v>
      </c>
      <c r="J349" s="288">
        <f>SUM(J338:J348)</f>
        <v>9</v>
      </c>
      <c r="K349" s="288">
        <f>SUM(K338:K348)</f>
        <v>912</v>
      </c>
      <c r="L349" s="288">
        <f>SUM(L338:L348)</f>
        <v>867</v>
      </c>
      <c r="M349" s="288">
        <f>SUM(M338:M348)</f>
        <v>45</v>
      </c>
      <c r="N349" s="288">
        <f>SUM(N338:N348)</f>
        <v>3204</v>
      </c>
      <c r="O349" s="288">
        <f>SUM(O338:O348)</f>
        <v>3036</v>
      </c>
      <c r="P349" s="288">
        <f>SUM(P338:P348)</f>
        <v>168</v>
      </c>
      <c r="Q349" s="289">
        <f>SUM(Q338:Q348)</f>
        <v>51468.880000000005</v>
      </c>
      <c r="R349" s="289">
        <f>SUM(R338:R348)</f>
        <v>47581.25000000001</v>
      </c>
      <c r="S349" s="289">
        <f>SUM(S338:S348)</f>
        <v>3887.63</v>
      </c>
      <c r="T349" s="289">
        <f>SUM(T338:T348)</f>
        <v>13225.360000000004</v>
      </c>
      <c r="U349" s="289">
        <f>SUM(U338:U348)</f>
        <v>11669.570000000002</v>
      </c>
      <c r="V349" s="289">
        <f>SUM(V338:V348)</f>
        <v>1555.7900000000002</v>
      </c>
      <c r="W349" s="290"/>
      <c r="X349" s="291"/>
      <c r="Y349" s="292"/>
      <c r="Z349" s="56"/>
      <c r="AA349" s="152"/>
      <c r="AB349" s="152"/>
      <c r="AC349" s="152"/>
      <c r="AD349" s="152"/>
      <c r="AE349" s="152"/>
      <c r="AF349" s="152"/>
      <c r="AG349" s="152"/>
      <c r="AH349" s="152"/>
      <c r="AI349" s="152"/>
      <c r="AJ349" s="152"/>
      <c r="AK349" s="152"/>
      <c r="AL349" s="152"/>
      <c r="AM349" s="152"/>
      <c r="AN349" s="152"/>
      <c r="AO349" s="152"/>
      <c r="AP349" s="152"/>
      <c r="AQ349" s="152"/>
      <c r="AR349" s="152"/>
      <c r="AS349" s="152"/>
      <c r="AT349" s="152"/>
      <c r="AU349" s="153"/>
      <c r="AV349" s="153"/>
      <c r="AW349" s="10"/>
      <c r="BQ349" s="154"/>
      <c r="BR349" s="154"/>
      <c r="BS349" s="154"/>
      <c r="BT349" s="154"/>
      <c r="BU349" s="154"/>
      <c r="BV349" s="154"/>
      <c r="BW349" s="154"/>
      <c r="BX349" s="154"/>
      <c r="BY349" s="154"/>
      <c r="BZ349" s="154"/>
      <c r="CA349" s="154"/>
      <c r="CB349" s="154"/>
      <c r="CC349" s="154"/>
      <c r="CD349" s="154"/>
      <c r="CE349" s="154"/>
      <c r="CF349" s="154"/>
      <c r="CG349" s="154"/>
      <c r="CH349" s="154"/>
      <c r="CI349" s="154"/>
      <c r="CJ349" s="154"/>
      <c r="CK349" s="154"/>
      <c r="CL349" s="154"/>
      <c r="CM349" s="154"/>
      <c r="CN349" s="154"/>
      <c r="CO349" s="154"/>
      <c r="CP349" s="154"/>
      <c r="CQ349" s="154"/>
      <c r="CR349" s="154"/>
      <c r="CS349" s="154"/>
      <c r="CT349" s="154"/>
      <c r="CU349" s="154"/>
      <c r="CV349" s="154"/>
      <c r="CW349" s="154"/>
      <c r="CX349" s="154"/>
      <c r="CY349" s="154"/>
      <c r="CZ349" s="154"/>
      <c r="DA349" s="154"/>
      <c r="DB349" s="154"/>
      <c r="DC349" s="154"/>
      <c r="DD349" s="154"/>
      <c r="DE349" s="154"/>
      <c r="DF349" s="154"/>
      <c r="DG349" s="154"/>
      <c r="DH349" s="154"/>
      <c r="DI349" s="154"/>
      <c r="DJ349" s="154"/>
      <c r="DK349" s="154"/>
      <c r="DL349" s="154"/>
      <c r="DM349" s="154"/>
      <c r="DN349" s="154"/>
      <c r="DO349" s="154"/>
    </row>
    <row r="350" spans="1:119" ht="12.75" customHeight="1">
      <c r="A350" s="2"/>
      <c r="B350" s="2"/>
      <c r="C350" s="2"/>
      <c r="D350" s="2"/>
      <c r="E350" s="2"/>
      <c r="F350" s="2"/>
      <c r="G350" s="2"/>
      <c r="H350" s="14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5"/>
      <c r="AA350" s="152"/>
      <c r="AB350" s="152"/>
      <c r="AC350" s="152"/>
      <c r="AD350" s="152"/>
      <c r="AE350" s="152"/>
      <c r="AF350" s="152"/>
      <c r="AG350" s="152"/>
      <c r="AH350" s="152"/>
      <c r="AI350" s="152"/>
      <c r="AJ350" s="152"/>
      <c r="AK350" s="152"/>
      <c r="AL350" s="152"/>
      <c r="AM350" s="152"/>
      <c r="AN350" s="152"/>
      <c r="AO350" s="152"/>
      <c r="AP350" s="152"/>
      <c r="AQ350" s="152"/>
      <c r="AR350" s="152"/>
      <c r="AS350" s="152"/>
      <c r="AT350" s="152"/>
      <c r="AU350" s="153"/>
      <c r="AV350" s="153"/>
      <c r="AW350" s="10"/>
      <c r="BQ350" s="154"/>
      <c r="BR350" s="154"/>
      <c r="BS350" s="154"/>
      <c r="BT350" s="154"/>
      <c r="BU350" s="154"/>
      <c r="BV350" s="154"/>
      <c r="BW350" s="154"/>
      <c r="BX350" s="154"/>
      <c r="BY350" s="154"/>
      <c r="BZ350" s="154"/>
      <c r="CA350" s="154"/>
      <c r="CB350" s="154"/>
      <c r="CC350" s="154"/>
      <c r="CD350" s="154"/>
      <c r="CE350" s="154"/>
      <c r="CF350" s="154"/>
      <c r="CG350" s="154"/>
      <c r="CH350" s="154"/>
      <c r="CI350" s="154"/>
      <c r="CJ350" s="154"/>
      <c r="CK350" s="154"/>
      <c r="CL350" s="154"/>
      <c r="CM350" s="154"/>
      <c r="CN350" s="154"/>
      <c r="CO350" s="154"/>
      <c r="CP350" s="154"/>
      <c r="CQ350" s="154"/>
      <c r="CR350" s="154"/>
      <c r="CS350" s="154"/>
      <c r="CT350" s="154"/>
      <c r="CU350" s="154"/>
      <c r="CV350" s="154"/>
      <c r="CW350" s="154"/>
      <c r="CX350" s="154"/>
      <c r="CY350" s="154"/>
      <c r="CZ350" s="154"/>
      <c r="DA350" s="154"/>
      <c r="DB350" s="154"/>
      <c r="DC350" s="154"/>
      <c r="DD350" s="154"/>
      <c r="DE350" s="154"/>
      <c r="DF350" s="154"/>
      <c r="DG350" s="154"/>
      <c r="DH350" s="154"/>
      <c r="DI350" s="154"/>
      <c r="DJ350" s="154"/>
      <c r="DK350" s="154"/>
      <c r="DL350" s="154"/>
      <c r="DM350" s="154"/>
      <c r="DN350" s="154"/>
      <c r="DO350" s="154"/>
    </row>
    <row r="351" spans="1:119" ht="12.75">
      <c r="A351" s="2"/>
      <c r="B351" s="2"/>
      <c r="C351" s="2"/>
      <c r="D351" s="2"/>
      <c r="E351" s="2"/>
      <c r="F351" s="2"/>
      <c r="G351" s="2"/>
      <c r="H351" s="2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5"/>
      <c r="AA351" s="152"/>
      <c r="AB351" s="152"/>
      <c r="AC351" s="152"/>
      <c r="AD351" s="152"/>
      <c r="AE351" s="152"/>
      <c r="AF351" s="152"/>
      <c r="AG351" s="152"/>
      <c r="AH351" s="152"/>
      <c r="AI351" s="152"/>
      <c r="AJ351" s="152"/>
      <c r="AK351" s="152"/>
      <c r="AL351" s="152"/>
      <c r="AM351" s="152"/>
      <c r="AN351" s="152"/>
      <c r="AO351" s="152"/>
      <c r="AP351" s="152"/>
      <c r="AQ351" s="152"/>
      <c r="AR351" s="152"/>
      <c r="AS351" s="152"/>
      <c r="AT351" s="152"/>
      <c r="AU351" s="153"/>
      <c r="AV351" s="153"/>
      <c r="AW351" s="10"/>
      <c r="BQ351" s="154"/>
      <c r="BR351" s="154"/>
      <c r="BS351" s="154"/>
      <c r="BT351" s="154"/>
      <c r="BU351" s="154"/>
      <c r="BV351" s="154"/>
      <c r="BW351" s="154"/>
      <c r="BX351" s="154"/>
      <c r="BY351" s="154"/>
      <c r="BZ351" s="154"/>
      <c r="CA351" s="154"/>
      <c r="CB351" s="154"/>
      <c r="CC351" s="154"/>
      <c r="CD351" s="154"/>
      <c r="CE351" s="154"/>
      <c r="CF351" s="154"/>
      <c r="CG351" s="154"/>
      <c r="CH351" s="154"/>
      <c r="CI351" s="154"/>
      <c r="CJ351" s="154"/>
      <c r="CK351" s="154"/>
      <c r="CL351" s="154"/>
      <c r="CM351" s="154"/>
      <c r="CN351" s="154"/>
      <c r="CO351" s="154"/>
      <c r="CP351" s="154"/>
      <c r="CQ351" s="154"/>
      <c r="CR351" s="154"/>
      <c r="CS351" s="154"/>
      <c r="CT351" s="154"/>
      <c r="CU351" s="154"/>
      <c r="CV351" s="154"/>
      <c r="CW351" s="154"/>
      <c r="CX351" s="154"/>
      <c r="CY351" s="154"/>
      <c r="CZ351" s="154"/>
      <c r="DA351" s="154"/>
      <c r="DB351" s="154"/>
      <c r="DC351" s="154"/>
      <c r="DD351" s="154"/>
      <c r="DE351" s="154"/>
      <c r="DF351" s="154"/>
      <c r="DG351" s="154"/>
      <c r="DH351" s="154"/>
      <c r="DI351" s="154"/>
      <c r="DJ351" s="154"/>
      <c r="DK351" s="154"/>
      <c r="DL351" s="154"/>
      <c r="DM351" s="154"/>
      <c r="DN351" s="154"/>
      <c r="DO351" s="154"/>
    </row>
    <row r="352" spans="1:119" ht="12.75">
      <c r="A352" s="2"/>
      <c r="B352" s="2"/>
      <c r="C352" s="2"/>
      <c r="D352" s="2"/>
      <c r="E352" s="2"/>
      <c r="F352" s="2"/>
      <c r="G352" s="2"/>
      <c r="H352" s="2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5"/>
      <c r="AA352" s="152"/>
      <c r="AB352" s="152"/>
      <c r="AC352" s="152"/>
      <c r="AD352" s="152"/>
      <c r="AE352" s="152"/>
      <c r="AF352" s="152"/>
      <c r="AG352" s="152"/>
      <c r="AH352" s="152"/>
      <c r="AI352" s="152"/>
      <c r="AJ352" s="152"/>
      <c r="AK352" s="152"/>
      <c r="AL352" s="152"/>
      <c r="AM352" s="152"/>
      <c r="AN352" s="152"/>
      <c r="AO352" s="152"/>
      <c r="AP352" s="152"/>
      <c r="AQ352" s="152"/>
      <c r="AR352" s="152"/>
      <c r="AS352" s="152"/>
      <c r="AT352" s="152"/>
      <c r="AU352" s="153"/>
      <c r="AV352" s="153"/>
      <c r="AW352" s="10"/>
      <c r="BQ352" s="154"/>
      <c r="BR352" s="154"/>
      <c r="BS352" s="154"/>
      <c r="BT352" s="154"/>
      <c r="BU352" s="154"/>
      <c r="BV352" s="154"/>
      <c r="BW352" s="154"/>
      <c r="BX352" s="154"/>
      <c r="BY352" s="154"/>
      <c r="BZ352" s="154"/>
      <c r="CA352" s="154"/>
      <c r="CB352" s="154"/>
      <c r="CC352" s="154"/>
      <c r="CD352" s="154"/>
      <c r="CE352" s="154"/>
      <c r="CF352" s="154"/>
      <c r="CG352" s="154"/>
      <c r="CH352" s="154"/>
      <c r="CI352" s="154"/>
      <c r="CJ352" s="154"/>
      <c r="CK352" s="154"/>
      <c r="CL352" s="154"/>
      <c r="CM352" s="154"/>
      <c r="CN352" s="154"/>
      <c r="CO352" s="154"/>
      <c r="CP352" s="154"/>
      <c r="CQ352" s="154"/>
      <c r="CR352" s="154"/>
      <c r="CS352" s="154"/>
      <c r="CT352" s="154"/>
      <c r="CU352" s="154"/>
      <c r="CV352" s="154"/>
      <c r="CW352" s="154"/>
      <c r="CX352" s="154"/>
      <c r="CY352" s="154"/>
      <c r="CZ352" s="154"/>
      <c r="DA352" s="154"/>
      <c r="DB352" s="154"/>
      <c r="DC352" s="154"/>
      <c r="DD352" s="154"/>
      <c r="DE352" s="154"/>
      <c r="DF352" s="154"/>
      <c r="DG352" s="154"/>
      <c r="DH352" s="154"/>
      <c r="DI352" s="154"/>
      <c r="DJ352" s="154"/>
      <c r="DK352" s="154"/>
      <c r="DL352" s="154"/>
      <c r="DM352" s="154"/>
      <c r="DN352" s="154"/>
      <c r="DO352" s="154"/>
    </row>
    <row r="353" spans="1:119" ht="12.75">
      <c r="A353" s="2"/>
      <c r="B353" s="2"/>
      <c r="C353" s="2"/>
      <c r="D353" s="2"/>
      <c r="E353" s="2"/>
      <c r="F353" s="2"/>
      <c r="G353" s="2"/>
      <c r="H353" s="2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5"/>
      <c r="AA353" s="152"/>
      <c r="AB353" s="152"/>
      <c r="AC353" s="152"/>
      <c r="AD353" s="152"/>
      <c r="AE353" s="152"/>
      <c r="AF353" s="152"/>
      <c r="AG353" s="152"/>
      <c r="AH353" s="152"/>
      <c r="AI353" s="152"/>
      <c r="AJ353" s="152"/>
      <c r="AK353" s="152"/>
      <c r="AL353" s="152"/>
      <c r="AM353" s="152"/>
      <c r="AN353" s="152"/>
      <c r="AO353" s="152"/>
      <c r="AP353" s="152"/>
      <c r="AQ353" s="152"/>
      <c r="AR353" s="152"/>
      <c r="AS353" s="152"/>
      <c r="AT353" s="152"/>
      <c r="AU353" s="153"/>
      <c r="AV353" s="153"/>
      <c r="AW353" s="10"/>
      <c r="DG353" s="154"/>
      <c r="DH353" s="154"/>
      <c r="DI353" s="154"/>
      <c r="DJ353" s="154"/>
      <c r="DK353" s="154"/>
      <c r="DL353" s="154"/>
      <c r="DM353" s="154"/>
      <c r="DN353" s="154"/>
      <c r="DO353" s="154"/>
    </row>
    <row r="354" spans="8:119" ht="12.75">
      <c r="H354" s="146"/>
      <c r="Z354" s="293"/>
      <c r="AA354" s="152"/>
      <c r="AB354" s="152"/>
      <c r="AC354" s="152"/>
      <c r="AD354" s="152"/>
      <c r="AE354" s="152"/>
      <c r="AF354" s="152"/>
      <c r="AG354" s="152"/>
      <c r="AH354" s="152"/>
      <c r="AI354" s="152"/>
      <c r="AJ354" s="152"/>
      <c r="AK354" s="152"/>
      <c r="AL354" s="152"/>
      <c r="AM354" s="152"/>
      <c r="AN354" s="152"/>
      <c r="AO354" s="152"/>
      <c r="AP354" s="152"/>
      <c r="AQ354" s="152"/>
      <c r="AR354" s="152"/>
      <c r="AS354" s="152"/>
      <c r="AT354" s="152"/>
      <c r="AU354" s="153"/>
      <c r="AV354" s="153"/>
      <c r="AW354" s="10"/>
      <c r="DG354" s="154"/>
      <c r="DH354" s="154"/>
      <c r="DI354" s="154"/>
      <c r="DJ354" s="154"/>
      <c r="DK354" s="154"/>
      <c r="DL354" s="154"/>
      <c r="DM354" s="154"/>
      <c r="DN354" s="154"/>
      <c r="DO354" s="154"/>
    </row>
    <row r="355" spans="8:119" ht="12.75">
      <c r="H355" s="146"/>
      <c r="Z355" s="293"/>
      <c r="AA355" s="152"/>
      <c r="AB355" s="152"/>
      <c r="AC355" s="152"/>
      <c r="AD355" s="152"/>
      <c r="AE355" s="152"/>
      <c r="AF355" s="152"/>
      <c r="AG355" s="152"/>
      <c r="AH355" s="152"/>
      <c r="AI355" s="152"/>
      <c r="AJ355" s="152"/>
      <c r="AK355" s="152"/>
      <c r="AL355" s="152"/>
      <c r="AM355" s="152"/>
      <c r="AN355" s="152"/>
      <c r="AO355" s="152"/>
      <c r="AP355" s="152"/>
      <c r="AQ355" s="152"/>
      <c r="AR355" s="152"/>
      <c r="AS355" s="152"/>
      <c r="AT355" s="152"/>
      <c r="AU355" s="153"/>
      <c r="AV355" s="153"/>
      <c r="AW355" s="10"/>
      <c r="DG355" s="154"/>
      <c r="DH355" s="154"/>
      <c r="DI355" s="154"/>
      <c r="DJ355" s="154"/>
      <c r="DK355" s="154"/>
      <c r="DL355" s="154"/>
      <c r="DM355" s="154"/>
      <c r="DN355" s="154"/>
      <c r="DO355" s="154"/>
    </row>
    <row r="356" spans="1:49" ht="12.75">
      <c r="A356" s="148"/>
      <c r="B356" s="148"/>
      <c r="C356" s="148"/>
      <c r="D356" s="148"/>
      <c r="E356" s="148"/>
      <c r="F356" s="148"/>
      <c r="G356" s="148"/>
      <c r="H356" s="149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294"/>
      <c r="AA356" s="152"/>
      <c r="AB356" s="152"/>
      <c r="AC356" s="152"/>
      <c r="AD356" s="152"/>
      <c r="AE356" s="152"/>
      <c r="AF356" s="152"/>
      <c r="AG356" s="152"/>
      <c r="AH356" s="152"/>
      <c r="AI356" s="152"/>
      <c r="AJ356" s="152"/>
      <c r="AK356" s="152"/>
      <c r="AL356" s="152"/>
      <c r="AM356" s="152"/>
      <c r="AN356" s="152"/>
      <c r="AO356" s="152"/>
      <c r="AP356" s="152"/>
      <c r="AQ356" s="152"/>
      <c r="AR356" s="152"/>
      <c r="AS356" s="152"/>
      <c r="AT356" s="152"/>
      <c r="AU356" s="153"/>
      <c r="AV356" s="153"/>
      <c r="AW356" s="10"/>
    </row>
    <row r="357" spans="1:49" ht="12.75">
      <c r="A357" s="148"/>
      <c r="B357" s="148"/>
      <c r="C357" s="148"/>
      <c r="D357" s="148"/>
      <c r="E357" s="148"/>
      <c r="F357" s="148"/>
      <c r="G357" s="148"/>
      <c r="H357" s="149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294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152"/>
      <c r="AR357" s="152"/>
      <c r="AS357" s="152"/>
      <c r="AT357" s="152"/>
      <c r="AU357" s="153"/>
      <c r="AV357" s="153"/>
      <c r="AW357" s="10"/>
    </row>
    <row r="358" spans="1:49" ht="12.75">
      <c r="A358" s="148"/>
      <c r="B358" s="148"/>
      <c r="C358" s="148"/>
      <c r="D358" s="148"/>
      <c r="E358" s="148"/>
      <c r="F358" s="148"/>
      <c r="G358" s="148"/>
      <c r="H358" s="149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294"/>
      <c r="AA358" s="152"/>
      <c r="AB358" s="152"/>
      <c r="AC358" s="152"/>
      <c r="AD358" s="152"/>
      <c r="AE358" s="152"/>
      <c r="AF358" s="152"/>
      <c r="AG358" s="152"/>
      <c r="AH358" s="152"/>
      <c r="AI358" s="152"/>
      <c r="AJ358" s="152"/>
      <c r="AK358" s="152"/>
      <c r="AL358" s="152"/>
      <c r="AM358" s="152"/>
      <c r="AN358" s="152"/>
      <c r="AO358" s="152"/>
      <c r="AP358" s="152"/>
      <c r="AQ358" s="152"/>
      <c r="AR358" s="152"/>
      <c r="AS358" s="152"/>
      <c r="AT358" s="152"/>
      <c r="AU358" s="153"/>
      <c r="AV358" s="153"/>
      <c r="AW358" s="10"/>
    </row>
    <row r="359" spans="1:49" ht="12.75">
      <c r="A359" s="148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294"/>
      <c r="AA359" s="152"/>
      <c r="AB359" s="152"/>
      <c r="AC359" s="152"/>
      <c r="AD359" s="152"/>
      <c r="AE359" s="152"/>
      <c r="AF359" s="152"/>
      <c r="AG359" s="152"/>
      <c r="AH359" s="152"/>
      <c r="AI359" s="152"/>
      <c r="AJ359" s="152"/>
      <c r="AK359" s="152"/>
      <c r="AL359" s="152"/>
      <c r="AM359" s="152"/>
      <c r="AN359" s="152"/>
      <c r="AO359" s="152"/>
      <c r="AP359" s="152"/>
      <c r="AQ359" s="152"/>
      <c r="AR359" s="152"/>
      <c r="AS359" s="152"/>
      <c r="AT359" s="152"/>
      <c r="AU359" s="153"/>
      <c r="AV359" s="153"/>
      <c r="AW359" s="10"/>
    </row>
    <row r="360" spans="1:49" ht="12.75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294"/>
      <c r="AA360" s="152"/>
      <c r="AB360" s="152"/>
      <c r="AC360" s="152"/>
      <c r="AD360" s="152"/>
      <c r="AE360" s="152"/>
      <c r="AF360" s="152"/>
      <c r="AG360" s="152"/>
      <c r="AH360" s="152"/>
      <c r="AI360" s="152"/>
      <c r="AJ360" s="152"/>
      <c r="AK360" s="152"/>
      <c r="AL360" s="152"/>
      <c r="AM360" s="152"/>
      <c r="AN360" s="152"/>
      <c r="AO360" s="152"/>
      <c r="AP360" s="152"/>
      <c r="AQ360" s="152"/>
      <c r="AR360" s="152"/>
      <c r="AS360" s="152"/>
      <c r="AT360" s="152"/>
      <c r="AU360" s="153"/>
      <c r="AV360" s="153"/>
      <c r="AW360" s="10"/>
    </row>
    <row r="361" spans="1:49" ht="12.75">
      <c r="A361" s="148"/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294"/>
      <c r="AA361" s="152"/>
      <c r="AB361" s="152"/>
      <c r="AC361" s="152"/>
      <c r="AD361" s="152"/>
      <c r="AE361" s="152"/>
      <c r="AF361" s="152"/>
      <c r="AG361" s="152"/>
      <c r="AH361" s="152"/>
      <c r="AI361" s="152"/>
      <c r="AJ361" s="152"/>
      <c r="AK361" s="152"/>
      <c r="AL361" s="152"/>
      <c r="AM361" s="152"/>
      <c r="AN361" s="152"/>
      <c r="AO361" s="152"/>
      <c r="AP361" s="152"/>
      <c r="AQ361" s="152"/>
      <c r="AR361" s="152"/>
      <c r="AS361" s="152"/>
      <c r="AT361" s="152"/>
      <c r="AU361" s="153"/>
      <c r="AV361" s="153"/>
      <c r="AW361" s="10"/>
    </row>
    <row r="362" spans="1:49" ht="12.75">
      <c r="A362" s="148"/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294"/>
      <c r="AA362" s="152"/>
      <c r="AB362" s="152"/>
      <c r="AC362" s="152"/>
      <c r="AD362" s="152"/>
      <c r="AE362" s="152"/>
      <c r="AF362" s="152"/>
      <c r="AG362" s="152"/>
      <c r="AH362" s="152"/>
      <c r="AI362" s="152"/>
      <c r="AJ362" s="152"/>
      <c r="AK362" s="152"/>
      <c r="AL362" s="152"/>
      <c r="AM362" s="152"/>
      <c r="AN362" s="152"/>
      <c r="AO362" s="152"/>
      <c r="AP362" s="152"/>
      <c r="AQ362" s="152"/>
      <c r="AR362" s="152"/>
      <c r="AS362" s="152"/>
      <c r="AT362" s="152"/>
      <c r="AU362" s="153"/>
      <c r="AV362" s="153"/>
      <c r="AW362" s="10"/>
    </row>
    <row r="363" spans="1:49" ht="12.75">
      <c r="A363" s="148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294"/>
      <c r="AA363" s="152"/>
      <c r="AB363" s="152"/>
      <c r="AC363" s="152"/>
      <c r="AD363" s="152"/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152"/>
      <c r="AO363" s="152"/>
      <c r="AP363" s="152"/>
      <c r="AQ363" s="152"/>
      <c r="AR363" s="152"/>
      <c r="AS363" s="152"/>
      <c r="AT363" s="152"/>
      <c r="AU363" s="153"/>
      <c r="AV363" s="153"/>
      <c r="AW363" s="10"/>
    </row>
    <row r="364" spans="1:49" ht="12.75">
      <c r="A364" s="148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294"/>
      <c r="AA364" s="152"/>
      <c r="AB364" s="152"/>
      <c r="AC364" s="152"/>
      <c r="AD364" s="152"/>
      <c r="AE364" s="152"/>
      <c r="AF364" s="152"/>
      <c r="AG364" s="152"/>
      <c r="AH364" s="152"/>
      <c r="AI364" s="152"/>
      <c r="AJ364" s="152"/>
      <c r="AK364" s="152"/>
      <c r="AL364" s="152"/>
      <c r="AM364" s="152"/>
      <c r="AN364" s="152"/>
      <c r="AO364" s="152"/>
      <c r="AP364" s="152"/>
      <c r="AQ364" s="152"/>
      <c r="AR364" s="152"/>
      <c r="AS364" s="152"/>
      <c r="AT364" s="152"/>
      <c r="AU364" s="153"/>
      <c r="AV364" s="153"/>
      <c r="AW364" s="10"/>
    </row>
    <row r="365" spans="1:49" ht="12.75">
      <c r="A365" s="148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294"/>
      <c r="AA365" s="152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52"/>
      <c r="AL365" s="152"/>
      <c r="AM365" s="152"/>
      <c r="AN365" s="152"/>
      <c r="AO365" s="152"/>
      <c r="AP365" s="152"/>
      <c r="AQ365" s="152"/>
      <c r="AR365" s="152"/>
      <c r="AS365" s="152"/>
      <c r="AT365" s="152"/>
      <c r="AU365" s="153"/>
      <c r="AV365" s="153"/>
      <c r="AW365" s="10"/>
    </row>
    <row r="366" spans="1:49" ht="12.75">
      <c r="A366" s="148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294"/>
      <c r="AA366" s="152"/>
      <c r="AB366" s="152"/>
      <c r="AC366" s="152"/>
      <c r="AD366" s="152"/>
      <c r="AE366" s="152"/>
      <c r="AF366" s="152"/>
      <c r="AG366" s="152"/>
      <c r="AH366" s="152"/>
      <c r="AI366" s="152"/>
      <c r="AJ366" s="152"/>
      <c r="AK366" s="152"/>
      <c r="AL366" s="152"/>
      <c r="AM366" s="152"/>
      <c r="AN366" s="152"/>
      <c r="AO366" s="152"/>
      <c r="AP366" s="152"/>
      <c r="AQ366" s="152"/>
      <c r="AR366" s="152"/>
      <c r="AS366" s="152"/>
      <c r="AT366" s="152"/>
      <c r="AU366" s="153"/>
      <c r="AV366" s="153"/>
      <c r="AW366" s="10"/>
    </row>
    <row r="367" spans="1:49" ht="12.75">
      <c r="A367" s="148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294"/>
      <c r="AA367" s="153"/>
      <c r="AB367" s="153"/>
      <c r="AC367" s="153"/>
      <c r="AD367" s="153"/>
      <c r="AE367" s="153"/>
      <c r="AF367" s="153"/>
      <c r="AG367" s="153"/>
      <c r="AH367" s="153"/>
      <c r="AI367" s="153"/>
      <c r="AJ367" s="153"/>
      <c r="AK367" s="153"/>
      <c r="AL367" s="153"/>
      <c r="AM367" s="153"/>
      <c r="AN367" s="153"/>
      <c r="AO367" s="153"/>
      <c r="AP367" s="153"/>
      <c r="AQ367" s="153"/>
      <c r="AR367" s="153"/>
      <c r="AS367" s="153"/>
      <c r="AT367" s="153"/>
      <c r="AU367" s="153"/>
      <c r="AV367" s="153"/>
      <c r="AW367" s="10"/>
    </row>
    <row r="368" spans="1:49" ht="12.75">
      <c r="A368" s="148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294"/>
      <c r="AA368" s="153"/>
      <c r="AB368" s="153"/>
      <c r="AC368" s="153"/>
      <c r="AD368" s="153"/>
      <c r="AE368" s="153"/>
      <c r="AF368" s="153"/>
      <c r="AG368" s="153"/>
      <c r="AH368" s="153"/>
      <c r="AI368" s="153"/>
      <c r="AJ368" s="153"/>
      <c r="AK368" s="153"/>
      <c r="AL368" s="153"/>
      <c r="AM368" s="153"/>
      <c r="AN368" s="153"/>
      <c r="AO368" s="153"/>
      <c r="AP368" s="153"/>
      <c r="AQ368" s="153"/>
      <c r="AR368" s="153"/>
      <c r="AS368" s="153"/>
      <c r="AT368" s="153"/>
      <c r="AU368" s="153"/>
      <c r="AV368" s="153"/>
      <c r="AW368" s="10"/>
    </row>
    <row r="369" spans="26:49" ht="10.5">
      <c r="Z369" s="293"/>
      <c r="AA369" s="153"/>
      <c r="AB369" s="153"/>
      <c r="AC369" s="153"/>
      <c r="AD369" s="153"/>
      <c r="AE369" s="153"/>
      <c r="AF369" s="153"/>
      <c r="AG369" s="153"/>
      <c r="AH369" s="153"/>
      <c r="AI369" s="153"/>
      <c r="AJ369" s="153"/>
      <c r="AK369" s="153"/>
      <c r="AL369" s="153"/>
      <c r="AM369" s="153"/>
      <c r="AN369" s="153"/>
      <c r="AO369" s="153"/>
      <c r="AP369" s="153"/>
      <c r="AQ369" s="153"/>
      <c r="AR369" s="153"/>
      <c r="AS369" s="153"/>
      <c r="AT369" s="153"/>
      <c r="AU369" s="153"/>
      <c r="AV369" s="153"/>
      <c r="AW369" s="10"/>
    </row>
    <row r="370" spans="26:49" ht="10.5">
      <c r="Z370" s="293"/>
      <c r="AA370" s="153"/>
      <c r="AB370" s="153"/>
      <c r="AC370" s="153"/>
      <c r="AD370" s="153"/>
      <c r="AE370" s="153"/>
      <c r="AF370" s="153"/>
      <c r="AG370" s="153"/>
      <c r="AH370" s="153"/>
      <c r="AI370" s="153"/>
      <c r="AJ370" s="153"/>
      <c r="AK370" s="153"/>
      <c r="AL370" s="153"/>
      <c r="AM370" s="153"/>
      <c r="AN370" s="153"/>
      <c r="AO370" s="153"/>
      <c r="AP370" s="153"/>
      <c r="AQ370" s="153"/>
      <c r="AR370" s="153"/>
      <c r="AS370" s="153"/>
      <c r="AT370" s="153"/>
      <c r="AU370" s="153"/>
      <c r="AV370" s="153"/>
      <c r="AW370" s="10"/>
    </row>
    <row r="371" spans="26:49" ht="10.5">
      <c r="Z371" s="293"/>
      <c r="AA371" s="153"/>
      <c r="AB371" s="153"/>
      <c r="AC371" s="153"/>
      <c r="AD371" s="153"/>
      <c r="AE371" s="153"/>
      <c r="AF371" s="153"/>
      <c r="AG371" s="153"/>
      <c r="AH371" s="153"/>
      <c r="AI371" s="153"/>
      <c r="AJ371" s="153"/>
      <c r="AK371" s="153"/>
      <c r="AL371" s="153"/>
      <c r="AM371" s="153"/>
      <c r="AN371" s="153"/>
      <c r="AO371" s="153"/>
      <c r="AP371" s="153"/>
      <c r="AQ371" s="153"/>
      <c r="AR371" s="153"/>
      <c r="AS371" s="153"/>
      <c r="AT371" s="153"/>
      <c r="AU371" s="153"/>
      <c r="AV371" s="153"/>
      <c r="AW371" s="10"/>
    </row>
    <row r="372" spans="26:49" ht="10.5">
      <c r="Z372" s="293"/>
      <c r="AA372" s="153"/>
      <c r="AB372" s="153"/>
      <c r="AC372" s="153"/>
      <c r="AD372" s="153"/>
      <c r="AE372" s="153"/>
      <c r="AF372" s="153"/>
      <c r="AG372" s="153"/>
      <c r="AH372" s="153"/>
      <c r="AI372" s="153"/>
      <c r="AJ372" s="153"/>
      <c r="AK372" s="153"/>
      <c r="AL372" s="153"/>
      <c r="AM372" s="153"/>
      <c r="AN372" s="153"/>
      <c r="AO372" s="153"/>
      <c r="AP372" s="153"/>
      <c r="AQ372" s="153"/>
      <c r="AR372" s="153"/>
      <c r="AS372" s="153"/>
      <c r="AT372" s="153"/>
      <c r="AU372" s="153"/>
      <c r="AV372" s="153"/>
      <c r="AW372" s="10"/>
    </row>
    <row r="373" spans="26:49" ht="10.5">
      <c r="Z373" s="293"/>
      <c r="AA373" s="153"/>
      <c r="AB373" s="153"/>
      <c r="AC373" s="153"/>
      <c r="AD373" s="153"/>
      <c r="AE373" s="153"/>
      <c r="AF373" s="153"/>
      <c r="AG373" s="153"/>
      <c r="AH373" s="153"/>
      <c r="AI373" s="153"/>
      <c r="AJ373" s="153"/>
      <c r="AK373" s="153"/>
      <c r="AL373" s="153"/>
      <c r="AM373" s="153"/>
      <c r="AN373" s="153"/>
      <c r="AO373" s="153"/>
      <c r="AP373" s="153"/>
      <c r="AQ373" s="153"/>
      <c r="AR373" s="153"/>
      <c r="AS373" s="153"/>
      <c r="AT373" s="153"/>
      <c r="AU373" s="153"/>
      <c r="AV373" s="153"/>
      <c r="AW373" s="10"/>
    </row>
    <row r="374" spans="26:49" ht="10.5">
      <c r="Z374" s="293"/>
      <c r="AA374" s="153"/>
      <c r="AB374" s="153"/>
      <c r="AC374" s="153"/>
      <c r="AD374" s="153"/>
      <c r="AE374" s="153"/>
      <c r="AF374" s="153"/>
      <c r="AG374" s="153"/>
      <c r="AH374" s="153"/>
      <c r="AI374" s="153"/>
      <c r="AJ374" s="153"/>
      <c r="AK374" s="153"/>
      <c r="AL374" s="153"/>
      <c r="AM374" s="153"/>
      <c r="AN374" s="153"/>
      <c r="AO374" s="153"/>
      <c r="AP374" s="153"/>
      <c r="AQ374" s="153"/>
      <c r="AR374" s="153"/>
      <c r="AS374" s="153"/>
      <c r="AT374" s="153"/>
      <c r="AU374" s="153"/>
      <c r="AV374" s="153"/>
      <c r="AW374" s="10"/>
    </row>
    <row r="375" spans="26:49" ht="10.5">
      <c r="Z375" s="293"/>
      <c r="AA375" s="153"/>
      <c r="AB375" s="153"/>
      <c r="AC375" s="153"/>
      <c r="AD375" s="153"/>
      <c r="AE375" s="153"/>
      <c r="AF375" s="153"/>
      <c r="AG375" s="153"/>
      <c r="AH375" s="153"/>
      <c r="AI375" s="153"/>
      <c r="AJ375" s="153"/>
      <c r="AK375" s="153"/>
      <c r="AL375" s="153"/>
      <c r="AM375" s="153"/>
      <c r="AN375" s="153"/>
      <c r="AO375" s="153"/>
      <c r="AP375" s="153"/>
      <c r="AQ375" s="153"/>
      <c r="AR375" s="153"/>
      <c r="AS375" s="153"/>
      <c r="AT375" s="153"/>
      <c r="AU375" s="153"/>
      <c r="AV375" s="153"/>
      <c r="AW375" s="10"/>
    </row>
    <row r="376" spans="26:49" ht="10.5">
      <c r="Z376" s="293"/>
      <c r="AA376" s="153"/>
      <c r="AB376" s="153"/>
      <c r="AC376" s="153"/>
      <c r="AD376" s="153"/>
      <c r="AE376" s="153"/>
      <c r="AF376" s="153"/>
      <c r="AG376" s="153"/>
      <c r="AH376" s="153"/>
      <c r="AI376" s="153"/>
      <c r="AJ376" s="153"/>
      <c r="AK376" s="153"/>
      <c r="AL376" s="153"/>
      <c r="AM376" s="153"/>
      <c r="AN376" s="153"/>
      <c r="AO376" s="153"/>
      <c r="AP376" s="153"/>
      <c r="AQ376" s="153"/>
      <c r="AR376" s="153"/>
      <c r="AS376" s="153"/>
      <c r="AT376" s="153"/>
      <c r="AU376" s="153"/>
      <c r="AV376" s="153"/>
      <c r="AW376" s="10"/>
    </row>
    <row r="377" spans="26:49" ht="10.5">
      <c r="Z377" s="293"/>
      <c r="AA377" s="153"/>
      <c r="AB377" s="153"/>
      <c r="AC377" s="153"/>
      <c r="AD377" s="153"/>
      <c r="AE377" s="153"/>
      <c r="AF377" s="153"/>
      <c r="AG377" s="153"/>
      <c r="AH377" s="153"/>
      <c r="AI377" s="153"/>
      <c r="AJ377" s="153"/>
      <c r="AK377" s="153"/>
      <c r="AL377" s="153"/>
      <c r="AM377" s="153"/>
      <c r="AN377" s="153"/>
      <c r="AO377" s="153"/>
      <c r="AP377" s="153"/>
      <c r="AQ377" s="153"/>
      <c r="AR377" s="153"/>
      <c r="AS377" s="153"/>
      <c r="AT377" s="153"/>
      <c r="AU377" s="153"/>
      <c r="AV377" s="153"/>
      <c r="AW377" s="10"/>
    </row>
    <row r="378" spans="26:49" ht="10.5">
      <c r="Z378" s="293"/>
      <c r="AA378" s="153"/>
      <c r="AB378" s="153"/>
      <c r="AC378" s="153"/>
      <c r="AD378" s="153"/>
      <c r="AE378" s="153"/>
      <c r="AF378" s="153"/>
      <c r="AG378" s="153"/>
      <c r="AH378" s="153"/>
      <c r="AI378" s="153"/>
      <c r="AJ378" s="153"/>
      <c r="AK378" s="153"/>
      <c r="AL378" s="153"/>
      <c r="AM378" s="153"/>
      <c r="AN378" s="153"/>
      <c r="AO378" s="153"/>
      <c r="AP378" s="153"/>
      <c r="AQ378" s="153"/>
      <c r="AR378" s="153"/>
      <c r="AS378" s="153"/>
      <c r="AT378" s="153"/>
      <c r="AU378" s="153"/>
      <c r="AV378" s="153"/>
      <c r="AW378" s="10"/>
    </row>
    <row r="379" spans="26:49" ht="10.5">
      <c r="Z379" s="293"/>
      <c r="AA379" s="153"/>
      <c r="AB379" s="153"/>
      <c r="AC379" s="153"/>
      <c r="AD379" s="153"/>
      <c r="AE379" s="153"/>
      <c r="AF379" s="153"/>
      <c r="AG379" s="153"/>
      <c r="AH379" s="153"/>
      <c r="AI379" s="153"/>
      <c r="AJ379" s="153"/>
      <c r="AK379" s="153"/>
      <c r="AL379" s="153"/>
      <c r="AM379" s="153"/>
      <c r="AN379" s="153"/>
      <c r="AO379" s="153"/>
      <c r="AP379" s="153"/>
      <c r="AQ379" s="153"/>
      <c r="AR379" s="153"/>
      <c r="AS379" s="153"/>
      <c r="AT379" s="153"/>
      <c r="AU379" s="153"/>
      <c r="AV379" s="153"/>
      <c r="AW379" s="10"/>
    </row>
    <row r="380" spans="26:49" ht="10.5">
      <c r="Z380" s="293"/>
      <c r="AA380" s="153"/>
      <c r="AB380" s="153"/>
      <c r="AC380" s="153"/>
      <c r="AD380" s="153"/>
      <c r="AE380" s="153"/>
      <c r="AF380" s="153"/>
      <c r="AG380" s="153"/>
      <c r="AH380" s="153"/>
      <c r="AI380" s="153"/>
      <c r="AJ380" s="153"/>
      <c r="AK380" s="153"/>
      <c r="AL380" s="153"/>
      <c r="AM380" s="153"/>
      <c r="AN380" s="153"/>
      <c r="AO380" s="153"/>
      <c r="AP380" s="153"/>
      <c r="AQ380" s="153"/>
      <c r="AR380" s="153"/>
      <c r="AS380" s="153"/>
      <c r="AT380" s="153"/>
      <c r="AU380" s="153"/>
      <c r="AV380" s="153"/>
      <c r="AW380" s="10"/>
    </row>
    <row r="381" spans="26:49" ht="10.5">
      <c r="Z381" s="293"/>
      <c r="AA381" s="153"/>
      <c r="AB381" s="153"/>
      <c r="AC381" s="153"/>
      <c r="AD381" s="153"/>
      <c r="AE381" s="153"/>
      <c r="AF381" s="153"/>
      <c r="AG381" s="153"/>
      <c r="AH381" s="153"/>
      <c r="AI381" s="153"/>
      <c r="AJ381" s="153"/>
      <c r="AK381" s="153"/>
      <c r="AL381" s="153"/>
      <c r="AM381" s="153"/>
      <c r="AN381" s="153"/>
      <c r="AO381" s="153"/>
      <c r="AP381" s="153"/>
      <c r="AQ381" s="153"/>
      <c r="AR381" s="153"/>
      <c r="AS381" s="153"/>
      <c r="AT381" s="153"/>
      <c r="AU381" s="153"/>
      <c r="AV381" s="153"/>
      <c r="AW381" s="10"/>
    </row>
    <row r="382" spans="26:49" ht="10.5">
      <c r="Z382" s="293"/>
      <c r="AA382" s="153"/>
      <c r="AB382" s="153"/>
      <c r="AC382" s="153"/>
      <c r="AD382" s="153"/>
      <c r="AE382" s="153"/>
      <c r="AF382" s="153"/>
      <c r="AG382" s="153"/>
      <c r="AH382" s="153"/>
      <c r="AI382" s="153"/>
      <c r="AJ382" s="153"/>
      <c r="AK382" s="153"/>
      <c r="AL382" s="153"/>
      <c r="AM382" s="153"/>
      <c r="AN382" s="153"/>
      <c r="AO382" s="153"/>
      <c r="AP382" s="153"/>
      <c r="AQ382" s="153"/>
      <c r="AR382" s="153"/>
      <c r="AS382" s="153"/>
      <c r="AT382" s="153"/>
      <c r="AU382" s="153"/>
      <c r="AV382" s="153"/>
      <c r="AW382" s="10"/>
    </row>
    <row r="383" spans="26:49" ht="10.5">
      <c r="Z383" s="293"/>
      <c r="AA383" s="153"/>
      <c r="AB383" s="153"/>
      <c r="AC383" s="153"/>
      <c r="AD383" s="153"/>
      <c r="AE383" s="153"/>
      <c r="AF383" s="153"/>
      <c r="AG383" s="153"/>
      <c r="AH383" s="153"/>
      <c r="AI383" s="153"/>
      <c r="AJ383" s="153"/>
      <c r="AK383" s="153"/>
      <c r="AL383" s="153"/>
      <c r="AM383" s="153"/>
      <c r="AN383" s="153"/>
      <c r="AO383" s="153"/>
      <c r="AP383" s="153"/>
      <c r="AQ383" s="153"/>
      <c r="AR383" s="153"/>
      <c r="AS383" s="153"/>
      <c r="AT383" s="153"/>
      <c r="AU383" s="153"/>
      <c r="AV383" s="153"/>
      <c r="AW383" s="10"/>
    </row>
    <row r="384" spans="26:49" ht="10.5">
      <c r="Z384" s="293"/>
      <c r="AA384" s="153"/>
      <c r="AB384" s="153"/>
      <c r="AC384" s="153"/>
      <c r="AD384" s="153"/>
      <c r="AE384" s="153"/>
      <c r="AF384" s="153"/>
      <c r="AG384" s="153"/>
      <c r="AH384" s="153"/>
      <c r="AI384" s="153"/>
      <c r="AJ384" s="153"/>
      <c r="AK384" s="153"/>
      <c r="AL384" s="153"/>
      <c r="AM384" s="153"/>
      <c r="AN384" s="153"/>
      <c r="AO384" s="153"/>
      <c r="AP384" s="153"/>
      <c r="AQ384" s="153"/>
      <c r="AR384" s="153"/>
      <c r="AS384" s="153"/>
      <c r="AT384" s="153"/>
      <c r="AU384" s="153"/>
      <c r="AV384" s="153"/>
      <c r="AW384" s="10"/>
    </row>
    <row r="385" spans="26:49" ht="10.5">
      <c r="Z385" s="293"/>
      <c r="AA385" s="153"/>
      <c r="AB385" s="153"/>
      <c r="AC385" s="153"/>
      <c r="AD385" s="153"/>
      <c r="AE385" s="153"/>
      <c r="AF385" s="153"/>
      <c r="AG385" s="153"/>
      <c r="AH385" s="153"/>
      <c r="AI385" s="153"/>
      <c r="AJ385" s="153"/>
      <c r="AK385" s="153"/>
      <c r="AL385" s="153"/>
      <c r="AM385" s="153"/>
      <c r="AN385" s="153"/>
      <c r="AO385" s="153"/>
      <c r="AP385" s="153"/>
      <c r="AQ385" s="153"/>
      <c r="AR385" s="153"/>
      <c r="AS385" s="153"/>
      <c r="AT385" s="153"/>
      <c r="AU385" s="153"/>
      <c r="AV385" s="153"/>
      <c r="AW385" s="10"/>
    </row>
    <row r="386" spans="26:49" ht="10.5">
      <c r="Z386" s="293"/>
      <c r="AA386" s="153"/>
      <c r="AB386" s="153"/>
      <c r="AC386" s="153"/>
      <c r="AD386" s="153"/>
      <c r="AE386" s="153"/>
      <c r="AF386" s="153"/>
      <c r="AG386" s="153"/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  <c r="AT386" s="153"/>
      <c r="AU386" s="153"/>
      <c r="AV386" s="153"/>
      <c r="AW386" s="10"/>
    </row>
    <row r="387" spans="26:49" ht="10.5">
      <c r="Z387" s="293"/>
      <c r="AA387" s="153"/>
      <c r="AB387" s="153"/>
      <c r="AC387" s="153"/>
      <c r="AD387" s="153"/>
      <c r="AE387" s="153"/>
      <c r="AF387" s="153"/>
      <c r="AG387" s="153"/>
      <c r="AH387" s="153"/>
      <c r="AI387" s="153"/>
      <c r="AJ387" s="153"/>
      <c r="AK387" s="153"/>
      <c r="AL387" s="153"/>
      <c r="AM387" s="153"/>
      <c r="AN387" s="153"/>
      <c r="AO387" s="153"/>
      <c r="AP387" s="153"/>
      <c r="AQ387" s="153"/>
      <c r="AR387" s="153"/>
      <c r="AS387" s="153"/>
      <c r="AT387" s="153"/>
      <c r="AU387" s="153"/>
      <c r="AV387" s="153"/>
      <c r="AW387" s="10"/>
    </row>
    <row r="388" spans="26:49" ht="10.5">
      <c r="Z388" s="293"/>
      <c r="AA388" s="153"/>
      <c r="AB388" s="153"/>
      <c r="AC388" s="153"/>
      <c r="AD388" s="153"/>
      <c r="AE388" s="153"/>
      <c r="AF388" s="153"/>
      <c r="AG388" s="153"/>
      <c r="AH388" s="153"/>
      <c r="AI388" s="153"/>
      <c r="AJ388" s="153"/>
      <c r="AK388" s="153"/>
      <c r="AL388" s="153"/>
      <c r="AM388" s="153"/>
      <c r="AN388" s="153"/>
      <c r="AO388" s="153"/>
      <c r="AP388" s="153"/>
      <c r="AQ388" s="153"/>
      <c r="AR388" s="153"/>
      <c r="AS388" s="153"/>
      <c r="AT388" s="153"/>
      <c r="AU388" s="153"/>
      <c r="AV388" s="153"/>
      <c r="AW388" s="10"/>
    </row>
    <row r="389" spans="26:49" ht="10.5">
      <c r="Z389" s="293"/>
      <c r="AA389" s="153"/>
      <c r="AB389" s="153"/>
      <c r="AC389" s="153"/>
      <c r="AD389" s="153"/>
      <c r="AE389" s="153"/>
      <c r="AF389" s="153"/>
      <c r="AG389" s="153"/>
      <c r="AH389" s="153"/>
      <c r="AI389" s="153"/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  <c r="AT389" s="153"/>
      <c r="AU389" s="153"/>
      <c r="AV389" s="153"/>
      <c r="AW389" s="10"/>
    </row>
    <row r="390" spans="26:49" ht="10.5">
      <c r="Z390" s="293"/>
      <c r="AA390" s="153"/>
      <c r="AB390" s="153"/>
      <c r="AC390" s="153"/>
      <c r="AD390" s="153"/>
      <c r="AE390" s="153"/>
      <c r="AF390" s="153"/>
      <c r="AG390" s="153"/>
      <c r="AH390" s="153"/>
      <c r="AI390" s="153"/>
      <c r="AJ390" s="153"/>
      <c r="AK390" s="153"/>
      <c r="AL390" s="153"/>
      <c r="AM390" s="153"/>
      <c r="AN390" s="153"/>
      <c r="AO390" s="153"/>
      <c r="AP390" s="153"/>
      <c r="AQ390" s="153"/>
      <c r="AR390" s="153"/>
      <c r="AS390" s="153"/>
      <c r="AT390" s="153"/>
      <c r="AU390" s="153"/>
      <c r="AV390" s="153"/>
      <c r="AW390" s="10"/>
    </row>
    <row r="391" spans="26:49" ht="10.5">
      <c r="Z391" s="293"/>
      <c r="AA391" s="153"/>
      <c r="AB391" s="153"/>
      <c r="AC391" s="153"/>
      <c r="AD391" s="153"/>
      <c r="AE391" s="153"/>
      <c r="AF391" s="153"/>
      <c r="AG391" s="153"/>
      <c r="AH391" s="153"/>
      <c r="AI391" s="153"/>
      <c r="AJ391" s="153"/>
      <c r="AK391" s="153"/>
      <c r="AL391" s="153"/>
      <c r="AM391" s="153"/>
      <c r="AN391" s="153"/>
      <c r="AO391" s="153"/>
      <c r="AP391" s="153"/>
      <c r="AQ391" s="153"/>
      <c r="AR391" s="153"/>
      <c r="AS391" s="153"/>
      <c r="AT391" s="153"/>
      <c r="AU391" s="153"/>
      <c r="AV391" s="153"/>
      <c r="AW391" s="10"/>
    </row>
    <row r="392" spans="26:49" ht="10.5">
      <c r="Z392" s="293"/>
      <c r="AA392" s="153"/>
      <c r="AB392" s="153"/>
      <c r="AC392" s="153"/>
      <c r="AD392" s="153"/>
      <c r="AE392" s="153"/>
      <c r="AF392" s="153"/>
      <c r="AG392" s="153"/>
      <c r="AH392" s="153"/>
      <c r="AI392" s="153"/>
      <c r="AJ392" s="153"/>
      <c r="AK392" s="153"/>
      <c r="AL392" s="153"/>
      <c r="AM392" s="153"/>
      <c r="AN392" s="153"/>
      <c r="AO392" s="153"/>
      <c r="AP392" s="153"/>
      <c r="AQ392" s="153"/>
      <c r="AR392" s="153"/>
      <c r="AS392" s="153"/>
      <c r="AT392" s="153"/>
      <c r="AU392" s="153"/>
      <c r="AV392" s="153"/>
      <c r="AW392" s="10"/>
    </row>
    <row r="393" spans="26:49" ht="10.5">
      <c r="Z393" s="293"/>
      <c r="AA393" s="153"/>
      <c r="AB393" s="153"/>
      <c r="AC393" s="153"/>
      <c r="AD393" s="153"/>
      <c r="AE393" s="153"/>
      <c r="AF393" s="153"/>
      <c r="AG393" s="153"/>
      <c r="AH393" s="153"/>
      <c r="AI393" s="153"/>
      <c r="AJ393" s="153"/>
      <c r="AK393" s="153"/>
      <c r="AL393" s="153"/>
      <c r="AM393" s="153"/>
      <c r="AN393" s="153"/>
      <c r="AO393" s="153"/>
      <c r="AP393" s="153"/>
      <c r="AQ393" s="153"/>
      <c r="AR393" s="153"/>
      <c r="AS393" s="153"/>
      <c r="AT393" s="153"/>
      <c r="AU393" s="153"/>
      <c r="AV393" s="153"/>
      <c r="AW393" s="10"/>
    </row>
    <row r="394" spans="26:49" ht="10.5">
      <c r="Z394" s="293"/>
      <c r="AA394" s="153"/>
      <c r="AB394" s="153"/>
      <c r="AC394" s="153"/>
      <c r="AD394" s="153"/>
      <c r="AE394" s="153"/>
      <c r="AF394" s="153"/>
      <c r="AG394" s="153"/>
      <c r="AH394" s="153"/>
      <c r="AI394" s="153"/>
      <c r="AJ394" s="153"/>
      <c r="AK394" s="153"/>
      <c r="AL394" s="153"/>
      <c r="AM394" s="153"/>
      <c r="AN394" s="153"/>
      <c r="AO394" s="153"/>
      <c r="AP394" s="153"/>
      <c r="AQ394" s="153"/>
      <c r="AR394" s="153"/>
      <c r="AS394" s="153"/>
      <c r="AT394" s="153"/>
      <c r="AU394" s="153"/>
      <c r="AV394" s="153"/>
      <c r="AW394" s="10"/>
    </row>
    <row r="395" spans="26:49" ht="10.5">
      <c r="Z395" s="293"/>
      <c r="AA395" s="153"/>
      <c r="AB395" s="153"/>
      <c r="AC395" s="153"/>
      <c r="AD395" s="153"/>
      <c r="AE395" s="153"/>
      <c r="AF395" s="153"/>
      <c r="AG395" s="153"/>
      <c r="AH395" s="153"/>
      <c r="AI395" s="153"/>
      <c r="AJ395" s="153"/>
      <c r="AK395" s="153"/>
      <c r="AL395" s="153"/>
      <c r="AM395" s="153"/>
      <c r="AN395" s="153"/>
      <c r="AO395" s="153"/>
      <c r="AP395" s="153"/>
      <c r="AQ395" s="153"/>
      <c r="AR395" s="153"/>
      <c r="AS395" s="153"/>
      <c r="AT395" s="153"/>
      <c r="AU395" s="153"/>
      <c r="AV395" s="153"/>
      <c r="AW395" s="10"/>
    </row>
    <row r="396" spans="26:49" ht="10.5">
      <c r="Z396" s="293"/>
      <c r="AA396" s="153"/>
      <c r="AB396" s="153"/>
      <c r="AC396" s="153"/>
      <c r="AD396" s="153"/>
      <c r="AE396" s="153"/>
      <c r="AF396" s="153"/>
      <c r="AG396" s="153"/>
      <c r="AH396" s="153"/>
      <c r="AI396" s="153"/>
      <c r="AJ396" s="153"/>
      <c r="AK396" s="153"/>
      <c r="AL396" s="153"/>
      <c r="AM396" s="153"/>
      <c r="AN396" s="153"/>
      <c r="AO396" s="153"/>
      <c r="AP396" s="153"/>
      <c r="AQ396" s="153"/>
      <c r="AR396" s="153"/>
      <c r="AS396" s="153"/>
      <c r="AT396" s="153"/>
      <c r="AU396" s="153"/>
      <c r="AV396" s="153"/>
      <c r="AW396" s="10"/>
    </row>
    <row r="397" spans="26:49" ht="10.5">
      <c r="Z397" s="293"/>
      <c r="AA397" s="153"/>
      <c r="AB397" s="153"/>
      <c r="AC397" s="153"/>
      <c r="AD397" s="153"/>
      <c r="AE397" s="153"/>
      <c r="AF397" s="153"/>
      <c r="AG397" s="153"/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153"/>
      <c r="AT397" s="153"/>
      <c r="AU397" s="153"/>
      <c r="AV397" s="153"/>
      <c r="AW397" s="10"/>
    </row>
    <row r="398" spans="26:49" ht="10.5">
      <c r="Z398" s="293"/>
      <c r="AA398" s="153"/>
      <c r="AB398" s="153"/>
      <c r="AC398" s="153"/>
      <c r="AD398" s="153"/>
      <c r="AE398" s="153"/>
      <c r="AF398" s="153"/>
      <c r="AG398" s="153"/>
      <c r="AH398" s="153"/>
      <c r="AI398" s="153"/>
      <c r="AJ398" s="153"/>
      <c r="AK398" s="153"/>
      <c r="AL398" s="153"/>
      <c r="AM398" s="153"/>
      <c r="AN398" s="153"/>
      <c r="AO398" s="153"/>
      <c r="AP398" s="153"/>
      <c r="AQ398" s="153"/>
      <c r="AR398" s="153"/>
      <c r="AS398" s="153"/>
      <c r="AT398" s="153"/>
      <c r="AU398" s="153"/>
      <c r="AV398" s="153"/>
      <c r="AW398" s="10"/>
    </row>
    <row r="399" spans="26:49" ht="10.5">
      <c r="Z399" s="293"/>
      <c r="AA399" s="153"/>
      <c r="AB399" s="153"/>
      <c r="AC399" s="153"/>
      <c r="AD399" s="153"/>
      <c r="AE399" s="153"/>
      <c r="AF399" s="153"/>
      <c r="AG399" s="153"/>
      <c r="AH399" s="153"/>
      <c r="AI399" s="153"/>
      <c r="AJ399" s="153"/>
      <c r="AK399" s="153"/>
      <c r="AL399" s="153"/>
      <c r="AM399" s="153"/>
      <c r="AN399" s="153"/>
      <c r="AO399" s="153"/>
      <c r="AP399" s="153"/>
      <c r="AQ399" s="153"/>
      <c r="AR399" s="153"/>
      <c r="AS399" s="153"/>
      <c r="AT399" s="153"/>
      <c r="AU399" s="153"/>
      <c r="AV399" s="153"/>
      <c r="AW399" s="10"/>
    </row>
    <row r="400" spans="26:49" ht="10.5">
      <c r="Z400" s="293"/>
      <c r="AA400" s="153"/>
      <c r="AB400" s="153"/>
      <c r="AC400" s="153"/>
      <c r="AD400" s="153"/>
      <c r="AE400" s="153"/>
      <c r="AF400" s="153"/>
      <c r="AG400" s="153"/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153"/>
      <c r="AU400" s="153"/>
      <c r="AV400" s="153"/>
      <c r="AW400" s="10"/>
    </row>
    <row r="401" spans="26:49" ht="10.5">
      <c r="Z401" s="293"/>
      <c r="AA401" s="153"/>
      <c r="AB401" s="153"/>
      <c r="AC401" s="153"/>
      <c r="AD401" s="153"/>
      <c r="AE401" s="153"/>
      <c r="AF401" s="153"/>
      <c r="AG401" s="153"/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153"/>
      <c r="AT401" s="153"/>
      <c r="AU401" s="153"/>
      <c r="AV401" s="153"/>
      <c r="AW401" s="10"/>
    </row>
    <row r="402" spans="26:49" ht="10.5">
      <c r="Z402" s="293"/>
      <c r="AA402" s="153"/>
      <c r="AB402" s="153"/>
      <c r="AC402" s="153"/>
      <c r="AD402" s="153"/>
      <c r="AE402" s="153"/>
      <c r="AF402" s="153"/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  <c r="AT402" s="153"/>
      <c r="AU402" s="153"/>
      <c r="AV402" s="153"/>
      <c r="AW402" s="10"/>
    </row>
    <row r="403" spans="26:49" ht="10.5">
      <c r="Z403" s="293"/>
      <c r="AA403" s="153"/>
      <c r="AB403" s="153"/>
      <c r="AC403" s="153"/>
      <c r="AD403" s="153"/>
      <c r="AE403" s="153"/>
      <c r="AF403" s="153"/>
      <c r="AG403" s="153"/>
      <c r="AH403" s="153"/>
      <c r="AI403" s="153"/>
      <c r="AJ403" s="153"/>
      <c r="AK403" s="153"/>
      <c r="AL403" s="153"/>
      <c r="AM403" s="153"/>
      <c r="AN403" s="153"/>
      <c r="AO403" s="153"/>
      <c r="AP403" s="153"/>
      <c r="AQ403" s="153"/>
      <c r="AR403" s="153"/>
      <c r="AS403" s="153"/>
      <c r="AT403" s="153"/>
      <c r="AU403" s="153"/>
      <c r="AV403" s="153"/>
      <c r="AW403" s="10"/>
    </row>
    <row r="404" spans="26:49" ht="10.5">
      <c r="Z404" s="293"/>
      <c r="AA404" s="153"/>
      <c r="AB404" s="153"/>
      <c r="AC404" s="153"/>
      <c r="AD404" s="153"/>
      <c r="AE404" s="153"/>
      <c r="AF404" s="153"/>
      <c r="AG404" s="153"/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  <c r="AT404" s="153"/>
      <c r="AU404" s="153"/>
      <c r="AV404" s="153"/>
      <c r="AW404" s="10"/>
    </row>
    <row r="405" spans="26:49" ht="10.5">
      <c r="Z405" s="293"/>
      <c r="AA405" s="153"/>
      <c r="AB405" s="153"/>
      <c r="AC405" s="153"/>
      <c r="AD405" s="153"/>
      <c r="AE405" s="153"/>
      <c r="AF405" s="153"/>
      <c r="AG405" s="153"/>
      <c r="AH405" s="153"/>
      <c r="AI405" s="153"/>
      <c r="AJ405" s="153"/>
      <c r="AK405" s="153"/>
      <c r="AL405" s="153"/>
      <c r="AM405" s="153"/>
      <c r="AN405" s="153"/>
      <c r="AO405" s="153"/>
      <c r="AP405" s="153"/>
      <c r="AQ405" s="153"/>
      <c r="AR405" s="153"/>
      <c r="AS405" s="153"/>
      <c r="AT405" s="153"/>
      <c r="AU405" s="153"/>
      <c r="AV405" s="153"/>
      <c r="AW405" s="10"/>
    </row>
    <row r="406" spans="26:49" ht="10.5">
      <c r="Z406" s="293"/>
      <c r="AA406" s="153"/>
      <c r="AB406" s="153"/>
      <c r="AC406" s="153"/>
      <c r="AD406" s="153"/>
      <c r="AE406" s="153"/>
      <c r="AF406" s="153"/>
      <c r="AG406" s="153"/>
      <c r="AH406" s="153"/>
      <c r="AI406" s="153"/>
      <c r="AJ406" s="153"/>
      <c r="AK406" s="153"/>
      <c r="AL406" s="153"/>
      <c r="AM406" s="153"/>
      <c r="AN406" s="153"/>
      <c r="AO406" s="153"/>
      <c r="AP406" s="153"/>
      <c r="AQ406" s="153"/>
      <c r="AR406" s="153"/>
      <c r="AS406" s="153"/>
      <c r="AT406" s="153"/>
      <c r="AU406" s="153"/>
      <c r="AV406" s="153"/>
      <c r="AW406" s="10"/>
    </row>
    <row r="407" spans="26:49" ht="10.5">
      <c r="Z407" s="293"/>
      <c r="AA407" s="153"/>
      <c r="AB407" s="153"/>
      <c r="AC407" s="153"/>
      <c r="AD407" s="153"/>
      <c r="AE407" s="153"/>
      <c r="AF407" s="153"/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  <c r="AT407" s="153"/>
      <c r="AU407" s="153"/>
      <c r="AV407" s="153"/>
      <c r="AW407" s="10"/>
    </row>
    <row r="408" spans="26:49" ht="10.5">
      <c r="Z408" s="293"/>
      <c r="AA408" s="153"/>
      <c r="AB408" s="153"/>
      <c r="AC408" s="153"/>
      <c r="AD408" s="153"/>
      <c r="AE408" s="153"/>
      <c r="AF408" s="153"/>
      <c r="AG408" s="153"/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153"/>
      <c r="AU408" s="153"/>
      <c r="AV408" s="153"/>
      <c r="AW408" s="10"/>
    </row>
    <row r="409" spans="26:49" ht="10.5">
      <c r="Z409" s="29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153"/>
      <c r="AU409" s="153"/>
      <c r="AV409" s="153"/>
      <c r="AW409" s="10"/>
    </row>
    <row r="410" spans="26:49" ht="10.5">
      <c r="Z410" s="29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  <c r="AT410" s="153"/>
      <c r="AU410" s="153"/>
      <c r="AV410" s="153"/>
      <c r="AW410" s="10"/>
    </row>
    <row r="411" spans="26:49" ht="10.5">
      <c r="Z411" s="293"/>
      <c r="AA411" s="153"/>
      <c r="AB411" s="153"/>
      <c r="AC411" s="153"/>
      <c r="AD411" s="153"/>
      <c r="AE411" s="153"/>
      <c r="AF411" s="153"/>
      <c r="AG411" s="153"/>
      <c r="AH411" s="153"/>
      <c r="AI411" s="153"/>
      <c r="AJ411" s="153"/>
      <c r="AK411" s="153"/>
      <c r="AL411" s="153"/>
      <c r="AM411" s="153"/>
      <c r="AN411" s="153"/>
      <c r="AO411" s="153"/>
      <c r="AP411" s="153"/>
      <c r="AQ411" s="153"/>
      <c r="AR411" s="153"/>
      <c r="AS411" s="153"/>
      <c r="AT411" s="153"/>
      <c r="AU411" s="153"/>
      <c r="AV411" s="153"/>
      <c r="AW411" s="10"/>
    </row>
    <row r="412" spans="26:49" ht="10.5">
      <c r="Z412" s="293"/>
      <c r="AA412" s="153"/>
      <c r="AB412" s="153"/>
      <c r="AC412" s="153"/>
      <c r="AD412" s="153"/>
      <c r="AE412" s="153"/>
      <c r="AF412" s="153"/>
      <c r="AG412" s="153"/>
      <c r="AH412" s="153"/>
      <c r="AI412" s="153"/>
      <c r="AJ412" s="153"/>
      <c r="AK412" s="153"/>
      <c r="AL412" s="153"/>
      <c r="AM412" s="153"/>
      <c r="AN412" s="153"/>
      <c r="AO412" s="153"/>
      <c r="AP412" s="153"/>
      <c r="AQ412" s="153"/>
      <c r="AR412" s="153"/>
      <c r="AS412" s="153"/>
      <c r="AT412" s="153"/>
      <c r="AU412" s="153"/>
      <c r="AV412" s="153"/>
      <c r="AW412" s="10"/>
    </row>
    <row r="413" spans="26:49" ht="10.5">
      <c r="Z413" s="293"/>
      <c r="AA413" s="153"/>
      <c r="AB413" s="153"/>
      <c r="AC413" s="153"/>
      <c r="AD413" s="153"/>
      <c r="AE413" s="153"/>
      <c r="AF413" s="153"/>
      <c r="AG413" s="153"/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  <c r="AT413" s="153"/>
      <c r="AU413" s="153"/>
      <c r="AV413" s="153"/>
      <c r="AW413" s="10"/>
    </row>
    <row r="414" spans="26:49" ht="10.5">
      <c r="Z414" s="293"/>
      <c r="AA414" s="153"/>
      <c r="AB414" s="153"/>
      <c r="AC414" s="153"/>
      <c r="AD414" s="153"/>
      <c r="AE414" s="153"/>
      <c r="AF414" s="153"/>
      <c r="AG414" s="153"/>
      <c r="AH414" s="153"/>
      <c r="AI414" s="153"/>
      <c r="AJ414" s="153"/>
      <c r="AK414" s="153"/>
      <c r="AL414" s="153"/>
      <c r="AM414" s="153"/>
      <c r="AN414" s="153"/>
      <c r="AO414" s="153"/>
      <c r="AP414" s="153"/>
      <c r="AQ414" s="153"/>
      <c r="AR414" s="153"/>
      <c r="AS414" s="153"/>
      <c r="AT414" s="153"/>
      <c r="AU414" s="153"/>
      <c r="AV414" s="153"/>
      <c r="AW414" s="10"/>
    </row>
    <row r="415" spans="26:49" ht="10.5">
      <c r="Z415" s="293"/>
      <c r="AA415" s="153"/>
      <c r="AB415" s="153"/>
      <c r="AC415" s="153"/>
      <c r="AD415" s="153"/>
      <c r="AE415" s="153"/>
      <c r="AF415" s="153"/>
      <c r="AG415" s="153"/>
      <c r="AH415" s="153"/>
      <c r="AI415" s="153"/>
      <c r="AJ415" s="153"/>
      <c r="AK415" s="153"/>
      <c r="AL415" s="153"/>
      <c r="AM415" s="153"/>
      <c r="AN415" s="153"/>
      <c r="AO415" s="153"/>
      <c r="AP415" s="153"/>
      <c r="AQ415" s="153"/>
      <c r="AR415" s="153"/>
      <c r="AS415" s="153"/>
      <c r="AT415" s="153"/>
      <c r="AU415" s="153"/>
      <c r="AV415" s="153"/>
      <c r="AW415" s="10"/>
    </row>
    <row r="416" spans="26:49" ht="10.5">
      <c r="Z416" s="293"/>
      <c r="AA416" s="153"/>
      <c r="AB416" s="153"/>
      <c r="AC416" s="153"/>
      <c r="AD416" s="153"/>
      <c r="AE416" s="153"/>
      <c r="AF416" s="153"/>
      <c r="AG416" s="153"/>
      <c r="AH416" s="153"/>
      <c r="AI416" s="153"/>
      <c r="AJ416" s="153"/>
      <c r="AK416" s="153"/>
      <c r="AL416" s="153"/>
      <c r="AM416" s="153"/>
      <c r="AN416" s="153"/>
      <c r="AO416" s="153"/>
      <c r="AP416" s="153"/>
      <c r="AQ416" s="153"/>
      <c r="AR416" s="153"/>
      <c r="AS416" s="153"/>
      <c r="AT416" s="153"/>
      <c r="AU416" s="153"/>
      <c r="AV416" s="153"/>
      <c r="AW416" s="10"/>
    </row>
    <row r="417" spans="26:49" ht="10.5">
      <c r="Z417" s="293"/>
      <c r="AA417" s="153"/>
      <c r="AB417" s="153"/>
      <c r="AC417" s="153"/>
      <c r="AD417" s="153"/>
      <c r="AE417" s="153"/>
      <c r="AF417" s="153"/>
      <c r="AG417" s="153"/>
      <c r="AH417" s="153"/>
      <c r="AI417" s="153"/>
      <c r="AJ417" s="153"/>
      <c r="AK417" s="153"/>
      <c r="AL417" s="153"/>
      <c r="AM417" s="153"/>
      <c r="AN417" s="153"/>
      <c r="AO417" s="153"/>
      <c r="AP417" s="153"/>
      <c r="AQ417" s="153"/>
      <c r="AR417" s="153"/>
      <c r="AS417" s="153"/>
      <c r="AT417" s="153"/>
      <c r="AU417" s="153"/>
      <c r="AV417" s="153"/>
      <c r="AW417" s="10"/>
    </row>
    <row r="418" spans="26:49" ht="10.5">
      <c r="Z418" s="293"/>
      <c r="AA418" s="153"/>
      <c r="AB418" s="153"/>
      <c r="AC418" s="153"/>
      <c r="AD418" s="153"/>
      <c r="AE418" s="153"/>
      <c r="AF418" s="153"/>
      <c r="AG418" s="153"/>
      <c r="AH418" s="153"/>
      <c r="AI418" s="153"/>
      <c r="AJ418" s="153"/>
      <c r="AK418" s="153"/>
      <c r="AL418" s="153"/>
      <c r="AM418" s="153"/>
      <c r="AN418" s="153"/>
      <c r="AO418" s="153"/>
      <c r="AP418" s="153"/>
      <c r="AQ418" s="153"/>
      <c r="AR418" s="153"/>
      <c r="AS418" s="153"/>
      <c r="AT418" s="153"/>
      <c r="AU418" s="153"/>
      <c r="AV418" s="153"/>
      <c r="AW418" s="10"/>
    </row>
    <row r="419" spans="26:49" ht="10.5">
      <c r="Z419" s="293"/>
      <c r="AA419" s="153"/>
      <c r="AB419" s="153"/>
      <c r="AC419" s="153"/>
      <c r="AD419" s="153"/>
      <c r="AE419" s="153"/>
      <c r="AF419" s="153"/>
      <c r="AG419" s="153"/>
      <c r="AH419" s="153"/>
      <c r="AI419" s="153"/>
      <c r="AJ419" s="153"/>
      <c r="AK419" s="153"/>
      <c r="AL419" s="153"/>
      <c r="AM419" s="153"/>
      <c r="AN419" s="153"/>
      <c r="AO419" s="153"/>
      <c r="AP419" s="153"/>
      <c r="AQ419" s="153"/>
      <c r="AR419" s="153"/>
      <c r="AS419" s="153"/>
      <c r="AT419" s="153"/>
      <c r="AU419" s="153"/>
      <c r="AV419" s="153"/>
      <c r="AW419" s="10"/>
    </row>
    <row r="420" spans="26:49" ht="10.5">
      <c r="Z420" s="293"/>
      <c r="AA420" s="153"/>
      <c r="AB420" s="153"/>
      <c r="AC420" s="153"/>
      <c r="AD420" s="153"/>
      <c r="AE420" s="153"/>
      <c r="AF420" s="153"/>
      <c r="AG420" s="153"/>
      <c r="AH420" s="153"/>
      <c r="AI420" s="153"/>
      <c r="AJ420" s="153"/>
      <c r="AK420" s="153"/>
      <c r="AL420" s="153"/>
      <c r="AM420" s="153"/>
      <c r="AN420" s="153"/>
      <c r="AO420" s="153"/>
      <c r="AP420" s="153"/>
      <c r="AQ420" s="153"/>
      <c r="AR420" s="153"/>
      <c r="AS420" s="153"/>
      <c r="AT420" s="153"/>
      <c r="AU420" s="153"/>
      <c r="AV420" s="153"/>
      <c r="AW420" s="10"/>
    </row>
    <row r="421" spans="26:49" ht="10.5">
      <c r="Z421" s="29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  <c r="AL421" s="153"/>
      <c r="AM421" s="153"/>
      <c r="AN421" s="153"/>
      <c r="AO421" s="153"/>
      <c r="AP421" s="153"/>
      <c r="AQ421" s="153"/>
      <c r="AR421" s="153"/>
      <c r="AS421" s="153"/>
      <c r="AT421" s="153"/>
      <c r="AU421" s="153"/>
      <c r="AV421" s="153"/>
      <c r="AW421" s="10"/>
    </row>
    <row r="422" spans="26:49" ht="10.5">
      <c r="Z422" s="293"/>
      <c r="AA422" s="153"/>
      <c r="AB422" s="153"/>
      <c r="AC422" s="153"/>
      <c r="AD422" s="153"/>
      <c r="AE422" s="153"/>
      <c r="AF422" s="153"/>
      <c r="AG422" s="153"/>
      <c r="AH422" s="153"/>
      <c r="AI422" s="153"/>
      <c r="AJ422" s="153"/>
      <c r="AK422" s="153"/>
      <c r="AL422" s="153"/>
      <c r="AM422" s="153"/>
      <c r="AN422" s="153"/>
      <c r="AO422" s="153"/>
      <c r="AP422" s="153"/>
      <c r="AQ422" s="153"/>
      <c r="AR422" s="153"/>
      <c r="AS422" s="153"/>
      <c r="AT422" s="153"/>
      <c r="AU422" s="153"/>
      <c r="AV422" s="153"/>
      <c r="AW422" s="10"/>
    </row>
    <row r="423" spans="26:49" ht="10.5">
      <c r="Z423" s="293"/>
      <c r="AA423" s="153"/>
      <c r="AB423" s="153"/>
      <c r="AC423" s="153"/>
      <c r="AD423" s="153"/>
      <c r="AE423" s="153"/>
      <c r="AF423" s="153"/>
      <c r="AG423" s="153"/>
      <c r="AH423" s="153"/>
      <c r="AI423" s="153"/>
      <c r="AJ423" s="153"/>
      <c r="AK423" s="153"/>
      <c r="AL423" s="153"/>
      <c r="AM423" s="153"/>
      <c r="AN423" s="153"/>
      <c r="AO423" s="153"/>
      <c r="AP423" s="153"/>
      <c r="AQ423" s="153"/>
      <c r="AR423" s="153"/>
      <c r="AS423" s="153"/>
      <c r="AT423" s="153"/>
      <c r="AU423" s="153"/>
      <c r="AV423" s="153"/>
      <c r="AW423" s="10"/>
    </row>
    <row r="424" spans="26:49" ht="10.5">
      <c r="Z424" s="293"/>
      <c r="AA424" s="153"/>
      <c r="AB424" s="153"/>
      <c r="AC424" s="153"/>
      <c r="AD424" s="153"/>
      <c r="AE424" s="153"/>
      <c r="AF424" s="153"/>
      <c r="AG424" s="153"/>
      <c r="AH424" s="153"/>
      <c r="AI424" s="153"/>
      <c r="AJ424" s="153"/>
      <c r="AK424" s="153"/>
      <c r="AL424" s="153"/>
      <c r="AM424" s="153"/>
      <c r="AN424" s="153"/>
      <c r="AO424" s="153"/>
      <c r="AP424" s="153"/>
      <c r="AQ424" s="153"/>
      <c r="AR424" s="153"/>
      <c r="AS424" s="153"/>
      <c r="AT424" s="153"/>
      <c r="AU424" s="153"/>
      <c r="AV424" s="153"/>
      <c r="AW424" s="10"/>
    </row>
    <row r="425" spans="26:49" ht="10.5">
      <c r="Z425" s="293"/>
      <c r="AA425" s="153"/>
      <c r="AB425" s="153"/>
      <c r="AC425" s="153"/>
      <c r="AD425" s="153"/>
      <c r="AE425" s="153"/>
      <c r="AF425" s="153"/>
      <c r="AG425" s="153"/>
      <c r="AH425" s="153"/>
      <c r="AI425" s="153"/>
      <c r="AJ425" s="153"/>
      <c r="AK425" s="153"/>
      <c r="AL425" s="153"/>
      <c r="AM425" s="153"/>
      <c r="AN425" s="153"/>
      <c r="AO425" s="153"/>
      <c r="AP425" s="153"/>
      <c r="AQ425" s="153"/>
      <c r="AR425" s="153"/>
      <c r="AS425" s="153"/>
      <c r="AT425" s="153"/>
      <c r="AU425" s="153"/>
      <c r="AV425" s="153"/>
      <c r="AW425" s="10"/>
    </row>
    <row r="426" spans="26:49" ht="10.5">
      <c r="Z426" s="293"/>
      <c r="AA426" s="153"/>
      <c r="AB426" s="153"/>
      <c r="AC426" s="153"/>
      <c r="AD426" s="153"/>
      <c r="AE426" s="153"/>
      <c r="AF426" s="153"/>
      <c r="AG426" s="153"/>
      <c r="AH426" s="153"/>
      <c r="AI426" s="153"/>
      <c r="AJ426" s="153"/>
      <c r="AK426" s="153"/>
      <c r="AL426" s="153"/>
      <c r="AM426" s="153"/>
      <c r="AN426" s="153"/>
      <c r="AO426" s="153"/>
      <c r="AP426" s="153"/>
      <c r="AQ426" s="153"/>
      <c r="AR426" s="153"/>
      <c r="AS426" s="153"/>
      <c r="AT426" s="153"/>
      <c r="AU426" s="153"/>
      <c r="AV426" s="153"/>
      <c r="AW426" s="10"/>
    </row>
    <row r="427" spans="26:49" ht="10.5">
      <c r="Z427" s="293"/>
      <c r="AA427" s="153"/>
      <c r="AB427" s="153"/>
      <c r="AC427" s="153"/>
      <c r="AD427" s="153"/>
      <c r="AE427" s="153"/>
      <c r="AF427" s="153"/>
      <c r="AG427" s="153"/>
      <c r="AH427" s="153"/>
      <c r="AI427" s="153"/>
      <c r="AJ427" s="153"/>
      <c r="AK427" s="153"/>
      <c r="AL427" s="153"/>
      <c r="AM427" s="153"/>
      <c r="AN427" s="153"/>
      <c r="AO427" s="153"/>
      <c r="AP427" s="153"/>
      <c r="AQ427" s="153"/>
      <c r="AR427" s="153"/>
      <c r="AS427" s="153"/>
      <c r="AT427" s="153"/>
      <c r="AU427" s="153"/>
      <c r="AV427" s="153"/>
      <c r="AW427" s="10"/>
    </row>
    <row r="428" spans="26:49" ht="10.5">
      <c r="Z428" s="293"/>
      <c r="AA428" s="153"/>
      <c r="AB428" s="153"/>
      <c r="AC428" s="153"/>
      <c r="AD428" s="153"/>
      <c r="AE428" s="153"/>
      <c r="AF428" s="153"/>
      <c r="AG428" s="153"/>
      <c r="AH428" s="153"/>
      <c r="AI428" s="153"/>
      <c r="AJ428" s="153"/>
      <c r="AK428" s="153"/>
      <c r="AL428" s="153"/>
      <c r="AM428" s="153"/>
      <c r="AN428" s="153"/>
      <c r="AO428" s="153"/>
      <c r="AP428" s="153"/>
      <c r="AQ428" s="153"/>
      <c r="AR428" s="153"/>
      <c r="AS428" s="153"/>
      <c r="AT428" s="153"/>
      <c r="AU428" s="153"/>
      <c r="AV428" s="153"/>
      <c r="AW428" s="10"/>
    </row>
    <row r="429" spans="26:49" ht="10.5">
      <c r="Z429" s="293"/>
      <c r="AA429" s="153"/>
      <c r="AB429" s="153"/>
      <c r="AC429" s="153"/>
      <c r="AD429" s="153"/>
      <c r="AE429" s="153"/>
      <c r="AF429" s="153"/>
      <c r="AG429" s="153"/>
      <c r="AH429" s="153"/>
      <c r="AI429" s="153"/>
      <c r="AJ429" s="153"/>
      <c r="AK429" s="153"/>
      <c r="AL429" s="153"/>
      <c r="AM429" s="153"/>
      <c r="AN429" s="153"/>
      <c r="AO429" s="153"/>
      <c r="AP429" s="153"/>
      <c r="AQ429" s="153"/>
      <c r="AR429" s="153"/>
      <c r="AS429" s="153"/>
      <c r="AT429" s="153"/>
      <c r="AU429" s="153"/>
      <c r="AV429" s="153"/>
      <c r="AW429" s="10"/>
    </row>
    <row r="430" spans="26:49" ht="10.5">
      <c r="Z430" s="293"/>
      <c r="AA430" s="153"/>
      <c r="AB430" s="153"/>
      <c r="AC430" s="153"/>
      <c r="AD430" s="153"/>
      <c r="AE430" s="153"/>
      <c r="AF430" s="153"/>
      <c r="AG430" s="153"/>
      <c r="AH430" s="153"/>
      <c r="AI430" s="153"/>
      <c r="AJ430" s="153"/>
      <c r="AK430" s="153"/>
      <c r="AL430" s="153"/>
      <c r="AM430" s="153"/>
      <c r="AN430" s="153"/>
      <c r="AO430" s="153"/>
      <c r="AP430" s="153"/>
      <c r="AQ430" s="153"/>
      <c r="AR430" s="153"/>
      <c r="AS430" s="153"/>
      <c r="AT430" s="153"/>
      <c r="AU430" s="153"/>
      <c r="AV430" s="153"/>
      <c r="AW430" s="10"/>
    </row>
    <row r="431" spans="26:49" ht="10.5">
      <c r="Z431" s="293"/>
      <c r="AA431" s="153"/>
      <c r="AB431" s="153"/>
      <c r="AC431" s="153"/>
      <c r="AD431" s="153"/>
      <c r="AE431" s="153"/>
      <c r="AF431" s="153"/>
      <c r="AG431" s="153"/>
      <c r="AH431" s="153"/>
      <c r="AI431" s="153"/>
      <c r="AJ431" s="153"/>
      <c r="AK431" s="153"/>
      <c r="AL431" s="153"/>
      <c r="AM431" s="153"/>
      <c r="AN431" s="153"/>
      <c r="AO431" s="153"/>
      <c r="AP431" s="153"/>
      <c r="AQ431" s="153"/>
      <c r="AR431" s="153"/>
      <c r="AS431" s="153"/>
      <c r="AT431" s="153"/>
      <c r="AU431" s="153"/>
      <c r="AV431" s="153"/>
      <c r="AW431" s="10"/>
    </row>
    <row r="432" spans="26:49" ht="10.5">
      <c r="Z432" s="293"/>
      <c r="AA432" s="153"/>
      <c r="AB432" s="153"/>
      <c r="AC432" s="153"/>
      <c r="AD432" s="153"/>
      <c r="AE432" s="153"/>
      <c r="AF432" s="153"/>
      <c r="AG432" s="153"/>
      <c r="AH432" s="153"/>
      <c r="AI432" s="153"/>
      <c r="AJ432" s="153"/>
      <c r="AK432" s="153"/>
      <c r="AL432" s="153"/>
      <c r="AM432" s="153"/>
      <c r="AN432" s="153"/>
      <c r="AO432" s="153"/>
      <c r="AP432" s="153"/>
      <c r="AQ432" s="153"/>
      <c r="AR432" s="153"/>
      <c r="AS432" s="153"/>
      <c r="AT432" s="153"/>
      <c r="AU432" s="153"/>
      <c r="AV432" s="153"/>
      <c r="AW432" s="10"/>
    </row>
    <row r="433" spans="26:49" ht="10.5">
      <c r="Z433" s="293"/>
      <c r="AA433" s="153"/>
      <c r="AB433" s="153"/>
      <c r="AC433" s="153"/>
      <c r="AD433" s="153"/>
      <c r="AE433" s="153"/>
      <c r="AF433" s="153"/>
      <c r="AG433" s="153"/>
      <c r="AH433" s="153"/>
      <c r="AI433" s="153"/>
      <c r="AJ433" s="153"/>
      <c r="AK433" s="153"/>
      <c r="AL433" s="153"/>
      <c r="AM433" s="153"/>
      <c r="AN433" s="153"/>
      <c r="AO433" s="153"/>
      <c r="AP433" s="153"/>
      <c r="AQ433" s="153"/>
      <c r="AR433" s="153"/>
      <c r="AS433" s="153"/>
      <c r="AT433" s="153"/>
      <c r="AU433" s="153"/>
      <c r="AV433" s="153"/>
      <c r="AW433" s="10"/>
    </row>
    <row r="434" spans="26:49" ht="10.5">
      <c r="Z434" s="293"/>
      <c r="AA434" s="153"/>
      <c r="AB434" s="153"/>
      <c r="AC434" s="153"/>
      <c r="AD434" s="153"/>
      <c r="AE434" s="153"/>
      <c r="AF434" s="153"/>
      <c r="AG434" s="153"/>
      <c r="AH434" s="153"/>
      <c r="AI434" s="153"/>
      <c r="AJ434" s="153"/>
      <c r="AK434" s="153"/>
      <c r="AL434" s="153"/>
      <c r="AM434" s="153"/>
      <c r="AN434" s="153"/>
      <c r="AO434" s="153"/>
      <c r="AP434" s="153"/>
      <c r="AQ434" s="153"/>
      <c r="AR434" s="153"/>
      <c r="AS434" s="153"/>
      <c r="AT434" s="153"/>
      <c r="AU434" s="153"/>
      <c r="AV434" s="153"/>
      <c r="AW434" s="10"/>
    </row>
    <row r="435" spans="26:49" ht="10.5">
      <c r="Z435" s="293"/>
      <c r="AA435" s="153"/>
      <c r="AB435" s="153"/>
      <c r="AC435" s="153"/>
      <c r="AD435" s="153"/>
      <c r="AE435" s="153"/>
      <c r="AF435" s="153"/>
      <c r="AG435" s="153"/>
      <c r="AH435" s="153"/>
      <c r="AI435" s="153"/>
      <c r="AJ435" s="153"/>
      <c r="AK435" s="153"/>
      <c r="AL435" s="153"/>
      <c r="AM435" s="153"/>
      <c r="AN435" s="153"/>
      <c r="AO435" s="153"/>
      <c r="AP435" s="153"/>
      <c r="AQ435" s="153"/>
      <c r="AR435" s="153"/>
      <c r="AS435" s="153"/>
      <c r="AT435" s="153"/>
      <c r="AU435" s="153"/>
      <c r="AV435" s="153"/>
      <c r="AW435" s="10"/>
    </row>
    <row r="436" spans="26:49" ht="10.5">
      <c r="Z436" s="293"/>
      <c r="AA436" s="153"/>
      <c r="AB436" s="153"/>
      <c r="AC436" s="153"/>
      <c r="AD436" s="153"/>
      <c r="AE436" s="153"/>
      <c r="AF436" s="153"/>
      <c r="AG436" s="153"/>
      <c r="AH436" s="153"/>
      <c r="AI436" s="153"/>
      <c r="AJ436" s="153"/>
      <c r="AK436" s="153"/>
      <c r="AL436" s="153"/>
      <c r="AM436" s="153"/>
      <c r="AN436" s="153"/>
      <c r="AO436" s="153"/>
      <c r="AP436" s="153"/>
      <c r="AQ436" s="153"/>
      <c r="AR436" s="153"/>
      <c r="AS436" s="153"/>
      <c r="AT436" s="153"/>
      <c r="AU436" s="153"/>
      <c r="AV436" s="153"/>
      <c r="AW436" s="10"/>
    </row>
    <row r="437" spans="26:49" ht="10.5">
      <c r="Z437" s="293"/>
      <c r="AA437" s="153"/>
      <c r="AB437" s="153"/>
      <c r="AC437" s="153"/>
      <c r="AD437" s="153"/>
      <c r="AE437" s="153"/>
      <c r="AF437" s="153"/>
      <c r="AG437" s="153"/>
      <c r="AH437" s="153"/>
      <c r="AI437" s="153"/>
      <c r="AJ437" s="153"/>
      <c r="AK437" s="153"/>
      <c r="AL437" s="153"/>
      <c r="AM437" s="153"/>
      <c r="AN437" s="153"/>
      <c r="AO437" s="153"/>
      <c r="AP437" s="153"/>
      <c r="AQ437" s="153"/>
      <c r="AR437" s="153"/>
      <c r="AS437" s="153"/>
      <c r="AT437" s="153"/>
      <c r="AU437" s="153"/>
      <c r="AV437" s="153"/>
      <c r="AW437" s="10"/>
    </row>
    <row r="438" spans="26:49" ht="10.5">
      <c r="Z438" s="293"/>
      <c r="AA438" s="153"/>
      <c r="AB438" s="153"/>
      <c r="AC438" s="153"/>
      <c r="AD438" s="153"/>
      <c r="AE438" s="153"/>
      <c r="AF438" s="153"/>
      <c r="AG438" s="153"/>
      <c r="AH438" s="153"/>
      <c r="AI438" s="153"/>
      <c r="AJ438" s="153"/>
      <c r="AK438" s="153"/>
      <c r="AL438" s="153"/>
      <c r="AM438" s="153"/>
      <c r="AN438" s="153"/>
      <c r="AO438" s="153"/>
      <c r="AP438" s="153"/>
      <c r="AQ438" s="153"/>
      <c r="AR438" s="153"/>
      <c r="AS438" s="153"/>
      <c r="AT438" s="153"/>
      <c r="AU438" s="153"/>
      <c r="AV438" s="153"/>
      <c r="AW438" s="10"/>
    </row>
    <row r="439" spans="26:49" ht="10.5">
      <c r="Z439" s="293"/>
      <c r="AA439" s="153"/>
      <c r="AB439" s="153"/>
      <c r="AC439" s="153"/>
      <c r="AD439" s="153"/>
      <c r="AE439" s="153"/>
      <c r="AF439" s="153"/>
      <c r="AG439" s="153"/>
      <c r="AH439" s="153"/>
      <c r="AI439" s="153"/>
      <c r="AJ439" s="153"/>
      <c r="AK439" s="153"/>
      <c r="AL439" s="153"/>
      <c r="AM439" s="153"/>
      <c r="AN439" s="153"/>
      <c r="AO439" s="153"/>
      <c r="AP439" s="153"/>
      <c r="AQ439" s="153"/>
      <c r="AR439" s="153"/>
      <c r="AS439" s="153"/>
      <c r="AT439" s="153"/>
      <c r="AU439" s="153"/>
      <c r="AV439" s="153"/>
      <c r="AW439" s="10"/>
    </row>
    <row r="440" spans="26:49" ht="10.5">
      <c r="Z440" s="293"/>
      <c r="AA440" s="153"/>
      <c r="AB440" s="153"/>
      <c r="AC440" s="153"/>
      <c r="AD440" s="153"/>
      <c r="AE440" s="153"/>
      <c r="AF440" s="153"/>
      <c r="AG440" s="153"/>
      <c r="AH440" s="153"/>
      <c r="AI440" s="153"/>
      <c r="AJ440" s="153"/>
      <c r="AK440" s="153"/>
      <c r="AL440" s="153"/>
      <c r="AM440" s="153"/>
      <c r="AN440" s="153"/>
      <c r="AO440" s="153"/>
      <c r="AP440" s="153"/>
      <c r="AQ440" s="153"/>
      <c r="AR440" s="153"/>
      <c r="AS440" s="153"/>
      <c r="AT440" s="153"/>
      <c r="AU440" s="153"/>
      <c r="AV440" s="153"/>
      <c r="AW440" s="10"/>
    </row>
    <row r="441" spans="26:49" ht="10.5">
      <c r="Z441" s="293"/>
      <c r="AA441" s="153"/>
      <c r="AB441" s="153"/>
      <c r="AC441" s="153"/>
      <c r="AD441" s="153"/>
      <c r="AE441" s="153"/>
      <c r="AF441" s="153"/>
      <c r="AG441" s="153"/>
      <c r="AH441" s="153"/>
      <c r="AI441" s="153"/>
      <c r="AJ441" s="153"/>
      <c r="AK441" s="153"/>
      <c r="AL441" s="153"/>
      <c r="AM441" s="153"/>
      <c r="AN441" s="153"/>
      <c r="AO441" s="153"/>
      <c r="AP441" s="153"/>
      <c r="AQ441" s="153"/>
      <c r="AR441" s="153"/>
      <c r="AS441" s="153"/>
      <c r="AT441" s="153"/>
      <c r="AU441" s="153"/>
      <c r="AV441" s="153"/>
      <c r="AW441" s="10"/>
    </row>
    <row r="442" spans="26:49" ht="10.5">
      <c r="Z442" s="293"/>
      <c r="AA442" s="153"/>
      <c r="AB442" s="153"/>
      <c r="AC442" s="153"/>
      <c r="AD442" s="153"/>
      <c r="AE442" s="153"/>
      <c r="AF442" s="153"/>
      <c r="AG442" s="153"/>
      <c r="AH442" s="153"/>
      <c r="AI442" s="153"/>
      <c r="AJ442" s="153"/>
      <c r="AK442" s="153"/>
      <c r="AL442" s="153"/>
      <c r="AM442" s="153"/>
      <c r="AN442" s="153"/>
      <c r="AO442" s="153"/>
      <c r="AP442" s="153"/>
      <c r="AQ442" s="153"/>
      <c r="AR442" s="153"/>
      <c r="AS442" s="153"/>
      <c r="AT442" s="153"/>
      <c r="AU442" s="153"/>
      <c r="AV442" s="153"/>
      <c r="AW442" s="10"/>
    </row>
    <row r="443" spans="26:49" ht="10.5">
      <c r="Z443" s="293"/>
      <c r="AA443" s="153"/>
      <c r="AB443" s="153"/>
      <c r="AC443" s="153"/>
      <c r="AD443" s="153"/>
      <c r="AE443" s="153"/>
      <c r="AF443" s="153"/>
      <c r="AG443" s="153"/>
      <c r="AH443" s="153"/>
      <c r="AI443" s="153"/>
      <c r="AJ443" s="153"/>
      <c r="AK443" s="153"/>
      <c r="AL443" s="153"/>
      <c r="AM443" s="153"/>
      <c r="AN443" s="153"/>
      <c r="AO443" s="153"/>
      <c r="AP443" s="153"/>
      <c r="AQ443" s="153"/>
      <c r="AR443" s="153"/>
      <c r="AS443" s="153"/>
      <c r="AT443" s="153"/>
      <c r="AU443" s="153"/>
      <c r="AV443" s="153"/>
      <c r="AW443" s="10"/>
    </row>
    <row r="444" spans="26:49" ht="10.5">
      <c r="Z444" s="293"/>
      <c r="AA444" s="153"/>
      <c r="AB444" s="153"/>
      <c r="AC444" s="153"/>
      <c r="AD444" s="153"/>
      <c r="AE444" s="153"/>
      <c r="AF444" s="153"/>
      <c r="AG444" s="153"/>
      <c r="AH444" s="153"/>
      <c r="AI444" s="153"/>
      <c r="AJ444" s="153"/>
      <c r="AK444" s="153"/>
      <c r="AL444" s="153"/>
      <c r="AM444" s="153"/>
      <c r="AN444" s="153"/>
      <c r="AO444" s="153"/>
      <c r="AP444" s="153"/>
      <c r="AQ444" s="153"/>
      <c r="AR444" s="153"/>
      <c r="AS444" s="153"/>
      <c r="AT444" s="153"/>
      <c r="AU444" s="153"/>
      <c r="AV444" s="153"/>
      <c r="AW444" s="10"/>
    </row>
    <row r="445" spans="26:49" ht="10.5">
      <c r="Z445" s="293"/>
      <c r="AA445" s="153"/>
      <c r="AB445" s="153"/>
      <c r="AC445" s="153"/>
      <c r="AD445" s="153"/>
      <c r="AE445" s="153"/>
      <c r="AF445" s="153"/>
      <c r="AG445" s="153"/>
      <c r="AH445" s="153"/>
      <c r="AI445" s="153"/>
      <c r="AJ445" s="153"/>
      <c r="AK445" s="153"/>
      <c r="AL445" s="153"/>
      <c r="AM445" s="153"/>
      <c r="AN445" s="153"/>
      <c r="AO445" s="153"/>
      <c r="AP445" s="153"/>
      <c r="AQ445" s="153"/>
      <c r="AR445" s="153"/>
      <c r="AS445" s="153"/>
      <c r="AT445" s="153"/>
      <c r="AU445" s="153"/>
      <c r="AV445" s="153"/>
      <c r="AW445" s="10"/>
    </row>
    <row r="446" spans="26:49" ht="10.5">
      <c r="Z446" s="293"/>
      <c r="AA446" s="153"/>
      <c r="AB446" s="153"/>
      <c r="AC446" s="153"/>
      <c r="AD446" s="153"/>
      <c r="AE446" s="153"/>
      <c r="AF446" s="153"/>
      <c r="AG446" s="153"/>
      <c r="AH446" s="153"/>
      <c r="AI446" s="153"/>
      <c r="AJ446" s="153"/>
      <c r="AK446" s="153"/>
      <c r="AL446" s="153"/>
      <c r="AM446" s="153"/>
      <c r="AN446" s="153"/>
      <c r="AO446" s="153"/>
      <c r="AP446" s="153"/>
      <c r="AQ446" s="153"/>
      <c r="AR446" s="153"/>
      <c r="AS446" s="153"/>
      <c r="AT446" s="153"/>
      <c r="AU446" s="153"/>
      <c r="AV446" s="153"/>
      <c r="AW446" s="10"/>
    </row>
    <row r="447" spans="26:49" ht="10.5">
      <c r="Z447" s="293"/>
      <c r="AA447" s="153"/>
      <c r="AB447" s="153"/>
      <c r="AC447" s="153"/>
      <c r="AD447" s="153"/>
      <c r="AE447" s="153"/>
      <c r="AF447" s="153"/>
      <c r="AG447" s="153"/>
      <c r="AH447" s="153"/>
      <c r="AI447" s="153"/>
      <c r="AJ447" s="153"/>
      <c r="AK447" s="153"/>
      <c r="AL447" s="153"/>
      <c r="AM447" s="153"/>
      <c r="AN447" s="153"/>
      <c r="AO447" s="153"/>
      <c r="AP447" s="153"/>
      <c r="AQ447" s="153"/>
      <c r="AR447" s="153"/>
      <c r="AS447" s="153"/>
      <c r="AT447" s="153"/>
      <c r="AU447" s="153"/>
      <c r="AV447" s="153"/>
      <c r="AW447" s="10"/>
    </row>
    <row r="448" spans="26:49" ht="10.5">
      <c r="Z448" s="293"/>
      <c r="AA448" s="153"/>
      <c r="AB448" s="153"/>
      <c r="AC448" s="153"/>
      <c r="AD448" s="153"/>
      <c r="AE448" s="153"/>
      <c r="AF448" s="153"/>
      <c r="AG448" s="153"/>
      <c r="AH448" s="153"/>
      <c r="AI448" s="153"/>
      <c r="AJ448" s="153"/>
      <c r="AK448" s="153"/>
      <c r="AL448" s="153"/>
      <c r="AM448" s="153"/>
      <c r="AN448" s="153"/>
      <c r="AO448" s="153"/>
      <c r="AP448" s="153"/>
      <c r="AQ448" s="153"/>
      <c r="AR448" s="153"/>
      <c r="AS448" s="153"/>
      <c r="AT448" s="153"/>
      <c r="AU448" s="153"/>
      <c r="AV448" s="153"/>
      <c r="AW448" s="10"/>
    </row>
    <row r="449" spans="26:49" ht="10.5">
      <c r="Z449" s="293"/>
      <c r="AA449" s="153"/>
      <c r="AB449" s="153"/>
      <c r="AC449" s="153"/>
      <c r="AD449" s="153"/>
      <c r="AE449" s="153"/>
      <c r="AF449" s="153"/>
      <c r="AG449" s="153"/>
      <c r="AH449" s="153"/>
      <c r="AI449" s="153"/>
      <c r="AJ449" s="153"/>
      <c r="AK449" s="153"/>
      <c r="AL449" s="153"/>
      <c r="AM449" s="153"/>
      <c r="AN449" s="153"/>
      <c r="AO449" s="153"/>
      <c r="AP449" s="153"/>
      <c r="AQ449" s="153"/>
      <c r="AR449" s="153"/>
      <c r="AS449" s="153"/>
      <c r="AT449" s="153"/>
      <c r="AU449" s="153"/>
      <c r="AV449" s="153"/>
      <c r="AW449" s="10"/>
    </row>
    <row r="450" spans="26:49" ht="10.5">
      <c r="Z450" s="293"/>
      <c r="AA450" s="153"/>
      <c r="AB450" s="153"/>
      <c r="AC450" s="153"/>
      <c r="AD450" s="153"/>
      <c r="AE450" s="153"/>
      <c r="AF450" s="153"/>
      <c r="AG450" s="153"/>
      <c r="AH450" s="153"/>
      <c r="AI450" s="153"/>
      <c r="AJ450" s="153"/>
      <c r="AK450" s="153"/>
      <c r="AL450" s="153"/>
      <c r="AM450" s="153"/>
      <c r="AN450" s="153"/>
      <c r="AO450" s="153"/>
      <c r="AP450" s="153"/>
      <c r="AQ450" s="153"/>
      <c r="AR450" s="153"/>
      <c r="AS450" s="153"/>
      <c r="AT450" s="153"/>
      <c r="AU450" s="153"/>
      <c r="AV450" s="153"/>
      <c r="AW450" s="10"/>
    </row>
    <row r="451" spans="26:49" ht="10.5">
      <c r="Z451" s="293"/>
      <c r="AA451" s="153"/>
      <c r="AB451" s="153"/>
      <c r="AC451" s="153"/>
      <c r="AD451" s="153"/>
      <c r="AE451" s="153"/>
      <c r="AF451" s="153"/>
      <c r="AG451" s="153"/>
      <c r="AH451" s="153"/>
      <c r="AI451" s="153"/>
      <c r="AJ451" s="153"/>
      <c r="AK451" s="153"/>
      <c r="AL451" s="153"/>
      <c r="AM451" s="153"/>
      <c r="AN451" s="153"/>
      <c r="AO451" s="153"/>
      <c r="AP451" s="153"/>
      <c r="AQ451" s="153"/>
      <c r="AR451" s="153"/>
      <c r="AS451" s="153"/>
      <c r="AT451" s="153"/>
      <c r="AU451" s="153"/>
      <c r="AV451" s="153"/>
      <c r="AW451" s="10"/>
    </row>
    <row r="452" spans="26:49" ht="10.5">
      <c r="Z452" s="293"/>
      <c r="AA452" s="153"/>
      <c r="AB452" s="153"/>
      <c r="AC452" s="153"/>
      <c r="AD452" s="153"/>
      <c r="AE452" s="153"/>
      <c r="AF452" s="153"/>
      <c r="AG452" s="153"/>
      <c r="AH452" s="153"/>
      <c r="AI452" s="153"/>
      <c r="AJ452" s="153"/>
      <c r="AK452" s="153"/>
      <c r="AL452" s="153"/>
      <c r="AM452" s="153"/>
      <c r="AN452" s="153"/>
      <c r="AO452" s="153"/>
      <c r="AP452" s="153"/>
      <c r="AQ452" s="153"/>
      <c r="AR452" s="153"/>
      <c r="AS452" s="153"/>
      <c r="AT452" s="153"/>
      <c r="AU452" s="153"/>
      <c r="AV452" s="153"/>
      <c r="AW452" s="10"/>
    </row>
    <row r="453" spans="26:49" ht="10.5">
      <c r="Z453" s="293"/>
      <c r="AA453" s="153"/>
      <c r="AB453" s="153"/>
      <c r="AC453" s="153"/>
      <c r="AD453" s="153"/>
      <c r="AE453" s="153"/>
      <c r="AF453" s="153"/>
      <c r="AG453" s="153"/>
      <c r="AH453" s="153"/>
      <c r="AI453" s="153"/>
      <c r="AJ453" s="153"/>
      <c r="AK453" s="153"/>
      <c r="AL453" s="153"/>
      <c r="AM453" s="153"/>
      <c r="AN453" s="153"/>
      <c r="AO453" s="153"/>
      <c r="AP453" s="153"/>
      <c r="AQ453" s="153"/>
      <c r="AR453" s="153"/>
      <c r="AS453" s="153"/>
      <c r="AT453" s="153"/>
      <c r="AU453" s="153"/>
      <c r="AV453" s="153"/>
      <c r="AW453" s="10"/>
    </row>
    <row r="454" spans="26:49" ht="10.5">
      <c r="Z454" s="293"/>
      <c r="AA454" s="153"/>
      <c r="AB454" s="153"/>
      <c r="AC454" s="153"/>
      <c r="AD454" s="153"/>
      <c r="AE454" s="153"/>
      <c r="AF454" s="153"/>
      <c r="AG454" s="153"/>
      <c r="AH454" s="153"/>
      <c r="AI454" s="153"/>
      <c r="AJ454" s="153"/>
      <c r="AK454" s="153"/>
      <c r="AL454" s="153"/>
      <c r="AM454" s="153"/>
      <c r="AN454" s="153"/>
      <c r="AO454" s="153"/>
      <c r="AP454" s="153"/>
      <c r="AQ454" s="153"/>
      <c r="AR454" s="153"/>
      <c r="AS454" s="153"/>
      <c r="AT454" s="153"/>
      <c r="AU454" s="153"/>
      <c r="AV454" s="153"/>
      <c r="AW454" s="10"/>
    </row>
    <row r="455" spans="26:49" ht="10.5">
      <c r="Z455" s="293"/>
      <c r="AA455" s="153"/>
      <c r="AB455" s="153"/>
      <c r="AC455" s="153"/>
      <c r="AD455" s="153"/>
      <c r="AE455" s="153"/>
      <c r="AF455" s="153"/>
      <c r="AG455" s="153"/>
      <c r="AH455" s="153"/>
      <c r="AI455" s="153"/>
      <c r="AJ455" s="153"/>
      <c r="AK455" s="153"/>
      <c r="AL455" s="153"/>
      <c r="AM455" s="153"/>
      <c r="AN455" s="153"/>
      <c r="AO455" s="153"/>
      <c r="AP455" s="153"/>
      <c r="AQ455" s="153"/>
      <c r="AR455" s="153"/>
      <c r="AS455" s="153"/>
      <c r="AT455" s="153"/>
      <c r="AU455" s="153"/>
      <c r="AV455" s="153"/>
      <c r="AW455" s="10"/>
    </row>
    <row r="456" spans="26:49" ht="10.5">
      <c r="Z456" s="293"/>
      <c r="AA456" s="153"/>
      <c r="AB456" s="153"/>
      <c r="AC456" s="153"/>
      <c r="AD456" s="153"/>
      <c r="AE456" s="153"/>
      <c r="AF456" s="153"/>
      <c r="AG456" s="153"/>
      <c r="AH456" s="153"/>
      <c r="AI456" s="153"/>
      <c r="AJ456" s="153"/>
      <c r="AK456" s="153"/>
      <c r="AL456" s="153"/>
      <c r="AM456" s="153"/>
      <c r="AN456" s="153"/>
      <c r="AO456" s="153"/>
      <c r="AP456" s="153"/>
      <c r="AQ456" s="153"/>
      <c r="AR456" s="153"/>
      <c r="AS456" s="153"/>
      <c r="AT456" s="153"/>
      <c r="AU456" s="153"/>
      <c r="AV456" s="153"/>
      <c r="AW456" s="10"/>
    </row>
    <row r="457" spans="26:49" ht="10.5">
      <c r="Z457" s="293"/>
      <c r="AA457" s="153"/>
      <c r="AB457" s="153"/>
      <c r="AC457" s="153"/>
      <c r="AD457" s="153"/>
      <c r="AE457" s="153"/>
      <c r="AF457" s="153"/>
      <c r="AG457" s="153"/>
      <c r="AH457" s="153"/>
      <c r="AI457" s="153"/>
      <c r="AJ457" s="153"/>
      <c r="AK457" s="153"/>
      <c r="AL457" s="153"/>
      <c r="AM457" s="153"/>
      <c r="AN457" s="153"/>
      <c r="AO457" s="153"/>
      <c r="AP457" s="153"/>
      <c r="AQ457" s="153"/>
      <c r="AR457" s="153"/>
      <c r="AS457" s="153"/>
      <c r="AT457" s="153"/>
      <c r="AU457" s="153"/>
      <c r="AV457" s="153"/>
      <c r="AW457" s="10"/>
    </row>
    <row r="458" spans="26:49" ht="10.5">
      <c r="Z458" s="293"/>
      <c r="AA458" s="153"/>
      <c r="AB458" s="153"/>
      <c r="AC458" s="153"/>
      <c r="AD458" s="153"/>
      <c r="AE458" s="153"/>
      <c r="AF458" s="153"/>
      <c r="AG458" s="153"/>
      <c r="AH458" s="153"/>
      <c r="AI458" s="153"/>
      <c r="AJ458" s="153"/>
      <c r="AK458" s="153"/>
      <c r="AL458" s="153"/>
      <c r="AM458" s="153"/>
      <c r="AN458" s="153"/>
      <c r="AO458" s="153"/>
      <c r="AP458" s="153"/>
      <c r="AQ458" s="153"/>
      <c r="AR458" s="153"/>
      <c r="AS458" s="153"/>
      <c r="AT458" s="153"/>
      <c r="AU458" s="153"/>
      <c r="AV458" s="153"/>
      <c r="AW458" s="10"/>
    </row>
    <row r="459" spans="26:49" ht="10.5">
      <c r="Z459" s="293"/>
      <c r="AA459" s="153"/>
      <c r="AB459" s="153"/>
      <c r="AC459" s="153"/>
      <c r="AD459" s="153"/>
      <c r="AE459" s="153"/>
      <c r="AF459" s="153"/>
      <c r="AG459" s="153"/>
      <c r="AH459" s="153"/>
      <c r="AI459" s="153"/>
      <c r="AJ459" s="153"/>
      <c r="AK459" s="153"/>
      <c r="AL459" s="153"/>
      <c r="AM459" s="153"/>
      <c r="AN459" s="153"/>
      <c r="AO459" s="153"/>
      <c r="AP459" s="153"/>
      <c r="AQ459" s="153"/>
      <c r="AR459" s="153"/>
      <c r="AS459" s="153"/>
      <c r="AT459" s="153"/>
      <c r="AU459" s="153"/>
      <c r="AV459" s="153"/>
      <c r="AW459" s="10"/>
    </row>
    <row r="460" spans="26:49" ht="10.5">
      <c r="Z460" s="293"/>
      <c r="AA460" s="153"/>
      <c r="AB460" s="153"/>
      <c r="AC460" s="153"/>
      <c r="AD460" s="153"/>
      <c r="AE460" s="153"/>
      <c r="AF460" s="153"/>
      <c r="AG460" s="153"/>
      <c r="AH460" s="153"/>
      <c r="AI460" s="153"/>
      <c r="AJ460" s="153"/>
      <c r="AK460" s="153"/>
      <c r="AL460" s="153"/>
      <c r="AM460" s="153"/>
      <c r="AN460" s="153"/>
      <c r="AO460" s="153"/>
      <c r="AP460" s="153"/>
      <c r="AQ460" s="153"/>
      <c r="AR460" s="153"/>
      <c r="AS460" s="153"/>
      <c r="AT460" s="153"/>
      <c r="AU460" s="153"/>
      <c r="AV460" s="153"/>
      <c r="AW460" s="10"/>
    </row>
    <row r="461" spans="26:49" ht="10.5">
      <c r="Z461" s="293"/>
      <c r="AA461" s="153"/>
      <c r="AB461" s="153"/>
      <c r="AC461" s="153"/>
      <c r="AD461" s="153"/>
      <c r="AE461" s="153"/>
      <c r="AF461" s="153"/>
      <c r="AG461" s="153"/>
      <c r="AH461" s="153"/>
      <c r="AI461" s="153"/>
      <c r="AJ461" s="153"/>
      <c r="AK461" s="153"/>
      <c r="AL461" s="153"/>
      <c r="AM461" s="153"/>
      <c r="AN461" s="153"/>
      <c r="AO461" s="153"/>
      <c r="AP461" s="153"/>
      <c r="AQ461" s="153"/>
      <c r="AR461" s="153"/>
      <c r="AS461" s="153"/>
      <c r="AT461" s="153"/>
      <c r="AU461" s="153"/>
      <c r="AV461" s="153"/>
      <c r="AW461" s="10"/>
    </row>
    <row r="462" spans="26:49" ht="10.5">
      <c r="Z462" s="293"/>
      <c r="AA462" s="153"/>
      <c r="AB462" s="153"/>
      <c r="AC462" s="153"/>
      <c r="AD462" s="153"/>
      <c r="AE462" s="153"/>
      <c r="AF462" s="153"/>
      <c r="AG462" s="153"/>
      <c r="AH462" s="153"/>
      <c r="AI462" s="153"/>
      <c r="AJ462" s="153"/>
      <c r="AK462" s="153"/>
      <c r="AL462" s="153"/>
      <c r="AM462" s="153"/>
      <c r="AN462" s="153"/>
      <c r="AO462" s="153"/>
      <c r="AP462" s="153"/>
      <c r="AQ462" s="153"/>
      <c r="AR462" s="153"/>
      <c r="AS462" s="153"/>
      <c r="AT462" s="153"/>
      <c r="AU462" s="153"/>
      <c r="AV462" s="153"/>
      <c r="AW462" s="10"/>
    </row>
    <row r="463" spans="26:49" ht="10.5">
      <c r="Z463" s="293"/>
      <c r="AA463" s="153"/>
      <c r="AB463" s="153"/>
      <c r="AC463" s="153"/>
      <c r="AD463" s="153"/>
      <c r="AE463" s="153"/>
      <c r="AF463" s="153"/>
      <c r="AG463" s="153"/>
      <c r="AH463" s="153"/>
      <c r="AI463" s="153"/>
      <c r="AJ463" s="153"/>
      <c r="AK463" s="153"/>
      <c r="AL463" s="153"/>
      <c r="AM463" s="153"/>
      <c r="AN463" s="153"/>
      <c r="AO463" s="153"/>
      <c r="AP463" s="153"/>
      <c r="AQ463" s="153"/>
      <c r="AR463" s="153"/>
      <c r="AS463" s="153"/>
      <c r="AT463" s="153"/>
      <c r="AU463" s="153"/>
      <c r="AV463" s="153"/>
      <c r="AW463" s="10"/>
    </row>
    <row r="464" spans="26:49" ht="10.5">
      <c r="Z464" s="293"/>
      <c r="AA464" s="153"/>
      <c r="AB464" s="153"/>
      <c r="AC464" s="153"/>
      <c r="AD464" s="153"/>
      <c r="AE464" s="153"/>
      <c r="AF464" s="153"/>
      <c r="AG464" s="153"/>
      <c r="AH464" s="153"/>
      <c r="AI464" s="153"/>
      <c r="AJ464" s="153"/>
      <c r="AK464" s="153"/>
      <c r="AL464" s="153"/>
      <c r="AM464" s="153"/>
      <c r="AN464" s="153"/>
      <c r="AO464" s="153"/>
      <c r="AP464" s="153"/>
      <c r="AQ464" s="153"/>
      <c r="AR464" s="153"/>
      <c r="AS464" s="153"/>
      <c r="AT464" s="153"/>
      <c r="AU464" s="153"/>
      <c r="AV464" s="153"/>
      <c r="AW464" s="10"/>
    </row>
    <row r="465" spans="26:49" ht="10.5">
      <c r="Z465" s="293"/>
      <c r="AA465" s="153"/>
      <c r="AB465" s="153"/>
      <c r="AC465" s="153"/>
      <c r="AD465" s="153"/>
      <c r="AE465" s="153"/>
      <c r="AF465" s="153"/>
      <c r="AG465" s="153"/>
      <c r="AH465" s="153"/>
      <c r="AI465" s="153"/>
      <c r="AJ465" s="153"/>
      <c r="AK465" s="153"/>
      <c r="AL465" s="153"/>
      <c r="AM465" s="153"/>
      <c r="AN465" s="153"/>
      <c r="AO465" s="153"/>
      <c r="AP465" s="153"/>
      <c r="AQ465" s="153"/>
      <c r="AR465" s="153"/>
      <c r="AS465" s="153"/>
      <c r="AT465" s="153"/>
      <c r="AU465" s="153"/>
      <c r="AV465" s="153"/>
      <c r="AW465" s="10"/>
    </row>
    <row r="466" spans="26:49" ht="10.5">
      <c r="Z466" s="293"/>
      <c r="AA466" s="153"/>
      <c r="AB466" s="153"/>
      <c r="AC466" s="153"/>
      <c r="AD466" s="153"/>
      <c r="AE466" s="153"/>
      <c r="AF466" s="153"/>
      <c r="AG466" s="153"/>
      <c r="AH466" s="153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153"/>
      <c r="AU466" s="153"/>
      <c r="AV466" s="153"/>
      <c r="AW466" s="10"/>
    </row>
    <row r="467" spans="26:49" ht="10.5">
      <c r="Z467" s="293"/>
      <c r="AA467" s="153"/>
      <c r="AB467" s="153"/>
      <c r="AC467" s="153"/>
      <c r="AD467" s="153"/>
      <c r="AE467" s="153"/>
      <c r="AF467" s="153"/>
      <c r="AG467" s="153"/>
      <c r="AH467" s="153"/>
      <c r="AI467" s="153"/>
      <c r="AJ467" s="153"/>
      <c r="AK467" s="153"/>
      <c r="AL467" s="153"/>
      <c r="AM467" s="153"/>
      <c r="AN467" s="153"/>
      <c r="AO467" s="153"/>
      <c r="AP467" s="153"/>
      <c r="AQ467" s="153"/>
      <c r="AR467" s="153"/>
      <c r="AS467" s="153"/>
      <c r="AT467" s="153"/>
      <c r="AU467" s="153"/>
      <c r="AV467" s="153"/>
      <c r="AW467" s="10"/>
    </row>
    <row r="468" spans="26:49" ht="10.5">
      <c r="Z468" s="293"/>
      <c r="AA468" s="153"/>
      <c r="AB468" s="153"/>
      <c r="AC468" s="153"/>
      <c r="AD468" s="153"/>
      <c r="AE468" s="153"/>
      <c r="AF468" s="153"/>
      <c r="AG468" s="153"/>
      <c r="AH468" s="153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153"/>
      <c r="AU468" s="153"/>
      <c r="AV468" s="153"/>
      <c r="AW468" s="10"/>
    </row>
    <row r="469" spans="26:49" ht="10.5">
      <c r="Z469" s="293"/>
      <c r="AA469" s="153"/>
      <c r="AB469" s="153"/>
      <c r="AC469" s="153"/>
      <c r="AD469" s="153"/>
      <c r="AE469" s="153"/>
      <c r="AF469" s="153"/>
      <c r="AG469" s="153"/>
      <c r="AH469" s="153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153"/>
      <c r="AU469" s="153"/>
      <c r="AV469" s="153"/>
      <c r="AW469" s="10"/>
    </row>
    <row r="470" spans="26:49" ht="10.5">
      <c r="Z470" s="293"/>
      <c r="AA470" s="153"/>
      <c r="AB470" s="153"/>
      <c r="AC470" s="153"/>
      <c r="AD470" s="153"/>
      <c r="AE470" s="153"/>
      <c r="AF470" s="153"/>
      <c r="AG470" s="153"/>
      <c r="AH470" s="153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153"/>
      <c r="AU470" s="153"/>
      <c r="AV470" s="153"/>
      <c r="AW470" s="10"/>
    </row>
    <row r="471" spans="26:49" ht="10.5">
      <c r="Z471" s="293"/>
      <c r="AA471" s="153"/>
      <c r="AB471" s="153"/>
      <c r="AC471" s="153"/>
      <c r="AD471" s="153"/>
      <c r="AE471" s="153"/>
      <c r="AF471" s="153"/>
      <c r="AG471" s="153"/>
      <c r="AH471" s="153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153"/>
      <c r="AU471" s="153"/>
      <c r="AV471" s="153"/>
      <c r="AW471" s="10"/>
    </row>
    <row r="472" spans="26:49" ht="10.5">
      <c r="Z472" s="293"/>
      <c r="AA472" s="153"/>
      <c r="AB472" s="153"/>
      <c r="AC472" s="153"/>
      <c r="AD472" s="153"/>
      <c r="AE472" s="153"/>
      <c r="AF472" s="153"/>
      <c r="AG472" s="153"/>
      <c r="AH472" s="153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153"/>
      <c r="AU472" s="153"/>
      <c r="AV472" s="153"/>
      <c r="AW472" s="10"/>
    </row>
    <row r="473" spans="26:49" ht="10.5">
      <c r="Z473" s="293"/>
      <c r="AA473" s="153"/>
      <c r="AB473" s="153"/>
      <c r="AC473" s="153"/>
      <c r="AD473" s="153"/>
      <c r="AE473" s="153"/>
      <c r="AF473" s="153"/>
      <c r="AG473" s="153"/>
      <c r="AH473" s="153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153"/>
      <c r="AU473" s="153"/>
      <c r="AV473" s="153"/>
      <c r="AW473" s="10"/>
    </row>
    <row r="474" spans="26:49" ht="10.5">
      <c r="Z474" s="293"/>
      <c r="AA474" s="153"/>
      <c r="AB474" s="153"/>
      <c r="AC474" s="153"/>
      <c r="AD474" s="153"/>
      <c r="AE474" s="153"/>
      <c r="AF474" s="153"/>
      <c r="AG474" s="153"/>
      <c r="AH474" s="153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153"/>
      <c r="AU474" s="153"/>
      <c r="AV474" s="153"/>
      <c r="AW474" s="10"/>
    </row>
    <row r="475" spans="26:49" ht="10.5">
      <c r="Z475" s="293"/>
      <c r="AA475" s="153"/>
      <c r="AB475" s="153"/>
      <c r="AC475" s="153"/>
      <c r="AD475" s="153"/>
      <c r="AE475" s="153"/>
      <c r="AF475" s="153"/>
      <c r="AG475" s="153"/>
      <c r="AH475" s="153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153"/>
      <c r="AU475" s="153"/>
      <c r="AV475" s="153"/>
      <c r="AW475" s="10"/>
    </row>
    <row r="476" spans="26:49" ht="10.5">
      <c r="Z476" s="293"/>
      <c r="AA476" s="153"/>
      <c r="AB476" s="153"/>
      <c r="AC476" s="153"/>
      <c r="AD476" s="153"/>
      <c r="AE476" s="153"/>
      <c r="AF476" s="153"/>
      <c r="AG476" s="153"/>
      <c r="AH476" s="153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153"/>
      <c r="AU476" s="153"/>
      <c r="AV476" s="153"/>
      <c r="AW476" s="10"/>
    </row>
    <row r="477" spans="26:49" ht="10.5">
      <c r="Z477" s="293"/>
      <c r="AA477" s="153"/>
      <c r="AB477" s="153"/>
      <c r="AC477" s="153"/>
      <c r="AD477" s="153"/>
      <c r="AE477" s="153"/>
      <c r="AF477" s="153"/>
      <c r="AG477" s="153"/>
      <c r="AH477" s="153"/>
      <c r="AI477" s="153"/>
      <c r="AJ477" s="153"/>
      <c r="AK477" s="153"/>
      <c r="AL477" s="153"/>
      <c r="AM477" s="153"/>
      <c r="AN477" s="153"/>
      <c r="AO477" s="153"/>
      <c r="AP477" s="153"/>
      <c r="AQ477" s="153"/>
      <c r="AR477" s="153"/>
      <c r="AS477" s="153"/>
      <c r="AT477" s="153"/>
      <c r="AU477" s="153"/>
      <c r="AV477" s="153"/>
      <c r="AW477" s="10"/>
    </row>
  </sheetData>
  <autoFilter ref="B8:Y327"/>
  <mergeCells count="3">
    <mergeCell ref="C286:H286"/>
    <mergeCell ref="C326:H326"/>
    <mergeCell ref="G349:H349"/>
  </mergeCells>
  <printOptions gridLines="1"/>
  <pageMargins left="0.19652777777777777" right="0.07847222222222222" top="0.984027777777778" bottom="0.984027777777778" header="0.5118055555555556" footer="0.5118055555555556"/>
  <pageSetup horizontalDpi="300" verticalDpi="300" orientation="landscape" paperSize="9" scale="65"/>
  <headerFooter alignWithMargins="0">
    <oddHeader>&amp;C&amp;F</oddHeader>
    <oddFooter>&amp;CZASOBY_2006&amp;RStrona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O368"/>
  <sheetViews>
    <sheetView workbookViewId="0" topLeftCell="A1">
      <pane xSplit="2" ySplit="8" topLeftCell="F122" activePane="bottomRight" state="frozen"/>
      <selection pane="topLeft" activeCell="A1" sqref="A1"/>
      <selection pane="topRight" activeCell="F1" sqref="F1"/>
      <selection pane="bottomLeft" activeCell="A122" sqref="A122"/>
      <selection pane="bottomRight" activeCell="G4" sqref="G4"/>
    </sheetView>
  </sheetViews>
  <sheetFormatPr defaultColWidth="9.140625" defaultRowHeight="12.75"/>
  <cols>
    <col min="1" max="1" width="3.00390625" style="1" customWidth="1"/>
    <col min="2" max="2" width="4.140625" style="1" customWidth="1"/>
    <col min="3" max="3" width="6.8515625" style="1" customWidth="1"/>
    <col min="4" max="4" width="4.8515625" style="1" customWidth="1"/>
    <col min="5" max="5" width="5.140625" style="1" customWidth="1"/>
    <col min="6" max="6" width="10.421875" style="1" customWidth="1"/>
    <col min="7" max="7" width="16.57421875" style="1" customWidth="1"/>
    <col min="8" max="8" width="11.7109375" style="1" customWidth="1"/>
    <col min="9" max="9" width="6.7109375" style="1" customWidth="1"/>
    <col min="10" max="10" width="5.421875" style="1" customWidth="1"/>
    <col min="11" max="11" width="6.421875" style="1" customWidth="1"/>
    <col min="12" max="12" width="6.00390625" style="1" customWidth="1"/>
    <col min="13" max="13" width="4.7109375" style="1" customWidth="1"/>
    <col min="14" max="14" width="6.140625" style="1" customWidth="1"/>
    <col min="15" max="15" width="6.421875" style="1" customWidth="1"/>
    <col min="16" max="16" width="4.57421875" style="1" customWidth="1"/>
    <col min="17" max="17" width="11.140625" style="1" customWidth="1"/>
    <col min="18" max="18" width="11.7109375" style="1" customWidth="1"/>
    <col min="19" max="19" width="10.140625" style="1" customWidth="1"/>
    <col min="20" max="20" width="9.8515625" style="1" customWidth="1"/>
    <col min="21" max="21" width="9.7109375" style="1" customWidth="1"/>
    <col min="22" max="22" width="8.8515625" style="1" customWidth="1"/>
    <col min="23" max="23" width="6.8515625" style="1" customWidth="1"/>
    <col min="24" max="24" width="7.00390625" style="1" customWidth="1"/>
    <col min="25" max="25" width="4.00390625" style="1" customWidth="1"/>
    <col min="26" max="26" width="20.00390625" style="1" customWidth="1"/>
    <col min="27" max="27" width="8.28125" style="1" customWidth="1"/>
    <col min="28" max="28" width="6.8515625" style="1" customWidth="1"/>
    <col min="29" max="29" width="22.8515625" style="1" customWidth="1"/>
    <col min="30" max="30" width="13.421875" style="1" customWidth="1"/>
    <col min="31" max="31" width="7.8515625" style="1" customWidth="1"/>
    <col min="32" max="32" width="6.8515625" style="1" customWidth="1"/>
    <col min="33" max="34" width="7.421875" style="1" customWidth="1"/>
    <col min="35" max="35" width="7.140625" style="1" customWidth="1"/>
    <col min="36" max="36" width="7.421875" style="1" customWidth="1"/>
    <col min="37" max="37" width="7.140625" style="1" customWidth="1"/>
    <col min="38" max="38" width="6.8515625" style="1" customWidth="1"/>
    <col min="39" max="39" width="10.421875" style="1" customWidth="1"/>
    <col min="40" max="43" width="9.140625" style="1" customWidth="1"/>
    <col min="44" max="44" width="9.7109375" style="1" customWidth="1"/>
    <col min="45" max="45" width="9.421875" style="1" customWidth="1"/>
    <col min="46" max="16384" width="9.140625" style="1" customWidth="1"/>
  </cols>
  <sheetData>
    <row r="1" spans="1:119" ht="12.75">
      <c r="A1" s="2"/>
      <c r="B1" s="2"/>
      <c r="C1" s="2"/>
      <c r="D1" s="2"/>
      <c r="E1" s="2"/>
      <c r="F1" s="2"/>
      <c r="G1" s="2" t="s">
        <v>0</v>
      </c>
      <c r="H1" s="3"/>
      <c r="I1" s="4">
        <f>+I325</f>
        <v>14</v>
      </c>
      <c r="J1" s="4">
        <f>+J325</f>
        <v>1</v>
      </c>
      <c r="K1" s="4" t="e">
        <f>+K325</f>
        <v>#REF!</v>
      </c>
      <c r="L1" s="4" t="e">
        <f>+L325</f>
        <v>#REF!</v>
      </c>
      <c r="M1" s="4" t="e">
        <f>+M325</f>
        <v>#REF!</v>
      </c>
      <c r="N1" s="4" t="e">
        <f>+N325</f>
        <v>#REF!</v>
      </c>
      <c r="O1" s="4" t="e">
        <f>+O325</f>
        <v>#REF!</v>
      </c>
      <c r="P1" s="4" t="e">
        <f>+P325</f>
        <v>#REF!</v>
      </c>
      <c r="Q1" s="150" t="e">
        <f>+Q325</f>
        <v>#REF!</v>
      </c>
      <c r="R1" s="150" t="e">
        <f>+R325</f>
        <v>#REF!</v>
      </c>
      <c r="S1" s="150" t="e">
        <f>+S325</f>
        <v>#REF!</v>
      </c>
      <c r="T1" s="150" t="e">
        <f>+T325</f>
        <v>#REF!</v>
      </c>
      <c r="U1" s="150" t="e">
        <f>+U325</f>
        <v>#REF!</v>
      </c>
      <c r="V1" s="150" t="e">
        <f>+V325</f>
        <v>#REF!</v>
      </c>
      <c r="W1" s="151"/>
      <c r="X1" s="2"/>
      <c r="Y1" s="2"/>
      <c r="Z1" s="5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</row>
    <row r="2" spans="1:119" ht="12.75">
      <c r="A2" s="2"/>
      <c r="B2" s="2"/>
      <c r="C2" s="1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</row>
    <row r="3" spans="1:119" s="11" customFormat="1" ht="15">
      <c r="A3" s="12"/>
      <c r="B3" s="12"/>
      <c r="C3" s="12"/>
      <c r="D3" s="12"/>
      <c r="E3" s="12"/>
      <c r="F3" s="12"/>
      <c r="G3" s="295" t="s">
        <v>241</v>
      </c>
      <c r="H3" s="296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8"/>
      <c r="U3" s="160"/>
      <c r="V3" s="160"/>
      <c r="W3" s="12"/>
      <c r="X3" s="12"/>
      <c r="Y3" s="12"/>
      <c r="Z3" s="15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</row>
    <row r="4" spans="1:119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62"/>
      <c r="O4" s="162"/>
      <c r="P4" s="162"/>
      <c r="Q4" s="20"/>
      <c r="R4" s="20"/>
      <c r="S4" s="20"/>
      <c r="T4" s="20"/>
      <c r="U4" s="20"/>
      <c r="V4" s="20"/>
      <c r="W4" s="20"/>
      <c r="X4" s="20"/>
      <c r="Y4" s="20"/>
      <c r="Z4" s="5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</row>
    <row r="5" spans="1:119" ht="18" customHeight="1">
      <c r="A5" s="2"/>
      <c r="B5" s="21" t="s">
        <v>4</v>
      </c>
      <c r="C5" s="22" t="s">
        <v>5</v>
      </c>
      <c r="D5" s="22" t="s">
        <v>6</v>
      </c>
      <c r="E5" s="23" t="s">
        <v>8</v>
      </c>
      <c r="F5" s="23" t="s">
        <v>9</v>
      </c>
      <c r="G5" s="24" t="s">
        <v>10</v>
      </c>
      <c r="H5" s="25" t="s">
        <v>11</v>
      </c>
      <c r="I5" s="26" t="s">
        <v>12</v>
      </c>
      <c r="J5" s="27"/>
      <c r="K5" s="163" t="s">
        <v>192</v>
      </c>
      <c r="L5" s="164"/>
      <c r="M5" s="165"/>
      <c r="N5" s="166" t="s">
        <v>193</v>
      </c>
      <c r="O5" s="167"/>
      <c r="P5" s="167"/>
      <c r="Q5" s="168" t="s">
        <v>194</v>
      </c>
      <c r="R5" s="169"/>
      <c r="S5" s="170"/>
      <c r="T5" s="171" t="s">
        <v>195</v>
      </c>
      <c r="U5" s="169"/>
      <c r="V5" s="169"/>
      <c r="W5" s="172" t="s">
        <v>196</v>
      </c>
      <c r="X5" s="27" t="s">
        <v>197</v>
      </c>
      <c r="Y5" s="173"/>
      <c r="Z5" s="29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</row>
    <row r="6" spans="1:119" ht="18" customHeight="1">
      <c r="A6" s="2"/>
      <c r="B6" s="32"/>
      <c r="C6" s="33" t="s">
        <v>14</v>
      </c>
      <c r="D6" s="33" t="s">
        <v>15</v>
      </c>
      <c r="E6" s="34"/>
      <c r="F6" s="35" t="s">
        <v>17</v>
      </c>
      <c r="G6" s="36"/>
      <c r="H6" s="37" t="s">
        <v>18</v>
      </c>
      <c r="I6" s="38" t="s">
        <v>19</v>
      </c>
      <c r="J6" s="39" t="s">
        <v>20</v>
      </c>
      <c r="K6" s="174" t="s">
        <v>198</v>
      </c>
      <c r="L6" s="175" t="s">
        <v>19</v>
      </c>
      <c r="M6" s="176" t="s">
        <v>20</v>
      </c>
      <c r="N6" s="177" t="s">
        <v>198</v>
      </c>
      <c r="O6" s="178" t="s">
        <v>19</v>
      </c>
      <c r="P6" s="179" t="s">
        <v>20</v>
      </c>
      <c r="Q6" s="180" t="s">
        <v>199</v>
      </c>
      <c r="R6" s="175" t="s">
        <v>200</v>
      </c>
      <c r="S6" s="176" t="s">
        <v>201</v>
      </c>
      <c r="T6" s="38" t="s">
        <v>199</v>
      </c>
      <c r="U6" s="175" t="s">
        <v>200</v>
      </c>
      <c r="V6" s="39" t="s">
        <v>201</v>
      </c>
      <c r="W6" s="181" t="s">
        <v>202</v>
      </c>
      <c r="X6" s="182" t="s">
        <v>203</v>
      </c>
      <c r="Y6" s="181"/>
      <c r="Z6" s="29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</row>
    <row r="7" spans="1:119" ht="12.75">
      <c r="A7" s="2"/>
      <c r="B7" s="41"/>
      <c r="C7" s="42"/>
      <c r="D7" s="42"/>
      <c r="E7" s="43"/>
      <c r="F7" s="43"/>
      <c r="G7" s="44"/>
      <c r="H7" s="45"/>
      <c r="I7" s="46" t="s">
        <v>22</v>
      </c>
      <c r="J7" s="47" t="s">
        <v>22</v>
      </c>
      <c r="K7" s="183" t="s">
        <v>22</v>
      </c>
      <c r="L7" s="184" t="s">
        <v>22</v>
      </c>
      <c r="M7" s="185" t="s">
        <v>22</v>
      </c>
      <c r="N7" s="46" t="s">
        <v>22</v>
      </c>
      <c r="O7" s="184" t="s">
        <v>22</v>
      </c>
      <c r="P7" s="47" t="s">
        <v>22</v>
      </c>
      <c r="Q7" s="186" t="s">
        <v>204</v>
      </c>
      <c r="R7" s="184" t="s">
        <v>204</v>
      </c>
      <c r="S7" s="185" t="s">
        <v>204</v>
      </c>
      <c r="T7" s="46" t="s">
        <v>204</v>
      </c>
      <c r="U7" s="184" t="s">
        <v>204</v>
      </c>
      <c r="V7" s="47" t="s">
        <v>204</v>
      </c>
      <c r="W7" s="187" t="s">
        <v>205</v>
      </c>
      <c r="X7" s="188"/>
      <c r="Y7" s="45"/>
      <c r="Z7" s="29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0"/>
      <c r="DG7" s="154"/>
      <c r="DH7" s="154"/>
      <c r="DI7" s="154"/>
      <c r="DJ7" s="154"/>
      <c r="DK7" s="154"/>
      <c r="DL7" s="154"/>
      <c r="DM7" s="154"/>
      <c r="DN7" s="154"/>
      <c r="DO7" s="154"/>
    </row>
    <row r="8" spans="1:119" ht="7.5" customHeight="1">
      <c r="A8" s="5"/>
      <c r="B8" s="48"/>
      <c r="C8" s="49"/>
      <c r="D8" s="49"/>
      <c r="E8" s="50"/>
      <c r="F8" s="50"/>
      <c r="G8" s="51"/>
      <c r="H8" s="52"/>
      <c r="I8" s="53"/>
      <c r="J8" s="54"/>
      <c r="K8" s="189"/>
      <c r="L8" s="190"/>
      <c r="M8" s="190"/>
      <c r="N8" s="190"/>
      <c r="O8" s="190"/>
      <c r="P8" s="190"/>
      <c r="Q8" s="191"/>
      <c r="R8" s="191"/>
      <c r="S8" s="191"/>
      <c r="T8" s="191"/>
      <c r="U8" s="191"/>
      <c r="V8" s="191"/>
      <c r="W8" s="190"/>
      <c r="X8" s="190"/>
      <c r="Y8" s="192"/>
      <c r="Z8" s="56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0"/>
      <c r="DG8" s="154"/>
      <c r="DH8" s="154"/>
      <c r="DI8" s="154"/>
      <c r="DJ8" s="154"/>
      <c r="DK8" s="154"/>
      <c r="DL8" s="154"/>
      <c r="DM8" s="154"/>
      <c r="DN8" s="154"/>
      <c r="DO8" s="154"/>
    </row>
    <row r="9" spans="1:119" ht="12.75" customHeight="1">
      <c r="A9" s="58">
        <v>1</v>
      </c>
      <c r="B9" s="193">
        <v>1</v>
      </c>
      <c r="C9" s="194">
        <v>3001</v>
      </c>
      <c r="D9" s="195" t="s">
        <v>23</v>
      </c>
      <c r="E9" s="196" t="s">
        <v>24</v>
      </c>
      <c r="F9" s="196" t="s">
        <v>25</v>
      </c>
      <c r="G9" s="196" t="s">
        <v>26</v>
      </c>
      <c r="H9" s="197">
        <v>1</v>
      </c>
      <c r="I9" s="198">
        <v>1</v>
      </c>
      <c r="J9" s="199"/>
      <c r="K9" s="200" t="e">
        <f>SUM(L9:M9)</f>
        <v>#REF!</v>
      </c>
      <c r="L9" s="201" t="e">
        <f>ZASOBY!#REF!-ZASOBY_WŁ_!L9</f>
        <v>#REF!</v>
      </c>
      <c r="M9" s="201" t="e">
        <f>ZASOBY!#REF!-ZASOBY_WŁ_!M9</f>
        <v>#REF!</v>
      </c>
      <c r="N9" s="200" t="e">
        <f>SUM(O9:P9)</f>
        <v>#REF!</v>
      </c>
      <c r="O9" s="201" t="e">
        <f>ZASOBY!#REF!-ZASOBY_WŁ_!O9</f>
        <v>#REF!</v>
      </c>
      <c r="P9" s="201" t="e">
        <f>ZASOBY!#REF!-ZASOBY_WŁ_!P9</f>
        <v>#REF!</v>
      </c>
      <c r="Q9" s="202" t="e">
        <f>SUM(R9:S9)</f>
        <v>#REF!</v>
      </c>
      <c r="R9" s="203" t="e">
        <f>ZASOBY!#REF!-ZASOBY_WŁ_!R9</f>
        <v>#REF!</v>
      </c>
      <c r="S9" s="203" t="e">
        <f>ZASOBY!#REF!-ZASOBY_WŁ_!S9</f>
        <v>#REF!</v>
      </c>
      <c r="T9" s="202" t="e">
        <f>SUM(U9:V9)</f>
        <v>#REF!</v>
      </c>
      <c r="U9" s="203" t="e">
        <f>ZASOBY!#REF!-ZASOBY_WŁ_!U9</f>
        <v>#REF!</v>
      </c>
      <c r="V9" s="203" t="e">
        <f>ZASOBY!#REF!-ZASOBY_WŁ_!V9</f>
        <v>#REF!</v>
      </c>
      <c r="W9" s="201"/>
      <c r="X9" s="201">
        <v>1905</v>
      </c>
      <c r="Y9" s="204"/>
      <c r="Z9" s="67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</row>
    <row r="10" spans="1:119" ht="12.75" customHeight="1">
      <c r="A10" s="58">
        <v>1</v>
      </c>
      <c r="B10" s="193">
        <f>+B9+1</f>
        <v>2</v>
      </c>
      <c r="C10" s="194">
        <v>3009</v>
      </c>
      <c r="D10" s="195" t="s">
        <v>23</v>
      </c>
      <c r="E10" s="196" t="s">
        <v>24</v>
      </c>
      <c r="F10" s="196" t="s">
        <v>25</v>
      </c>
      <c r="G10" s="196" t="s">
        <v>26</v>
      </c>
      <c r="H10" s="197">
        <v>6</v>
      </c>
      <c r="I10" s="198">
        <v>1</v>
      </c>
      <c r="J10" s="199"/>
      <c r="K10" s="200" t="e">
        <f>SUM(L10:M10)</f>
        <v>#REF!</v>
      </c>
      <c r="L10" s="201" t="e">
        <f>ZASOBY!#REF!-ZASOBY_WŁ_!L10</f>
        <v>#REF!</v>
      </c>
      <c r="M10" s="201" t="e">
        <f>ZASOBY!#REF!-ZASOBY_WŁ_!M10</f>
        <v>#REF!</v>
      </c>
      <c r="N10" s="200" t="e">
        <f>SUM(O10:P10)</f>
        <v>#REF!</v>
      </c>
      <c r="O10" s="201" t="e">
        <f>ZASOBY!#REF!-ZASOBY_WŁ_!O10</f>
        <v>#REF!</v>
      </c>
      <c r="P10" s="201" t="e">
        <f>ZASOBY!#REF!-ZASOBY_WŁ_!P10</f>
        <v>#REF!</v>
      </c>
      <c r="Q10" s="202" t="e">
        <f>SUM(R10:S10)</f>
        <v>#REF!</v>
      </c>
      <c r="R10" s="203" t="e">
        <f>ZASOBY!#REF!-ZASOBY_WŁ_!R10</f>
        <v>#REF!</v>
      </c>
      <c r="S10" s="203" t="e">
        <f>ZASOBY!#REF!-ZASOBY_WŁ_!S10</f>
        <v>#REF!</v>
      </c>
      <c r="T10" s="202" t="e">
        <f>SUM(U10:V10)</f>
        <v>#REF!</v>
      </c>
      <c r="U10" s="203" t="e">
        <f>ZASOBY!#REF!-ZASOBY_WŁ_!U10</f>
        <v>#REF!</v>
      </c>
      <c r="V10" s="203" t="e">
        <f>ZASOBY!#REF!-ZASOBY_WŁ_!V10</f>
        <v>#REF!</v>
      </c>
      <c r="W10" s="201"/>
      <c r="X10" s="201">
        <v>1910</v>
      </c>
      <c r="Y10" s="204"/>
      <c r="Z10" s="67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</row>
    <row r="11" spans="1:119" ht="12.75" customHeight="1">
      <c r="A11" s="58">
        <v>1</v>
      </c>
      <c r="B11" s="205">
        <f>+B10+1</f>
        <v>3</v>
      </c>
      <c r="C11" s="206">
        <v>3002</v>
      </c>
      <c r="D11" s="207" t="s">
        <v>23</v>
      </c>
      <c r="E11" s="208" t="s">
        <v>24</v>
      </c>
      <c r="F11" s="208" t="s">
        <v>25</v>
      </c>
      <c r="G11" s="208" t="s">
        <v>26</v>
      </c>
      <c r="H11" s="209">
        <v>7</v>
      </c>
      <c r="I11" s="198"/>
      <c r="J11" s="199"/>
      <c r="K11" s="200" t="e">
        <f>SUM(L11:M11)</f>
        <v>#REF!</v>
      </c>
      <c r="L11" s="201" t="e">
        <f>ZASOBY!#REF!-ZASOBY_WŁ_!L11</f>
        <v>#REF!</v>
      </c>
      <c r="M11" s="201" t="e">
        <f>ZASOBY!#REF!-ZASOBY_WŁ_!M11</f>
        <v>#REF!</v>
      </c>
      <c r="N11" s="200" t="e">
        <f>SUM(O11:P11)</f>
        <v>#REF!</v>
      </c>
      <c r="O11" s="201" t="e">
        <f>ZASOBY!#REF!-ZASOBY_WŁ_!O11</f>
        <v>#REF!</v>
      </c>
      <c r="P11" s="201" t="e">
        <f>ZASOBY!#REF!-ZASOBY_WŁ_!P11</f>
        <v>#REF!</v>
      </c>
      <c r="Q11" s="202" t="e">
        <f>SUM(R11:S11)</f>
        <v>#REF!</v>
      </c>
      <c r="R11" s="203" t="e">
        <f>ZASOBY!#REF!-ZASOBY_WŁ_!R11</f>
        <v>#REF!</v>
      </c>
      <c r="S11" s="203" t="e">
        <f>ZASOBY!#REF!-ZASOBY_WŁ_!S11</f>
        <v>#REF!</v>
      </c>
      <c r="T11" s="202" t="e">
        <f>SUM(U11:V11)</f>
        <v>#REF!</v>
      </c>
      <c r="U11" s="203" t="e">
        <f>ZASOBY!#REF!-ZASOBY_WŁ_!U11</f>
        <v>#REF!</v>
      </c>
      <c r="V11" s="203" t="e">
        <f>ZASOBY!#REF!-ZASOBY_WŁ_!V11</f>
        <v>#REF!</v>
      </c>
      <c r="W11" s="201"/>
      <c r="X11" s="201">
        <v>1910</v>
      </c>
      <c r="Y11" s="204"/>
      <c r="Z11" s="67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</row>
    <row r="12" spans="1:119" ht="12.75" customHeight="1">
      <c r="A12" s="58">
        <v>1</v>
      </c>
      <c r="B12" s="193">
        <f>+B11+1</f>
        <v>4</v>
      </c>
      <c r="C12" s="194">
        <v>3008</v>
      </c>
      <c r="D12" s="195" t="s">
        <v>23</v>
      </c>
      <c r="E12" s="196" t="s">
        <v>24</v>
      </c>
      <c r="F12" s="196" t="s">
        <v>25</v>
      </c>
      <c r="G12" s="196" t="s">
        <v>26</v>
      </c>
      <c r="H12" s="197">
        <v>8</v>
      </c>
      <c r="I12" s="198">
        <v>1</v>
      </c>
      <c r="J12" s="199"/>
      <c r="K12" s="200" t="e">
        <f>SUM(L12:M12)</f>
        <v>#REF!</v>
      </c>
      <c r="L12" s="201" t="e">
        <f>ZASOBY!#REF!-ZASOBY_WŁ_!L12</f>
        <v>#REF!</v>
      </c>
      <c r="M12" s="201" t="e">
        <f>ZASOBY!#REF!-ZASOBY_WŁ_!M12</f>
        <v>#REF!</v>
      </c>
      <c r="N12" s="200" t="e">
        <f>SUM(O12:P12)</f>
        <v>#REF!</v>
      </c>
      <c r="O12" s="201" t="e">
        <f>ZASOBY!#REF!-ZASOBY_WŁ_!O12</f>
        <v>#REF!</v>
      </c>
      <c r="P12" s="201" t="e">
        <f>ZASOBY!#REF!-ZASOBY_WŁ_!P12</f>
        <v>#REF!</v>
      </c>
      <c r="Q12" s="202" t="e">
        <f>SUM(R12:S12)</f>
        <v>#REF!</v>
      </c>
      <c r="R12" s="203" t="e">
        <f>ZASOBY!#REF!-ZASOBY_WŁ_!R12</f>
        <v>#REF!</v>
      </c>
      <c r="S12" s="203" t="e">
        <f>ZASOBY!#REF!-ZASOBY_WŁ_!S12</f>
        <v>#REF!</v>
      </c>
      <c r="T12" s="202" t="e">
        <f>SUM(U12:V12)</f>
        <v>#REF!</v>
      </c>
      <c r="U12" s="203" t="e">
        <f>ZASOBY!#REF!-ZASOBY_WŁ_!U12</f>
        <v>#REF!</v>
      </c>
      <c r="V12" s="203" t="e">
        <f>ZASOBY!#REF!-ZASOBY_WŁ_!V12</f>
        <v>#REF!</v>
      </c>
      <c r="W12" s="201"/>
      <c r="X12" s="201">
        <v>1910</v>
      </c>
      <c r="Y12" s="204"/>
      <c r="Z12" s="67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</row>
    <row r="13" spans="1:119" ht="12.75" customHeight="1">
      <c r="A13" s="58">
        <v>1</v>
      </c>
      <c r="B13" s="193">
        <f>+B12+1</f>
        <v>5</v>
      </c>
      <c r="C13" s="194">
        <v>3003</v>
      </c>
      <c r="D13" s="195" t="s">
        <v>23</v>
      </c>
      <c r="E13" s="196" t="s">
        <v>24</v>
      </c>
      <c r="F13" s="196" t="s">
        <v>25</v>
      </c>
      <c r="G13" s="196" t="s">
        <v>26</v>
      </c>
      <c r="H13" s="197">
        <v>11</v>
      </c>
      <c r="I13" s="198">
        <v>1</v>
      </c>
      <c r="J13" s="199"/>
      <c r="K13" s="200" t="e">
        <f>SUM(L13:M13)</f>
        <v>#REF!</v>
      </c>
      <c r="L13" s="201" t="e">
        <f>ZASOBY!#REF!-ZASOBY_WŁ_!L13</f>
        <v>#REF!</v>
      </c>
      <c r="M13" s="201" t="e">
        <f>ZASOBY!#REF!-ZASOBY_WŁ_!M13</f>
        <v>#REF!</v>
      </c>
      <c r="N13" s="200" t="e">
        <f>SUM(O13:P13)</f>
        <v>#REF!</v>
      </c>
      <c r="O13" s="201" t="e">
        <f>ZASOBY!#REF!-ZASOBY_WŁ_!O13</f>
        <v>#REF!</v>
      </c>
      <c r="P13" s="201" t="e">
        <f>ZASOBY!#REF!-ZASOBY_WŁ_!P13</f>
        <v>#REF!</v>
      </c>
      <c r="Q13" s="202" t="e">
        <f>SUM(R13:S13)</f>
        <v>#REF!</v>
      </c>
      <c r="R13" s="203" t="e">
        <f>ZASOBY!#REF!-ZASOBY_WŁ_!R13</f>
        <v>#REF!</v>
      </c>
      <c r="S13" s="203" t="e">
        <f>ZASOBY!#REF!-ZASOBY_WŁ_!S13</f>
        <v>#REF!</v>
      </c>
      <c r="T13" s="202" t="e">
        <f>SUM(U13:V13)</f>
        <v>#REF!</v>
      </c>
      <c r="U13" s="203" t="e">
        <f>ZASOBY!#REF!-ZASOBY_WŁ_!U13</f>
        <v>#REF!</v>
      </c>
      <c r="V13" s="203" t="e">
        <f>ZASOBY!#REF!-ZASOBY_WŁ_!V13</f>
        <v>#REF!</v>
      </c>
      <c r="W13" s="201"/>
      <c r="X13" s="201">
        <v>1910</v>
      </c>
      <c r="Y13" s="204"/>
      <c r="Z13" s="67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</row>
    <row r="14" spans="1:119" ht="12.75" customHeight="1">
      <c r="A14" s="58">
        <v>1</v>
      </c>
      <c r="B14" s="205">
        <f>+B13+1</f>
        <v>6</v>
      </c>
      <c r="C14" s="206">
        <v>3011</v>
      </c>
      <c r="D14" s="207" t="s">
        <v>27</v>
      </c>
      <c r="E14" s="208" t="s">
        <v>24</v>
      </c>
      <c r="F14" s="208" t="s">
        <v>25</v>
      </c>
      <c r="G14" s="208" t="s">
        <v>26</v>
      </c>
      <c r="H14" s="209">
        <v>14</v>
      </c>
      <c r="I14" s="198"/>
      <c r="J14" s="199"/>
      <c r="K14" s="200" t="e">
        <f>SUM(L14:M14)</f>
        <v>#REF!</v>
      </c>
      <c r="L14" s="201" t="e">
        <f>ZASOBY!#REF!-ZASOBY_WŁ_!L14</f>
        <v>#REF!</v>
      </c>
      <c r="M14" s="201" t="e">
        <f>ZASOBY!#REF!-ZASOBY_WŁ_!M14</f>
        <v>#REF!</v>
      </c>
      <c r="N14" s="200" t="e">
        <f>SUM(O14:P14)</f>
        <v>#REF!</v>
      </c>
      <c r="O14" s="201" t="e">
        <f>ZASOBY!#REF!-ZASOBY_WŁ_!O14</f>
        <v>#REF!</v>
      </c>
      <c r="P14" s="201" t="e">
        <f>ZASOBY!#REF!-ZASOBY_WŁ_!P14</f>
        <v>#REF!</v>
      </c>
      <c r="Q14" s="202" t="e">
        <f>SUM(R14:S14)</f>
        <v>#REF!</v>
      </c>
      <c r="R14" s="203" t="e">
        <f>ZASOBY!#REF!-ZASOBY_WŁ_!R14</f>
        <v>#REF!</v>
      </c>
      <c r="S14" s="203" t="e">
        <f>ZASOBY!#REF!-ZASOBY_WŁ_!S14</f>
        <v>#REF!</v>
      </c>
      <c r="T14" s="202" t="e">
        <f>SUM(U14:V14)</f>
        <v>#REF!</v>
      </c>
      <c r="U14" s="203" t="e">
        <f>ZASOBY!#REF!-ZASOBY_WŁ_!U14</f>
        <v>#REF!</v>
      </c>
      <c r="V14" s="203" t="e">
        <f>ZASOBY!#REF!-ZASOBY_WŁ_!V14</f>
        <v>#REF!</v>
      </c>
      <c r="W14" s="201"/>
      <c r="X14" s="201">
        <v>1912</v>
      </c>
      <c r="Y14" s="204"/>
      <c r="Z14" s="67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</row>
    <row r="15" spans="1:119" ht="12.75" customHeight="1">
      <c r="A15" s="58">
        <v>1</v>
      </c>
      <c r="B15" s="205">
        <f>B14+1</f>
        <v>7</v>
      </c>
      <c r="C15" s="206">
        <v>3004</v>
      </c>
      <c r="D15" s="207" t="s">
        <v>27</v>
      </c>
      <c r="E15" s="208" t="s">
        <v>24</v>
      </c>
      <c r="F15" s="208" t="s">
        <v>25</v>
      </c>
      <c r="G15" s="208" t="s">
        <v>26</v>
      </c>
      <c r="H15" s="209">
        <v>15</v>
      </c>
      <c r="I15" s="198"/>
      <c r="J15" s="199"/>
      <c r="K15" s="200" t="e">
        <f>SUM(L15:M15)</f>
        <v>#REF!</v>
      </c>
      <c r="L15" s="201" t="e">
        <f>ZASOBY!#REF!-ZASOBY_WŁ_!L15</f>
        <v>#REF!</v>
      </c>
      <c r="M15" s="201" t="e">
        <f>ZASOBY!#REF!-ZASOBY_WŁ_!M15</f>
        <v>#REF!</v>
      </c>
      <c r="N15" s="210" t="e">
        <f>SUM(O15:P15)</f>
        <v>#REF!</v>
      </c>
      <c r="O15" s="201" t="e">
        <f>ZASOBY!#REF!-ZASOBY_WŁ_!O15</f>
        <v>#REF!</v>
      </c>
      <c r="P15" s="201" t="e">
        <f>ZASOBY!#REF!-ZASOBY_WŁ_!P15</f>
        <v>#REF!</v>
      </c>
      <c r="Q15" s="202" t="e">
        <f>SUM(R15:S15)</f>
        <v>#REF!</v>
      </c>
      <c r="R15" s="203" t="e">
        <f>ZASOBY!#REF!-ZASOBY_WŁ_!R15</f>
        <v>#REF!</v>
      </c>
      <c r="S15" s="203" t="e">
        <f>ZASOBY!#REF!-ZASOBY_WŁ_!S15</f>
        <v>#REF!</v>
      </c>
      <c r="T15" s="202" t="e">
        <f>SUM(U15:V15)</f>
        <v>#REF!</v>
      </c>
      <c r="U15" s="203" t="e">
        <f>ZASOBY!#REF!-ZASOBY_WŁ_!U15</f>
        <v>#REF!</v>
      </c>
      <c r="V15" s="203" t="e">
        <f>ZASOBY!#REF!-ZASOBY_WŁ_!V15</f>
        <v>#REF!</v>
      </c>
      <c r="W15" s="201"/>
      <c r="X15" s="201">
        <v>1912</v>
      </c>
      <c r="Y15" s="204"/>
      <c r="Z15" s="67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</row>
    <row r="16" spans="1:119" ht="12.75" customHeight="1">
      <c r="A16" s="58">
        <v>1</v>
      </c>
      <c r="B16" s="205">
        <f>+B15+1</f>
        <v>8</v>
      </c>
      <c r="C16" s="206">
        <v>3005</v>
      </c>
      <c r="D16" s="207" t="s">
        <v>27</v>
      </c>
      <c r="E16" s="208" t="s">
        <v>24</v>
      </c>
      <c r="F16" s="208" t="s">
        <v>25</v>
      </c>
      <c r="G16" s="208" t="s">
        <v>26</v>
      </c>
      <c r="H16" s="209">
        <v>21</v>
      </c>
      <c r="I16" s="198"/>
      <c r="J16" s="199"/>
      <c r="K16" s="200" t="e">
        <f>SUM(L16:M16)</f>
        <v>#REF!</v>
      </c>
      <c r="L16" s="201" t="e">
        <f>ZASOBY!#REF!-ZASOBY_WŁ_!L16</f>
        <v>#REF!</v>
      </c>
      <c r="M16" s="201" t="e">
        <f>ZASOBY!#REF!-ZASOBY_WŁ_!M16</f>
        <v>#REF!</v>
      </c>
      <c r="N16" s="200" t="e">
        <f>SUM(O16:P16)</f>
        <v>#REF!</v>
      </c>
      <c r="O16" s="201" t="e">
        <f>ZASOBY!#REF!-ZASOBY_WŁ_!O16</f>
        <v>#REF!</v>
      </c>
      <c r="P16" s="201" t="e">
        <f>ZASOBY!#REF!-ZASOBY_WŁ_!P16</f>
        <v>#REF!</v>
      </c>
      <c r="Q16" s="202" t="e">
        <f>SUM(R16:S16)</f>
        <v>#REF!</v>
      </c>
      <c r="R16" s="203" t="e">
        <f>ZASOBY!#REF!-ZASOBY_WŁ_!R16</f>
        <v>#REF!</v>
      </c>
      <c r="S16" s="203" t="e">
        <f>ZASOBY!#REF!-ZASOBY_WŁ_!S16</f>
        <v>#REF!</v>
      </c>
      <c r="T16" s="202" t="e">
        <f>SUM(U16:V16)</f>
        <v>#REF!</v>
      </c>
      <c r="U16" s="203" t="e">
        <f>ZASOBY!#REF!-ZASOBY_WŁ_!U16</f>
        <v>#REF!</v>
      </c>
      <c r="V16" s="203" t="e">
        <f>ZASOBY!#REF!-ZASOBY_WŁ_!V16</f>
        <v>#REF!</v>
      </c>
      <c r="W16" s="201"/>
      <c r="X16" s="201">
        <v>1910</v>
      </c>
      <c r="Y16" s="204"/>
      <c r="Z16" s="67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</row>
    <row r="17" spans="1:119" ht="12.75" customHeight="1">
      <c r="A17" s="58">
        <v>1</v>
      </c>
      <c r="B17" s="193">
        <f>+B16+1</f>
        <v>9</v>
      </c>
      <c r="C17" s="194">
        <v>3010</v>
      </c>
      <c r="D17" s="195" t="s">
        <v>23</v>
      </c>
      <c r="E17" s="196" t="s">
        <v>24</v>
      </c>
      <c r="F17" s="196" t="s">
        <v>25</v>
      </c>
      <c r="G17" s="196" t="s">
        <v>26</v>
      </c>
      <c r="H17" s="197">
        <v>25</v>
      </c>
      <c r="I17" s="198">
        <v>1</v>
      </c>
      <c r="J17" s="199"/>
      <c r="K17" s="200" t="e">
        <f>SUM(L17:M17)</f>
        <v>#REF!</v>
      </c>
      <c r="L17" s="201" t="e">
        <f>ZASOBY!#REF!-ZASOBY_WŁ_!L17</f>
        <v>#REF!</v>
      </c>
      <c r="M17" s="201" t="e">
        <f>ZASOBY!#REF!-ZASOBY_WŁ_!M17</f>
        <v>#REF!</v>
      </c>
      <c r="N17" s="200" t="e">
        <f>SUM(O17:P17)</f>
        <v>#REF!</v>
      </c>
      <c r="O17" s="201" t="e">
        <f>ZASOBY!#REF!-ZASOBY_WŁ_!O17</f>
        <v>#REF!</v>
      </c>
      <c r="P17" s="201" t="e">
        <f>ZASOBY!#REF!-ZASOBY_WŁ_!P17</f>
        <v>#REF!</v>
      </c>
      <c r="Q17" s="202" t="e">
        <f>SUM(R17:S17)</f>
        <v>#REF!</v>
      </c>
      <c r="R17" s="203" t="e">
        <f>ZASOBY!#REF!-ZASOBY_WŁ_!R17</f>
        <v>#REF!</v>
      </c>
      <c r="S17" s="203" t="e">
        <f>ZASOBY!#REF!-ZASOBY_WŁ_!S17</f>
        <v>#REF!</v>
      </c>
      <c r="T17" s="202" t="e">
        <f>SUM(U17:V17)</f>
        <v>#REF!</v>
      </c>
      <c r="U17" s="203" t="e">
        <f>ZASOBY!#REF!-ZASOBY_WŁ_!U17</f>
        <v>#REF!</v>
      </c>
      <c r="V17" s="203" t="e">
        <f>ZASOBY!#REF!-ZASOBY_WŁ_!V17</f>
        <v>#REF!</v>
      </c>
      <c r="W17" s="201"/>
      <c r="X17" s="201">
        <v>1928</v>
      </c>
      <c r="Y17" s="204"/>
      <c r="Z17" s="67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</row>
    <row r="18" spans="1:119" ht="12.75" customHeight="1">
      <c r="A18" s="58">
        <v>1</v>
      </c>
      <c r="B18" s="205">
        <f>+B17+1</f>
        <v>10</v>
      </c>
      <c r="C18" s="206">
        <v>3012</v>
      </c>
      <c r="D18" s="207" t="s">
        <v>27</v>
      </c>
      <c r="E18" s="208" t="s">
        <v>24</v>
      </c>
      <c r="F18" s="208" t="s">
        <v>25</v>
      </c>
      <c r="G18" s="208" t="s">
        <v>26</v>
      </c>
      <c r="H18" s="209">
        <v>31</v>
      </c>
      <c r="I18" s="198"/>
      <c r="J18" s="199"/>
      <c r="K18" s="200" t="e">
        <f>SUM(L18:M18)</f>
        <v>#REF!</v>
      </c>
      <c r="L18" s="201" t="e">
        <f>ZASOBY!#REF!-ZASOBY_WŁ_!L18</f>
        <v>#REF!</v>
      </c>
      <c r="M18" s="201" t="e">
        <f>ZASOBY!#REF!-ZASOBY_WŁ_!M18</f>
        <v>#REF!</v>
      </c>
      <c r="N18" s="210" t="e">
        <f>SUM(O18:P18)</f>
        <v>#REF!</v>
      </c>
      <c r="O18" s="201" t="e">
        <f>ZASOBY!#REF!-ZASOBY_WŁ_!O18</f>
        <v>#REF!</v>
      </c>
      <c r="P18" s="201" t="e">
        <f>ZASOBY!#REF!-ZASOBY_WŁ_!P18</f>
        <v>#REF!</v>
      </c>
      <c r="Q18" s="202" t="e">
        <f>SUM(R18:S18)</f>
        <v>#REF!</v>
      </c>
      <c r="R18" s="203" t="e">
        <f>ZASOBY!#REF!-ZASOBY_WŁ_!R18</f>
        <v>#REF!</v>
      </c>
      <c r="S18" s="203" t="e">
        <f>ZASOBY!#REF!-ZASOBY_WŁ_!S18</f>
        <v>#REF!</v>
      </c>
      <c r="T18" s="202" t="e">
        <f>SUM(U18:V18)</f>
        <v>#REF!</v>
      </c>
      <c r="U18" s="203" t="e">
        <f>ZASOBY!#REF!-ZASOBY_WŁ_!U18</f>
        <v>#REF!</v>
      </c>
      <c r="V18" s="203" t="e">
        <f>ZASOBY!#REF!-ZASOBY_WŁ_!V18</f>
        <v>#REF!</v>
      </c>
      <c r="W18" s="201"/>
      <c r="X18" s="201">
        <v>1910</v>
      </c>
      <c r="Y18" s="204"/>
      <c r="Z18" s="67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</row>
    <row r="19" spans="1:119" ht="12.75" customHeight="1">
      <c r="A19" s="58">
        <v>1</v>
      </c>
      <c r="B19" s="205">
        <f>+B18+1</f>
        <v>11</v>
      </c>
      <c r="C19" s="206">
        <v>3006</v>
      </c>
      <c r="D19" s="207" t="s">
        <v>27</v>
      </c>
      <c r="E19" s="208" t="s">
        <v>24</v>
      </c>
      <c r="F19" s="208" t="s">
        <v>25</v>
      </c>
      <c r="G19" s="208" t="s">
        <v>26</v>
      </c>
      <c r="H19" s="209" t="s">
        <v>28</v>
      </c>
      <c r="I19" s="198"/>
      <c r="J19" s="199"/>
      <c r="K19" s="200" t="e">
        <f>SUM(L19:M19)</f>
        <v>#REF!</v>
      </c>
      <c r="L19" s="201" t="e">
        <f>ZASOBY!#REF!-ZASOBY_WŁ_!L19</f>
        <v>#REF!</v>
      </c>
      <c r="M19" s="201" t="e">
        <f>ZASOBY!#REF!-ZASOBY_WŁ_!M19</f>
        <v>#REF!</v>
      </c>
      <c r="N19" s="200" t="e">
        <f>SUM(O19:P19)</f>
        <v>#REF!</v>
      </c>
      <c r="O19" s="201" t="e">
        <f>ZASOBY!#REF!-ZASOBY_WŁ_!O19</f>
        <v>#REF!</v>
      </c>
      <c r="P19" s="201" t="e">
        <f>ZASOBY!#REF!-ZASOBY_WŁ_!P19</f>
        <v>#REF!</v>
      </c>
      <c r="Q19" s="202" t="e">
        <f>SUM(R19:S19)</f>
        <v>#REF!</v>
      </c>
      <c r="R19" s="203" t="e">
        <f>ZASOBY!#REF!-ZASOBY_WŁ_!R19</f>
        <v>#REF!</v>
      </c>
      <c r="S19" s="203" t="e">
        <f>ZASOBY!#REF!-ZASOBY_WŁ_!S19</f>
        <v>#REF!</v>
      </c>
      <c r="T19" s="202" t="e">
        <f>SUM(U19:V19)</f>
        <v>#REF!</v>
      </c>
      <c r="U19" s="203" t="e">
        <f>ZASOBY!#REF!-ZASOBY_WŁ_!U19</f>
        <v>#REF!</v>
      </c>
      <c r="V19" s="203" t="e">
        <f>ZASOBY!#REF!-ZASOBY_WŁ_!V19</f>
        <v>#REF!</v>
      </c>
      <c r="W19" s="201"/>
      <c r="X19" s="201">
        <v>1910</v>
      </c>
      <c r="Y19" s="204"/>
      <c r="Z19" s="67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</row>
    <row r="20" spans="1:119" ht="12.75" customHeight="1">
      <c r="A20" s="58">
        <v>1</v>
      </c>
      <c r="B20" s="205">
        <f>+B19+1</f>
        <v>12</v>
      </c>
      <c r="C20" s="206">
        <v>3007</v>
      </c>
      <c r="D20" s="207" t="s">
        <v>27</v>
      </c>
      <c r="E20" s="208" t="s">
        <v>24</v>
      </c>
      <c r="F20" s="208" t="s">
        <v>25</v>
      </c>
      <c r="G20" s="208" t="s">
        <v>26</v>
      </c>
      <c r="H20" s="209">
        <v>33</v>
      </c>
      <c r="I20" s="198"/>
      <c r="J20" s="199"/>
      <c r="K20" s="200" t="e">
        <f>SUM(L20:M20)</f>
        <v>#REF!</v>
      </c>
      <c r="L20" s="201" t="e">
        <f>ZASOBY!#REF!-ZASOBY_WŁ_!L20</f>
        <v>#REF!</v>
      </c>
      <c r="M20" s="201" t="e">
        <f>ZASOBY!#REF!-ZASOBY_WŁ_!M20</f>
        <v>#REF!</v>
      </c>
      <c r="N20" s="210" t="e">
        <f>SUM(O20:P20)</f>
        <v>#REF!</v>
      </c>
      <c r="O20" s="201" t="e">
        <f>ZASOBY!#REF!-ZASOBY_WŁ_!O20</f>
        <v>#REF!</v>
      </c>
      <c r="P20" s="201" t="e">
        <f>ZASOBY!#REF!-ZASOBY_WŁ_!P20</f>
        <v>#REF!</v>
      </c>
      <c r="Q20" s="202" t="e">
        <f>SUM(R20:S20)</f>
        <v>#REF!</v>
      </c>
      <c r="R20" s="203" t="e">
        <f>ZASOBY!#REF!-ZASOBY_WŁ_!R20</f>
        <v>#REF!</v>
      </c>
      <c r="S20" s="203" t="e">
        <f>ZASOBY!#REF!-ZASOBY_WŁ_!S20</f>
        <v>#REF!</v>
      </c>
      <c r="T20" s="202" t="e">
        <f>SUM(U20:V20)</f>
        <v>#REF!</v>
      </c>
      <c r="U20" s="203" t="e">
        <f>ZASOBY!#REF!-ZASOBY_WŁ_!U20</f>
        <v>#REF!</v>
      </c>
      <c r="V20" s="203" t="e">
        <f>ZASOBY!#REF!-ZASOBY_WŁ_!V20</f>
        <v>#REF!</v>
      </c>
      <c r="W20" s="201"/>
      <c r="X20" s="201">
        <v>1912</v>
      </c>
      <c r="Y20" s="204"/>
      <c r="Z20" s="67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</row>
    <row r="21" spans="1:119" ht="12.75" customHeight="1">
      <c r="A21" s="58">
        <v>4</v>
      </c>
      <c r="B21" s="205">
        <f>+B20+1</f>
        <v>13</v>
      </c>
      <c r="C21" s="206">
        <v>1001</v>
      </c>
      <c r="D21" s="207" t="s">
        <v>27</v>
      </c>
      <c r="E21" s="208" t="s">
        <v>29</v>
      </c>
      <c r="F21" s="208" t="s">
        <v>25</v>
      </c>
      <c r="G21" s="208" t="s">
        <v>30</v>
      </c>
      <c r="H21" s="209">
        <v>6</v>
      </c>
      <c r="I21" s="198"/>
      <c r="J21" s="199"/>
      <c r="K21" s="200" t="e">
        <f>SUM(L21:M21)</f>
        <v>#REF!</v>
      </c>
      <c r="L21" s="201" t="e">
        <f>ZASOBY!#REF!-ZASOBY_WŁ_!L21</f>
        <v>#REF!</v>
      </c>
      <c r="M21" s="201" t="e">
        <f>ZASOBY!#REF!-ZASOBY_WŁ_!M21</f>
        <v>#REF!</v>
      </c>
      <c r="N21" s="210" t="e">
        <f>SUM(O21:P21)</f>
        <v>#REF!</v>
      </c>
      <c r="O21" s="201" t="e">
        <f>ZASOBY!#REF!-ZASOBY_WŁ_!O21</f>
        <v>#REF!</v>
      </c>
      <c r="P21" s="201" t="e">
        <f>ZASOBY!#REF!-ZASOBY_WŁ_!P21</f>
        <v>#REF!</v>
      </c>
      <c r="Q21" s="202" t="e">
        <f>SUM(R21:S21)</f>
        <v>#REF!</v>
      </c>
      <c r="R21" s="203" t="e">
        <f>ZASOBY!#REF!-ZASOBY_WŁ_!R21</f>
        <v>#REF!</v>
      </c>
      <c r="S21" s="203" t="e">
        <f>ZASOBY!#REF!-ZASOBY_WŁ_!S21</f>
        <v>#REF!</v>
      </c>
      <c r="T21" s="202" t="e">
        <f>SUM(U21:V21)</f>
        <v>#REF!</v>
      </c>
      <c r="U21" s="203" t="e">
        <f>ZASOBY!#REF!-ZASOBY_WŁ_!U21</f>
        <v>#REF!</v>
      </c>
      <c r="V21" s="203" t="e">
        <f>ZASOBY!#REF!-ZASOBY_WŁ_!V21</f>
        <v>#REF!</v>
      </c>
      <c r="W21" s="201"/>
      <c r="X21" s="201">
        <v>1935</v>
      </c>
      <c r="Y21" s="204"/>
      <c r="Z21" s="67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</row>
    <row r="22" spans="1:119" ht="12.75" customHeight="1">
      <c r="A22" s="58">
        <v>4</v>
      </c>
      <c r="B22" s="205">
        <f>+B21+1</f>
        <v>14</v>
      </c>
      <c r="C22" s="206">
        <v>1014</v>
      </c>
      <c r="D22" s="207" t="s">
        <v>27</v>
      </c>
      <c r="E22" s="208" t="s">
        <v>29</v>
      </c>
      <c r="F22" s="206" t="s">
        <v>25</v>
      </c>
      <c r="G22" s="208" t="s">
        <v>30</v>
      </c>
      <c r="H22" s="209">
        <v>8</v>
      </c>
      <c r="I22" s="198"/>
      <c r="J22" s="199"/>
      <c r="K22" s="200" t="e">
        <f>SUM(L22:M22)</f>
        <v>#REF!</v>
      </c>
      <c r="L22" s="201" t="e">
        <f>ZASOBY!#REF!-ZASOBY_WŁ_!L22</f>
        <v>#REF!</v>
      </c>
      <c r="M22" s="201" t="e">
        <f>ZASOBY!#REF!-ZASOBY_WŁ_!M22</f>
        <v>#REF!</v>
      </c>
      <c r="N22" s="210" t="e">
        <f>SUM(O22:P22)</f>
        <v>#REF!</v>
      </c>
      <c r="O22" s="201" t="e">
        <f>ZASOBY!#REF!-ZASOBY_WŁ_!O22</f>
        <v>#REF!</v>
      </c>
      <c r="P22" s="201" t="e">
        <f>ZASOBY!#REF!-ZASOBY_WŁ_!P22</f>
        <v>#REF!</v>
      </c>
      <c r="Q22" s="202" t="e">
        <f>SUM(R22:S22)</f>
        <v>#REF!</v>
      </c>
      <c r="R22" s="203" t="e">
        <f>ZASOBY!#REF!-ZASOBY_WŁ_!R22</f>
        <v>#REF!</v>
      </c>
      <c r="S22" s="203" t="e">
        <f>ZASOBY!#REF!-ZASOBY_WŁ_!S22</f>
        <v>#REF!</v>
      </c>
      <c r="T22" s="202" t="e">
        <f>SUM(U22:V22)</f>
        <v>#REF!</v>
      </c>
      <c r="U22" s="203" t="e">
        <f>ZASOBY!#REF!-ZASOBY_WŁ_!U22</f>
        <v>#REF!</v>
      </c>
      <c r="V22" s="203" t="e">
        <f>ZASOBY!#REF!-ZASOBY_WŁ_!V22</f>
        <v>#REF!</v>
      </c>
      <c r="W22" s="201"/>
      <c r="X22" s="201">
        <v>1935</v>
      </c>
      <c r="Y22" s="204"/>
      <c r="Z22" s="6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</row>
    <row r="23" spans="1:119" ht="12.75" customHeight="1">
      <c r="A23" s="58">
        <v>4</v>
      </c>
      <c r="B23" s="193">
        <f>+B22+1</f>
        <v>15</v>
      </c>
      <c r="C23" s="194">
        <v>1115</v>
      </c>
      <c r="D23" s="195" t="s">
        <v>23</v>
      </c>
      <c r="E23" s="196" t="s">
        <v>24</v>
      </c>
      <c r="F23" s="196" t="s">
        <v>25</v>
      </c>
      <c r="G23" s="196" t="s">
        <v>30</v>
      </c>
      <c r="H23" s="197">
        <v>9</v>
      </c>
      <c r="I23" s="198">
        <v>1</v>
      </c>
      <c r="J23" s="199"/>
      <c r="K23" s="200" t="e">
        <f>SUM(L23:M23)</f>
        <v>#REF!</v>
      </c>
      <c r="L23" s="201" t="e">
        <f>ZASOBY!#REF!-ZASOBY_WŁ_!L23</f>
        <v>#REF!</v>
      </c>
      <c r="M23" s="201" t="e">
        <f>ZASOBY!#REF!-ZASOBY_WŁ_!M23</f>
        <v>#REF!</v>
      </c>
      <c r="N23" s="210" t="e">
        <f>SUM(O23:P23)</f>
        <v>#REF!</v>
      </c>
      <c r="O23" s="201" t="e">
        <f>ZASOBY!#REF!-ZASOBY_WŁ_!O23</f>
        <v>#REF!</v>
      </c>
      <c r="P23" s="201" t="e">
        <f>ZASOBY!#REF!-ZASOBY_WŁ_!P23</f>
        <v>#REF!</v>
      </c>
      <c r="Q23" s="202" t="e">
        <f>SUM(R23:S23)</f>
        <v>#REF!</v>
      </c>
      <c r="R23" s="203" t="e">
        <f>ZASOBY!#REF!-ZASOBY_WŁ_!R23</f>
        <v>#REF!</v>
      </c>
      <c r="S23" s="203" t="e">
        <f>ZASOBY!#REF!-ZASOBY_WŁ_!S23</f>
        <v>#REF!</v>
      </c>
      <c r="T23" s="202" t="e">
        <f>SUM(U23:V23)</f>
        <v>#REF!</v>
      </c>
      <c r="U23" s="203" t="e">
        <f>ZASOBY!#REF!-ZASOBY_WŁ_!U23</f>
        <v>#REF!</v>
      </c>
      <c r="V23" s="203" t="e">
        <f>ZASOBY!#REF!-ZASOBY_WŁ_!V23</f>
        <v>#REF!</v>
      </c>
      <c r="W23" s="201"/>
      <c r="X23" s="201">
        <v>1979</v>
      </c>
      <c r="Y23" s="204"/>
      <c r="Z23" s="67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</row>
    <row r="24" spans="1:119" ht="12.75" customHeight="1">
      <c r="A24" s="58">
        <v>4</v>
      </c>
      <c r="B24" s="205">
        <f>+B23+1</f>
        <v>16</v>
      </c>
      <c r="C24" s="206">
        <v>1013</v>
      </c>
      <c r="D24" s="207" t="s">
        <v>27</v>
      </c>
      <c r="E24" s="208" t="s">
        <v>29</v>
      </c>
      <c r="F24" s="208" t="s">
        <v>25</v>
      </c>
      <c r="G24" s="208" t="s">
        <v>30</v>
      </c>
      <c r="H24" s="209">
        <v>10</v>
      </c>
      <c r="I24" s="198"/>
      <c r="J24" s="199"/>
      <c r="K24" s="200" t="e">
        <f>SUM(L24:M24)</f>
        <v>#REF!</v>
      </c>
      <c r="L24" s="201" t="e">
        <f>ZASOBY!#REF!-ZASOBY_WŁ_!L24</f>
        <v>#REF!</v>
      </c>
      <c r="M24" s="201" t="e">
        <f>ZASOBY!#REF!-ZASOBY_WŁ_!M24</f>
        <v>#REF!</v>
      </c>
      <c r="N24" s="210" t="e">
        <f>SUM(O24:P24)</f>
        <v>#REF!</v>
      </c>
      <c r="O24" s="201" t="e">
        <f>ZASOBY!#REF!-ZASOBY_WŁ_!O24</f>
        <v>#REF!</v>
      </c>
      <c r="P24" s="201" t="e">
        <f>ZASOBY!#REF!-ZASOBY_WŁ_!P24</f>
        <v>#REF!</v>
      </c>
      <c r="Q24" s="202" t="e">
        <f>SUM(R24:S24)</f>
        <v>#REF!</v>
      </c>
      <c r="R24" s="203" t="e">
        <f>ZASOBY!#REF!-ZASOBY_WŁ_!R24</f>
        <v>#REF!</v>
      </c>
      <c r="S24" s="203" t="e">
        <f>ZASOBY!#REF!-ZASOBY_WŁ_!S24</f>
        <v>#REF!</v>
      </c>
      <c r="T24" s="202" t="e">
        <f>SUM(U24:V24)</f>
        <v>#REF!</v>
      </c>
      <c r="U24" s="203" t="e">
        <f>ZASOBY!#REF!-ZASOBY_WŁ_!U24</f>
        <v>#REF!</v>
      </c>
      <c r="V24" s="203" t="e">
        <f>ZASOBY!#REF!-ZASOBY_WŁ_!V24</f>
        <v>#REF!</v>
      </c>
      <c r="W24" s="201"/>
      <c r="X24" s="201">
        <v>1935</v>
      </c>
      <c r="Y24" s="204"/>
      <c r="Z24" s="67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</row>
    <row r="25" spans="1:119" ht="12.75" customHeight="1">
      <c r="A25" s="58">
        <v>4</v>
      </c>
      <c r="B25" s="193">
        <f>+B24+1</f>
        <v>17</v>
      </c>
      <c r="C25" s="194">
        <v>1116</v>
      </c>
      <c r="D25" s="195" t="s">
        <v>23</v>
      </c>
      <c r="E25" s="196" t="s">
        <v>24</v>
      </c>
      <c r="F25" s="196" t="s">
        <v>25</v>
      </c>
      <c r="G25" s="196" t="s">
        <v>30</v>
      </c>
      <c r="H25" s="197">
        <v>11</v>
      </c>
      <c r="I25" s="198">
        <v>1</v>
      </c>
      <c r="J25" s="199"/>
      <c r="K25" s="200" t="e">
        <f>SUM(L25:M25)</f>
        <v>#REF!</v>
      </c>
      <c r="L25" s="201" t="e">
        <f>ZASOBY!#REF!-ZASOBY_WŁ_!L25</f>
        <v>#REF!</v>
      </c>
      <c r="M25" s="201" t="e">
        <f>ZASOBY!#REF!-ZASOBY_WŁ_!M25</f>
        <v>#REF!</v>
      </c>
      <c r="N25" s="210" t="e">
        <f>SUM(O25:P25)</f>
        <v>#REF!</v>
      </c>
      <c r="O25" s="201" t="e">
        <f>ZASOBY!#REF!-ZASOBY_WŁ_!O25</f>
        <v>#REF!</v>
      </c>
      <c r="P25" s="201" t="e">
        <f>ZASOBY!#REF!-ZASOBY_WŁ_!P25</f>
        <v>#REF!</v>
      </c>
      <c r="Q25" s="202" t="e">
        <f>SUM(R25:S25)</f>
        <v>#REF!</v>
      </c>
      <c r="R25" s="203" t="e">
        <f>ZASOBY!#REF!-ZASOBY_WŁ_!R25</f>
        <v>#REF!</v>
      </c>
      <c r="S25" s="203" t="e">
        <f>ZASOBY!#REF!-ZASOBY_WŁ_!S25</f>
        <v>#REF!</v>
      </c>
      <c r="T25" s="202" t="e">
        <f>SUM(U25:V25)</f>
        <v>#REF!</v>
      </c>
      <c r="U25" s="203" t="e">
        <f>ZASOBY!#REF!-ZASOBY_WŁ_!U25</f>
        <v>#REF!</v>
      </c>
      <c r="V25" s="203" t="e">
        <f>ZASOBY!#REF!-ZASOBY_WŁ_!V25</f>
        <v>#REF!</v>
      </c>
      <c r="W25" s="201"/>
      <c r="X25" s="201">
        <v>1979</v>
      </c>
      <c r="Y25" s="204"/>
      <c r="Z25" s="67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</row>
    <row r="26" spans="1:119" ht="12.75" customHeight="1">
      <c r="A26" s="58">
        <v>4</v>
      </c>
      <c r="B26" s="193">
        <f>+B25+1</f>
        <v>18</v>
      </c>
      <c r="C26" s="194">
        <v>1120</v>
      </c>
      <c r="D26" s="195" t="s">
        <v>23</v>
      </c>
      <c r="E26" s="196" t="s">
        <v>34</v>
      </c>
      <c r="F26" s="196" t="s">
        <v>25</v>
      </c>
      <c r="G26" s="196" t="s">
        <v>30</v>
      </c>
      <c r="H26" s="197" t="s">
        <v>35</v>
      </c>
      <c r="I26" s="198">
        <v>1</v>
      </c>
      <c r="J26" s="199"/>
      <c r="K26" s="200" t="e">
        <f>SUM(L26:M26)</f>
        <v>#REF!</v>
      </c>
      <c r="L26" s="201" t="e">
        <f>ZASOBY!#REF!-ZASOBY_WŁ_!L26</f>
        <v>#REF!</v>
      </c>
      <c r="M26" s="201" t="e">
        <f>ZASOBY!#REF!-ZASOBY_WŁ_!M26</f>
        <v>#REF!</v>
      </c>
      <c r="N26" s="210" t="e">
        <f>SUM(O26:P26)</f>
        <v>#REF!</v>
      </c>
      <c r="O26" s="201" t="e">
        <f>ZASOBY!#REF!-ZASOBY_WŁ_!O26</f>
        <v>#REF!</v>
      </c>
      <c r="P26" s="201" t="e">
        <f>ZASOBY!#REF!-ZASOBY_WŁ_!P26</f>
        <v>#REF!</v>
      </c>
      <c r="Q26" s="202" t="e">
        <f>SUM(R26:S26)</f>
        <v>#REF!</v>
      </c>
      <c r="R26" s="203" t="e">
        <f>ZASOBY!#REF!-ZASOBY_WŁ_!R26</f>
        <v>#REF!</v>
      </c>
      <c r="S26" s="203" t="e">
        <f>ZASOBY!#REF!-ZASOBY_WŁ_!S26</f>
        <v>#REF!</v>
      </c>
      <c r="T26" s="202" t="e">
        <f>SUM(U26:V26)</f>
        <v>#REF!</v>
      </c>
      <c r="U26" s="203" t="e">
        <f>ZASOBY!#REF!-ZASOBY_WŁ_!U26</f>
        <v>#REF!</v>
      </c>
      <c r="V26" s="203" t="e">
        <f>ZASOBY!#REF!-ZASOBY_WŁ_!V26</f>
        <v>#REF!</v>
      </c>
      <c r="W26" s="201"/>
      <c r="X26" s="201">
        <v>2009</v>
      </c>
      <c r="Y26" s="204"/>
      <c r="Z26" s="67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</row>
    <row r="27" spans="1:119" ht="12.75" customHeight="1">
      <c r="A27" s="58">
        <v>4</v>
      </c>
      <c r="B27" s="205">
        <f>+B26+1</f>
        <v>19</v>
      </c>
      <c r="C27" s="206">
        <v>1012</v>
      </c>
      <c r="D27" s="207" t="s">
        <v>27</v>
      </c>
      <c r="E27" s="208" t="s">
        <v>29</v>
      </c>
      <c r="F27" s="208" t="s">
        <v>25</v>
      </c>
      <c r="G27" s="208" t="s">
        <v>30</v>
      </c>
      <c r="H27" s="209">
        <v>12</v>
      </c>
      <c r="I27" s="198"/>
      <c r="J27" s="199"/>
      <c r="K27" s="200" t="e">
        <f>SUM(L27:M27)</f>
        <v>#REF!</v>
      </c>
      <c r="L27" s="201" t="e">
        <f>ZASOBY!#REF!-ZASOBY_WŁ_!L27</f>
        <v>#REF!</v>
      </c>
      <c r="M27" s="201" t="e">
        <f>ZASOBY!#REF!-ZASOBY_WŁ_!M27</f>
        <v>#REF!</v>
      </c>
      <c r="N27" s="210" t="e">
        <f>SUM(O27:P27)</f>
        <v>#REF!</v>
      </c>
      <c r="O27" s="201" t="e">
        <f>ZASOBY!#REF!-ZASOBY_WŁ_!O27</f>
        <v>#REF!</v>
      </c>
      <c r="P27" s="201" t="e">
        <f>ZASOBY!#REF!-ZASOBY_WŁ_!P27</f>
        <v>#REF!</v>
      </c>
      <c r="Q27" s="202" t="e">
        <f>SUM(R27:S27)</f>
        <v>#REF!</v>
      </c>
      <c r="R27" s="203" t="e">
        <f>ZASOBY!#REF!-ZASOBY_WŁ_!R27</f>
        <v>#REF!</v>
      </c>
      <c r="S27" s="203" t="e">
        <f>ZASOBY!#REF!-ZASOBY_WŁ_!S27</f>
        <v>#REF!</v>
      </c>
      <c r="T27" s="202" t="e">
        <f>SUM(U27:V27)</f>
        <v>#REF!</v>
      </c>
      <c r="U27" s="203" t="e">
        <f>ZASOBY!#REF!-ZASOBY_WŁ_!U27</f>
        <v>#REF!</v>
      </c>
      <c r="V27" s="203" t="e">
        <f>ZASOBY!#REF!-ZASOBY_WŁ_!V27</f>
        <v>#REF!</v>
      </c>
      <c r="W27" s="201"/>
      <c r="X27" s="201">
        <v>1935</v>
      </c>
      <c r="Y27" s="204"/>
      <c r="Z27" s="67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</row>
    <row r="28" spans="1:119" ht="12.75" customHeight="1">
      <c r="A28" s="58">
        <v>4</v>
      </c>
      <c r="B28" s="205">
        <f>+B27+1</f>
        <v>20</v>
      </c>
      <c r="C28" s="206">
        <v>1003</v>
      </c>
      <c r="D28" s="207" t="s">
        <v>27</v>
      </c>
      <c r="E28" s="208" t="s">
        <v>29</v>
      </c>
      <c r="F28" s="208" t="s">
        <v>25</v>
      </c>
      <c r="G28" s="208" t="s">
        <v>30</v>
      </c>
      <c r="H28" s="209" t="s">
        <v>36</v>
      </c>
      <c r="I28" s="198"/>
      <c r="J28" s="199"/>
      <c r="K28" s="200" t="e">
        <f>SUM(L28:M28)</f>
        <v>#REF!</v>
      </c>
      <c r="L28" s="201" t="e">
        <f>ZASOBY!#REF!-ZASOBY_WŁ_!L28</f>
        <v>#REF!</v>
      </c>
      <c r="M28" s="201" t="e">
        <f>ZASOBY!#REF!-ZASOBY_WŁ_!M28</f>
        <v>#REF!</v>
      </c>
      <c r="N28" s="210" t="e">
        <f>SUM(O28:P28)</f>
        <v>#REF!</v>
      </c>
      <c r="O28" s="201" t="e">
        <f>ZASOBY!#REF!-ZASOBY_WŁ_!O28</f>
        <v>#REF!</v>
      </c>
      <c r="P28" s="201" t="e">
        <f>ZASOBY!#REF!-ZASOBY_WŁ_!P28</f>
        <v>#REF!</v>
      </c>
      <c r="Q28" s="202" t="e">
        <f>SUM(R28:S28)</f>
        <v>#REF!</v>
      </c>
      <c r="R28" s="203" t="e">
        <f>ZASOBY!#REF!-ZASOBY_WŁ_!R28</f>
        <v>#REF!</v>
      </c>
      <c r="S28" s="203" t="e">
        <f>ZASOBY!#REF!-ZASOBY_WŁ_!S28</f>
        <v>#REF!</v>
      </c>
      <c r="T28" s="202" t="e">
        <f>SUM(U28:V28)</f>
        <v>#REF!</v>
      </c>
      <c r="U28" s="203" t="e">
        <f>ZASOBY!#REF!-ZASOBY_WŁ_!U28</f>
        <v>#REF!</v>
      </c>
      <c r="V28" s="203" t="e">
        <f>ZASOBY!#REF!-ZASOBY_WŁ_!V28</f>
        <v>#REF!</v>
      </c>
      <c r="W28" s="201"/>
      <c r="X28" s="201">
        <v>1935</v>
      </c>
      <c r="Y28" s="204"/>
      <c r="Z28" s="67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</row>
    <row r="29" spans="1:119" ht="12.75" customHeight="1">
      <c r="A29" s="58">
        <v>4</v>
      </c>
      <c r="B29" s="205">
        <f>+B28+1</f>
        <v>21</v>
      </c>
      <c r="C29" s="206">
        <v>6014</v>
      </c>
      <c r="D29" s="207" t="s">
        <v>27</v>
      </c>
      <c r="E29" s="208" t="s">
        <v>34</v>
      </c>
      <c r="F29" s="208" t="s">
        <v>25</v>
      </c>
      <c r="G29" s="208" t="s">
        <v>30</v>
      </c>
      <c r="H29" s="209">
        <v>18</v>
      </c>
      <c r="I29" s="198"/>
      <c r="J29" s="199"/>
      <c r="K29" s="200" t="e">
        <f>SUM(L29:M29)</f>
        <v>#REF!</v>
      </c>
      <c r="L29" s="201" t="e">
        <f>ZASOBY!#REF!-ZASOBY_WŁ_!L29</f>
        <v>#REF!</v>
      </c>
      <c r="M29" s="201" t="e">
        <f>ZASOBY!#REF!-ZASOBY_WŁ_!M29</f>
        <v>#REF!</v>
      </c>
      <c r="N29" s="210" t="e">
        <f>SUM(O29:P29)</f>
        <v>#REF!</v>
      </c>
      <c r="O29" s="201" t="e">
        <f>ZASOBY!#REF!-ZASOBY_WŁ_!O29</f>
        <v>#REF!</v>
      </c>
      <c r="P29" s="201" t="e">
        <f>ZASOBY!#REF!-ZASOBY_WŁ_!P29</f>
        <v>#REF!</v>
      </c>
      <c r="Q29" s="202" t="e">
        <f>SUM(R29:S29)</f>
        <v>#REF!</v>
      </c>
      <c r="R29" s="203" t="e">
        <f>ZASOBY!#REF!-ZASOBY_WŁ_!R29</f>
        <v>#REF!</v>
      </c>
      <c r="S29" s="203" t="e">
        <f>ZASOBY!#REF!-ZASOBY_WŁ_!S29</f>
        <v>#REF!</v>
      </c>
      <c r="T29" s="202" t="e">
        <f>SUM(U29:V29)</f>
        <v>#REF!</v>
      </c>
      <c r="U29" s="203" t="e">
        <f>ZASOBY!#REF!-ZASOBY_WŁ_!U29</f>
        <v>#REF!</v>
      </c>
      <c r="V29" s="203" t="e">
        <f>ZASOBY!#REF!-ZASOBY_WŁ_!V29</f>
        <v>#REF!</v>
      </c>
      <c r="W29" s="201"/>
      <c r="X29" s="201">
        <v>1968</v>
      </c>
      <c r="Y29" s="204"/>
      <c r="Z29" s="67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</row>
    <row r="30" spans="1:119" ht="12.75" customHeight="1">
      <c r="A30" s="58">
        <v>4</v>
      </c>
      <c r="B30" s="205">
        <f>+B29+1</f>
        <v>22</v>
      </c>
      <c r="C30" s="206">
        <v>1015</v>
      </c>
      <c r="D30" s="207" t="s">
        <v>27</v>
      </c>
      <c r="E30" s="208" t="s">
        <v>29</v>
      </c>
      <c r="F30" s="208" t="s">
        <v>25</v>
      </c>
      <c r="G30" s="208" t="s">
        <v>30</v>
      </c>
      <c r="H30" s="209">
        <v>19</v>
      </c>
      <c r="I30" s="198"/>
      <c r="J30" s="199"/>
      <c r="K30" s="200" t="e">
        <f>SUM(L30:M30)</f>
        <v>#REF!</v>
      </c>
      <c r="L30" s="201" t="e">
        <f>ZASOBY!#REF!-ZASOBY_WŁ_!L30</f>
        <v>#REF!</v>
      </c>
      <c r="M30" s="201" t="e">
        <f>ZASOBY!#REF!-ZASOBY_WŁ_!M30</f>
        <v>#REF!</v>
      </c>
      <c r="N30" s="210" t="e">
        <f>SUM(O30:P30)</f>
        <v>#REF!</v>
      </c>
      <c r="O30" s="201" t="e">
        <f>ZASOBY!#REF!-ZASOBY_WŁ_!O30</f>
        <v>#REF!</v>
      </c>
      <c r="P30" s="201" t="e">
        <f>ZASOBY!#REF!-ZASOBY_WŁ_!P30</f>
        <v>#REF!</v>
      </c>
      <c r="Q30" s="202" t="e">
        <f>SUM(R30:S30)</f>
        <v>#REF!</v>
      </c>
      <c r="R30" s="203" t="e">
        <f>ZASOBY!#REF!-ZASOBY_WŁ_!R30</f>
        <v>#REF!</v>
      </c>
      <c r="S30" s="203" t="e">
        <f>ZASOBY!#REF!-ZASOBY_WŁ_!S30</f>
        <v>#REF!</v>
      </c>
      <c r="T30" s="202" t="e">
        <f>SUM(U30:V30)</f>
        <v>#REF!</v>
      </c>
      <c r="U30" s="203" t="e">
        <f>ZASOBY!#REF!-ZASOBY_WŁ_!U30</f>
        <v>#REF!</v>
      </c>
      <c r="V30" s="203" t="e">
        <f>ZASOBY!#REF!-ZASOBY_WŁ_!V30</f>
        <v>#REF!</v>
      </c>
      <c r="W30" s="201"/>
      <c r="X30" s="201">
        <v>1935</v>
      </c>
      <c r="Y30" s="204"/>
      <c r="Z30" s="67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</row>
    <row r="31" spans="1:119" ht="12.75" customHeight="1">
      <c r="A31" s="58">
        <v>4</v>
      </c>
      <c r="B31" s="211">
        <f>+B30+1</f>
        <v>23</v>
      </c>
      <c r="C31" s="212">
        <v>3208</v>
      </c>
      <c r="D31" s="213" t="s">
        <v>23</v>
      </c>
      <c r="E31" s="214" t="s">
        <v>34</v>
      </c>
      <c r="F31" s="214" t="s">
        <v>25</v>
      </c>
      <c r="G31" s="214" t="s">
        <v>30</v>
      </c>
      <c r="H31" s="215">
        <v>20</v>
      </c>
      <c r="I31" s="198">
        <v>1</v>
      </c>
      <c r="J31" s="199"/>
      <c r="K31" s="200" t="e">
        <f>SUM(L31:M31)</f>
        <v>#REF!</v>
      </c>
      <c r="L31" s="201" t="e">
        <f>ZASOBY!#REF!-ZASOBY_WŁ_!L31</f>
        <v>#REF!</v>
      </c>
      <c r="M31" s="201" t="e">
        <f>ZASOBY!#REF!-ZASOBY_WŁ_!M31</f>
        <v>#REF!</v>
      </c>
      <c r="N31" s="210" t="e">
        <f>SUM(O31:P31)</f>
        <v>#REF!</v>
      </c>
      <c r="O31" s="201" t="e">
        <f>ZASOBY!#REF!-ZASOBY_WŁ_!O31</f>
        <v>#REF!</v>
      </c>
      <c r="P31" s="201" t="e">
        <f>ZASOBY!#REF!-ZASOBY_WŁ_!P31</f>
        <v>#REF!</v>
      </c>
      <c r="Q31" s="202" t="e">
        <f>SUM(R31:S31)</f>
        <v>#REF!</v>
      </c>
      <c r="R31" s="203" t="e">
        <f>ZASOBY!#REF!-ZASOBY_WŁ_!R31</f>
        <v>#REF!</v>
      </c>
      <c r="S31" s="203" t="e">
        <f>ZASOBY!#REF!-ZASOBY_WŁ_!S31</f>
        <v>#REF!</v>
      </c>
      <c r="T31" s="202" t="e">
        <f>SUM(U31:V31)</f>
        <v>#REF!</v>
      </c>
      <c r="U31" s="203" t="e">
        <f>ZASOBY!#REF!-ZASOBY_WŁ_!U31</f>
        <v>#REF!</v>
      </c>
      <c r="V31" s="203" t="e">
        <f>ZASOBY!#REF!-ZASOBY_WŁ_!V31</f>
        <v>#REF!</v>
      </c>
      <c r="W31" s="201"/>
      <c r="X31" s="201">
        <v>1968</v>
      </c>
      <c r="Y31" s="204"/>
      <c r="Z31" s="95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</row>
    <row r="32" spans="1:119" ht="12.75" customHeight="1">
      <c r="A32" s="58">
        <v>4</v>
      </c>
      <c r="B32" s="211">
        <f>+B31+1</f>
        <v>24</v>
      </c>
      <c r="C32" s="212">
        <v>3209</v>
      </c>
      <c r="D32" s="213" t="s">
        <v>23</v>
      </c>
      <c r="E32" s="214" t="s">
        <v>34</v>
      </c>
      <c r="F32" s="214" t="s">
        <v>25</v>
      </c>
      <c r="G32" s="214" t="s">
        <v>30</v>
      </c>
      <c r="H32" s="215">
        <v>22</v>
      </c>
      <c r="I32" s="198">
        <v>1</v>
      </c>
      <c r="J32" s="199"/>
      <c r="K32" s="200" t="e">
        <f>SUM(L32:M32)</f>
        <v>#REF!</v>
      </c>
      <c r="L32" s="201" t="e">
        <f>ZASOBY!#REF!-ZASOBY_WŁ_!L32</f>
        <v>#REF!</v>
      </c>
      <c r="M32" s="201" t="e">
        <f>ZASOBY!#REF!-ZASOBY_WŁ_!M32</f>
        <v>#REF!</v>
      </c>
      <c r="N32" s="210" t="e">
        <f>SUM(O32:P32)</f>
        <v>#REF!</v>
      </c>
      <c r="O32" s="201" t="e">
        <f>ZASOBY!#REF!-ZASOBY_WŁ_!O32</f>
        <v>#REF!</v>
      </c>
      <c r="P32" s="201" t="e">
        <f>ZASOBY!#REF!-ZASOBY_WŁ_!P32</f>
        <v>#REF!</v>
      </c>
      <c r="Q32" s="202" t="e">
        <f>SUM(R32:S32)</f>
        <v>#REF!</v>
      </c>
      <c r="R32" s="203" t="e">
        <f>ZASOBY!#REF!-ZASOBY_WŁ_!R32</f>
        <v>#REF!</v>
      </c>
      <c r="S32" s="203" t="e">
        <f>ZASOBY!#REF!-ZASOBY_WŁ_!S32</f>
        <v>#REF!</v>
      </c>
      <c r="T32" s="202" t="e">
        <f>SUM(U32:V32)</f>
        <v>#REF!</v>
      </c>
      <c r="U32" s="203" t="e">
        <f>ZASOBY!#REF!-ZASOBY_WŁ_!U32</f>
        <v>#REF!</v>
      </c>
      <c r="V32" s="203" t="e">
        <f>ZASOBY!#REF!-ZASOBY_WŁ_!V32</f>
        <v>#REF!</v>
      </c>
      <c r="W32" s="201"/>
      <c r="X32" s="201">
        <v>1968</v>
      </c>
      <c r="Y32" s="204"/>
      <c r="Z32" s="95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</row>
    <row r="33" spans="1:119" ht="12.75" customHeight="1">
      <c r="A33" s="58">
        <v>4</v>
      </c>
      <c r="B33" s="205">
        <f>+B32+1</f>
        <v>25</v>
      </c>
      <c r="C33" s="206">
        <v>1004</v>
      </c>
      <c r="D33" s="207" t="s">
        <v>27</v>
      </c>
      <c r="E33" s="208" t="s">
        <v>29</v>
      </c>
      <c r="F33" s="208" t="s">
        <v>25</v>
      </c>
      <c r="G33" s="208" t="s">
        <v>30</v>
      </c>
      <c r="H33" s="209" t="s">
        <v>37</v>
      </c>
      <c r="I33" s="198"/>
      <c r="J33" s="199"/>
      <c r="K33" s="200" t="e">
        <f>SUM(L33:M33)</f>
        <v>#REF!</v>
      </c>
      <c r="L33" s="201" t="e">
        <f>ZASOBY!#REF!-ZASOBY_WŁ_!L33</f>
        <v>#REF!</v>
      </c>
      <c r="M33" s="201" t="e">
        <f>ZASOBY!#REF!-ZASOBY_WŁ_!M33</f>
        <v>#REF!</v>
      </c>
      <c r="N33" s="210" t="e">
        <f>SUM(O33:P33)</f>
        <v>#REF!</v>
      </c>
      <c r="O33" s="201" t="e">
        <f>ZASOBY!#REF!-ZASOBY_WŁ_!O33</f>
        <v>#REF!</v>
      </c>
      <c r="P33" s="201" t="e">
        <f>ZASOBY!#REF!-ZASOBY_WŁ_!P33</f>
        <v>#REF!</v>
      </c>
      <c r="Q33" s="202" t="e">
        <f>SUM(R33:S33)</f>
        <v>#REF!</v>
      </c>
      <c r="R33" s="203" t="e">
        <f>ZASOBY!#REF!-ZASOBY_WŁ_!R33</f>
        <v>#REF!</v>
      </c>
      <c r="S33" s="203" t="e">
        <f>ZASOBY!#REF!-ZASOBY_WŁ_!S33</f>
        <v>#REF!</v>
      </c>
      <c r="T33" s="202" t="e">
        <f>SUM(U33:V33)</f>
        <v>#REF!</v>
      </c>
      <c r="U33" s="203" t="e">
        <f>ZASOBY!#REF!-ZASOBY_WŁ_!U33</f>
        <v>#REF!</v>
      </c>
      <c r="V33" s="203" t="e">
        <f>ZASOBY!#REF!-ZASOBY_WŁ_!V33</f>
        <v>#REF!</v>
      </c>
      <c r="W33" s="201"/>
      <c r="X33" s="201">
        <v>1935</v>
      </c>
      <c r="Y33" s="204"/>
      <c r="Z33" s="67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</row>
    <row r="34" spans="1:119" ht="12.75" customHeight="1">
      <c r="A34" s="58">
        <v>4</v>
      </c>
      <c r="B34" s="205">
        <f>+B33+1</f>
        <v>26</v>
      </c>
      <c r="C34" s="206">
        <v>1011</v>
      </c>
      <c r="D34" s="207" t="s">
        <v>27</v>
      </c>
      <c r="E34" s="208" t="s">
        <v>29</v>
      </c>
      <c r="F34" s="208" t="s">
        <v>25</v>
      </c>
      <c r="G34" s="208" t="s">
        <v>30</v>
      </c>
      <c r="H34" s="209">
        <v>24</v>
      </c>
      <c r="I34" s="198"/>
      <c r="J34" s="199"/>
      <c r="K34" s="200" t="e">
        <f>SUM(L34:M34)</f>
        <v>#REF!</v>
      </c>
      <c r="L34" s="201" t="e">
        <f>ZASOBY!#REF!-ZASOBY_WŁ_!L34</f>
        <v>#REF!</v>
      </c>
      <c r="M34" s="201" t="e">
        <f>ZASOBY!#REF!-ZASOBY_WŁ_!M34</f>
        <v>#REF!</v>
      </c>
      <c r="N34" s="210" t="e">
        <f>SUM(O34:P34)</f>
        <v>#REF!</v>
      </c>
      <c r="O34" s="201" t="e">
        <f>ZASOBY!#REF!-ZASOBY_WŁ_!O34</f>
        <v>#REF!</v>
      </c>
      <c r="P34" s="201" t="e">
        <f>ZASOBY!#REF!-ZASOBY_WŁ_!P34</f>
        <v>#REF!</v>
      </c>
      <c r="Q34" s="202" t="e">
        <f>SUM(R34:S34)</f>
        <v>#REF!</v>
      </c>
      <c r="R34" s="203" t="e">
        <f>ZASOBY!#REF!-ZASOBY_WŁ_!R34</f>
        <v>#REF!</v>
      </c>
      <c r="S34" s="203" t="e">
        <f>ZASOBY!#REF!-ZASOBY_WŁ_!S34</f>
        <v>#REF!</v>
      </c>
      <c r="T34" s="202" t="e">
        <f>SUM(U34:V34)</f>
        <v>#REF!</v>
      </c>
      <c r="U34" s="203" t="e">
        <f>ZASOBY!#REF!-ZASOBY_WŁ_!U34</f>
        <v>#REF!</v>
      </c>
      <c r="V34" s="203" t="e">
        <f>ZASOBY!#REF!-ZASOBY_WŁ_!V34</f>
        <v>#REF!</v>
      </c>
      <c r="W34" s="201"/>
      <c r="X34" s="201">
        <v>1935</v>
      </c>
      <c r="Y34" s="204"/>
      <c r="Z34" s="67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</row>
    <row r="35" spans="1:119" ht="12.75" customHeight="1">
      <c r="A35" s="58">
        <v>4</v>
      </c>
      <c r="B35" s="205">
        <f>+B34+1</f>
        <v>27</v>
      </c>
      <c r="C35" s="206">
        <v>1005</v>
      </c>
      <c r="D35" s="207" t="s">
        <v>27</v>
      </c>
      <c r="E35" s="208" t="s">
        <v>29</v>
      </c>
      <c r="F35" s="208" t="s">
        <v>25</v>
      </c>
      <c r="G35" s="208" t="s">
        <v>30</v>
      </c>
      <c r="H35" s="209">
        <v>25</v>
      </c>
      <c r="I35" s="198"/>
      <c r="J35" s="199"/>
      <c r="K35" s="200" t="e">
        <f>SUM(L35:M35)</f>
        <v>#REF!</v>
      </c>
      <c r="L35" s="201" t="e">
        <f>ZASOBY!#REF!-ZASOBY_WŁ_!L35</f>
        <v>#REF!</v>
      </c>
      <c r="M35" s="201" t="e">
        <f>ZASOBY!#REF!-ZASOBY_WŁ_!M35</f>
        <v>#REF!</v>
      </c>
      <c r="N35" s="210" t="e">
        <f>SUM(O35:P35)</f>
        <v>#REF!</v>
      </c>
      <c r="O35" s="201" t="e">
        <f>ZASOBY!#REF!-ZASOBY_WŁ_!O35</f>
        <v>#REF!</v>
      </c>
      <c r="P35" s="201" t="e">
        <f>ZASOBY!#REF!-ZASOBY_WŁ_!P35</f>
        <v>#REF!</v>
      </c>
      <c r="Q35" s="202" t="e">
        <f>SUM(R35:S35)</f>
        <v>#REF!</v>
      </c>
      <c r="R35" s="203" t="e">
        <f>ZASOBY!#REF!-ZASOBY_WŁ_!R35</f>
        <v>#REF!</v>
      </c>
      <c r="S35" s="203" t="e">
        <f>ZASOBY!#REF!-ZASOBY_WŁ_!S35</f>
        <v>#REF!</v>
      </c>
      <c r="T35" s="202" t="e">
        <f>SUM(U35:V35)</f>
        <v>#REF!</v>
      </c>
      <c r="U35" s="203" t="e">
        <f>ZASOBY!#REF!-ZASOBY_WŁ_!U35</f>
        <v>#REF!</v>
      </c>
      <c r="V35" s="203" t="e">
        <f>ZASOBY!#REF!-ZASOBY_WŁ_!V35</f>
        <v>#REF!</v>
      </c>
      <c r="W35" s="201"/>
      <c r="X35" s="201">
        <v>1935</v>
      </c>
      <c r="Y35" s="204"/>
      <c r="Z35" s="67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</row>
    <row r="36" spans="1:119" ht="12.75" customHeight="1">
      <c r="A36" s="58">
        <v>4</v>
      </c>
      <c r="B36" s="205">
        <f>+B35+1</f>
        <v>28</v>
      </c>
      <c r="C36" s="206">
        <v>1010</v>
      </c>
      <c r="D36" s="207" t="s">
        <v>27</v>
      </c>
      <c r="E36" s="208" t="s">
        <v>29</v>
      </c>
      <c r="F36" s="208" t="s">
        <v>25</v>
      </c>
      <c r="G36" s="208" t="s">
        <v>30</v>
      </c>
      <c r="H36" s="209">
        <v>26</v>
      </c>
      <c r="I36" s="198"/>
      <c r="J36" s="199"/>
      <c r="K36" s="200" t="e">
        <f>SUM(L36:M36)</f>
        <v>#REF!</v>
      </c>
      <c r="L36" s="201" t="e">
        <f>ZASOBY!#REF!-ZASOBY_WŁ_!L36</f>
        <v>#REF!</v>
      </c>
      <c r="M36" s="201" t="e">
        <f>ZASOBY!#REF!-ZASOBY_WŁ_!M36</f>
        <v>#REF!</v>
      </c>
      <c r="N36" s="210" t="e">
        <f>SUM(O36:P36)</f>
        <v>#REF!</v>
      </c>
      <c r="O36" s="201" t="e">
        <f>ZASOBY!#REF!-ZASOBY_WŁ_!O36</f>
        <v>#REF!</v>
      </c>
      <c r="P36" s="201" t="e">
        <f>ZASOBY!#REF!-ZASOBY_WŁ_!P36</f>
        <v>#REF!</v>
      </c>
      <c r="Q36" s="202" t="e">
        <f>SUM(R36:S36)</f>
        <v>#REF!</v>
      </c>
      <c r="R36" s="203" t="e">
        <f>ZASOBY!#REF!-ZASOBY_WŁ_!R36</f>
        <v>#REF!</v>
      </c>
      <c r="S36" s="203" t="e">
        <f>ZASOBY!#REF!-ZASOBY_WŁ_!S36</f>
        <v>#REF!</v>
      </c>
      <c r="T36" s="202" t="e">
        <f>SUM(U36:V36)</f>
        <v>#REF!</v>
      </c>
      <c r="U36" s="203" t="e">
        <f>ZASOBY!#REF!-ZASOBY_WŁ_!U36</f>
        <v>#REF!</v>
      </c>
      <c r="V36" s="203" t="e">
        <f>ZASOBY!#REF!-ZASOBY_WŁ_!V36</f>
        <v>#REF!</v>
      </c>
      <c r="W36" s="201"/>
      <c r="X36" s="201">
        <v>1935</v>
      </c>
      <c r="Y36" s="204"/>
      <c r="Z36" s="67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</row>
    <row r="37" spans="1:119" ht="12.75" customHeight="1">
      <c r="A37" s="58">
        <v>4</v>
      </c>
      <c r="B37" s="205">
        <f>+B36+1</f>
        <v>29</v>
      </c>
      <c r="C37" s="206">
        <v>1009</v>
      </c>
      <c r="D37" s="207" t="s">
        <v>27</v>
      </c>
      <c r="E37" s="208" t="s">
        <v>29</v>
      </c>
      <c r="F37" s="208" t="s">
        <v>25</v>
      </c>
      <c r="G37" s="208" t="s">
        <v>30</v>
      </c>
      <c r="H37" s="209">
        <v>28</v>
      </c>
      <c r="I37" s="198"/>
      <c r="J37" s="199"/>
      <c r="K37" s="200" t="e">
        <f>SUM(L37:M37)</f>
        <v>#REF!</v>
      </c>
      <c r="L37" s="201" t="e">
        <f>ZASOBY!#REF!-ZASOBY_WŁ_!L37</f>
        <v>#REF!</v>
      </c>
      <c r="M37" s="201" t="e">
        <f>ZASOBY!#REF!-ZASOBY_WŁ_!M37</f>
        <v>#REF!</v>
      </c>
      <c r="N37" s="210" t="e">
        <f>SUM(O37:P37)</f>
        <v>#REF!</v>
      </c>
      <c r="O37" s="201" t="e">
        <f>ZASOBY!#REF!-ZASOBY_WŁ_!O37</f>
        <v>#REF!</v>
      </c>
      <c r="P37" s="201" t="e">
        <f>ZASOBY!#REF!-ZASOBY_WŁ_!P37</f>
        <v>#REF!</v>
      </c>
      <c r="Q37" s="202" t="e">
        <f>SUM(R37:S37)</f>
        <v>#REF!</v>
      </c>
      <c r="R37" s="203" t="e">
        <f>ZASOBY!#REF!-ZASOBY_WŁ_!R37</f>
        <v>#REF!</v>
      </c>
      <c r="S37" s="203" t="e">
        <f>ZASOBY!#REF!-ZASOBY_WŁ_!S37</f>
        <v>#REF!</v>
      </c>
      <c r="T37" s="202" t="e">
        <f>SUM(U37:V37)</f>
        <v>#REF!</v>
      </c>
      <c r="U37" s="203" t="e">
        <f>ZASOBY!#REF!-ZASOBY_WŁ_!U37</f>
        <v>#REF!</v>
      </c>
      <c r="V37" s="203" t="e">
        <f>ZASOBY!#REF!-ZASOBY_WŁ_!V37</f>
        <v>#REF!</v>
      </c>
      <c r="W37" s="201"/>
      <c r="X37" s="201">
        <v>1935</v>
      </c>
      <c r="Y37" s="204"/>
      <c r="Z37" s="67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</row>
    <row r="38" spans="1:119" ht="12.75" customHeight="1">
      <c r="A38" s="58">
        <v>4</v>
      </c>
      <c r="B38" s="205">
        <f>+B37+1</f>
        <v>30</v>
      </c>
      <c r="C38" s="206">
        <v>1110</v>
      </c>
      <c r="D38" s="207" t="s">
        <v>27</v>
      </c>
      <c r="E38" s="208" t="s">
        <v>29</v>
      </c>
      <c r="F38" s="208" t="s">
        <v>25</v>
      </c>
      <c r="G38" s="208" t="s">
        <v>30</v>
      </c>
      <c r="H38" s="209" t="s">
        <v>38</v>
      </c>
      <c r="I38" s="198"/>
      <c r="J38" s="199"/>
      <c r="K38" s="200" t="e">
        <f>SUM(L38:M38)</f>
        <v>#REF!</v>
      </c>
      <c r="L38" s="201" t="e">
        <f>ZASOBY!#REF!-ZASOBY_WŁ_!L38</f>
        <v>#REF!</v>
      </c>
      <c r="M38" s="201" t="e">
        <f>ZASOBY!#REF!-ZASOBY_WŁ_!M38</f>
        <v>#REF!</v>
      </c>
      <c r="N38" s="210" t="e">
        <f>SUM(O38:P38)</f>
        <v>#REF!</v>
      </c>
      <c r="O38" s="201" t="e">
        <f>ZASOBY!#REF!-ZASOBY_WŁ_!O38</f>
        <v>#REF!</v>
      </c>
      <c r="P38" s="201" t="e">
        <f>ZASOBY!#REF!-ZASOBY_WŁ_!P38</f>
        <v>#REF!</v>
      </c>
      <c r="Q38" s="202" t="e">
        <f>SUM(R38:S38)</f>
        <v>#REF!</v>
      </c>
      <c r="R38" s="203" t="e">
        <f>ZASOBY!#REF!-ZASOBY_WŁ_!R38</f>
        <v>#REF!</v>
      </c>
      <c r="S38" s="203" t="e">
        <f>ZASOBY!#REF!-ZASOBY_WŁ_!S38</f>
        <v>#REF!</v>
      </c>
      <c r="T38" s="202" t="e">
        <f>SUM(U38:V38)</f>
        <v>#REF!</v>
      </c>
      <c r="U38" s="203" t="e">
        <f>ZASOBY!#REF!-ZASOBY_WŁ_!U38</f>
        <v>#REF!</v>
      </c>
      <c r="V38" s="203" t="e">
        <f>ZASOBY!#REF!-ZASOBY_WŁ_!V38</f>
        <v>#REF!</v>
      </c>
      <c r="W38" s="201"/>
      <c r="X38" s="201">
        <v>1935</v>
      </c>
      <c r="Y38" s="204"/>
      <c r="Z38" s="67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</row>
    <row r="39" spans="1:119" ht="12.75" customHeight="1">
      <c r="A39" s="58">
        <v>4</v>
      </c>
      <c r="B39" s="205">
        <f>+B38+1</f>
        <v>31</v>
      </c>
      <c r="C39" s="206">
        <v>1006</v>
      </c>
      <c r="D39" s="207" t="s">
        <v>27</v>
      </c>
      <c r="E39" s="208" t="s">
        <v>29</v>
      </c>
      <c r="F39" s="208" t="s">
        <v>25</v>
      </c>
      <c r="G39" s="208" t="s">
        <v>30</v>
      </c>
      <c r="H39" s="209" t="s">
        <v>39</v>
      </c>
      <c r="I39" s="198"/>
      <c r="J39" s="199"/>
      <c r="K39" s="200" t="e">
        <f>SUM(L39:M39)</f>
        <v>#REF!</v>
      </c>
      <c r="L39" s="201" t="e">
        <f>ZASOBY!#REF!-ZASOBY_WŁ_!L39</f>
        <v>#REF!</v>
      </c>
      <c r="M39" s="201" t="e">
        <f>ZASOBY!#REF!-ZASOBY_WŁ_!M39</f>
        <v>#REF!</v>
      </c>
      <c r="N39" s="210" t="e">
        <f>SUM(O39:P39)</f>
        <v>#REF!</v>
      </c>
      <c r="O39" s="201" t="e">
        <f>ZASOBY!#REF!-ZASOBY_WŁ_!O39</f>
        <v>#REF!</v>
      </c>
      <c r="P39" s="201" t="e">
        <f>ZASOBY!#REF!-ZASOBY_WŁ_!P39</f>
        <v>#REF!</v>
      </c>
      <c r="Q39" s="202" t="e">
        <f>SUM(R39:S39)</f>
        <v>#REF!</v>
      </c>
      <c r="R39" s="203" t="e">
        <f>ZASOBY!#REF!-ZASOBY_WŁ_!R39</f>
        <v>#REF!</v>
      </c>
      <c r="S39" s="203" t="e">
        <f>ZASOBY!#REF!-ZASOBY_WŁ_!S39</f>
        <v>#REF!</v>
      </c>
      <c r="T39" s="202" t="e">
        <f>SUM(U39:V39)</f>
        <v>#REF!</v>
      </c>
      <c r="U39" s="203" t="e">
        <f>ZASOBY!#REF!-ZASOBY_WŁ_!U39</f>
        <v>#REF!</v>
      </c>
      <c r="V39" s="203" t="e">
        <f>ZASOBY!#REF!-ZASOBY_WŁ_!V39</f>
        <v>#REF!</v>
      </c>
      <c r="W39" s="201"/>
      <c r="X39" s="201">
        <v>1935</v>
      </c>
      <c r="Y39" s="204"/>
      <c r="Z39" s="67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</row>
    <row r="40" spans="1:119" ht="12.75" customHeight="1">
      <c r="A40" s="58">
        <v>4</v>
      </c>
      <c r="B40" s="205">
        <f>+B39+1</f>
        <v>32</v>
      </c>
      <c r="C40" s="206">
        <v>1007</v>
      </c>
      <c r="D40" s="207" t="s">
        <v>27</v>
      </c>
      <c r="E40" s="208" t="s">
        <v>29</v>
      </c>
      <c r="F40" s="208" t="s">
        <v>25</v>
      </c>
      <c r="G40" s="208" t="s">
        <v>30</v>
      </c>
      <c r="H40" s="209" t="s">
        <v>40</v>
      </c>
      <c r="I40" s="198"/>
      <c r="J40" s="199"/>
      <c r="K40" s="200" t="e">
        <f>SUM(L40:M40)</f>
        <v>#REF!</v>
      </c>
      <c r="L40" s="201" t="e">
        <f>ZASOBY!#REF!-ZASOBY_WŁ_!L40</f>
        <v>#REF!</v>
      </c>
      <c r="M40" s="201" t="e">
        <f>ZASOBY!#REF!-ZASOBY_WŁ_!M40</f>
        <v>#REF!</v>
      </c>
      <c r="N40" s="210" t="e">
        <f>SUM(O40:P40)</f>
        <v>#REF!</v>
      </c>
      <c r="O40" s="201" t="e">
        <f>ZASOBY!#REF!-ZASOBY_WŁ_!O40</f>
        <v>#REF!</v>
      </c>
      <c r="P40" s="201" t="e">
        <f>ZASOBY!#REF!-ZASOBY_WŁ_!P40</f>
        <v>#REF!</v>
      </c>
      <c r="Q40" s="202" t="e">
        <f>SUM(R40:S40)</f>
        <v>#REF!</v>
      </c>
      <c r="R40" s="203" t="e">
        <f>ZASOBY!#REF!-ZASOBY_WŁ_!R40</f>
        <v>#REF!</v>
      </c>
      <c r="S40" s="203" t="e">
        <f>ZASOBY!#REF!-ZASOBY_WŁ_!S40</f>
        <v>#REF!</v>
      </c>
      <c r="T40" s="202" t="e">
        <f>SUM(U40:V40)</f>
        <v>#REF!</v>
      </c>
      <c r="U40" s="203" t="e">
        <f>ZASOBY!#REF!-ZASOBY_WŁ_!U40</f>
        <v>#REF!</v>
      </c>
      <c r="V40" s="203" t="e">
        <f>ZASOBY!#REF!-ZASOBY_WŁ_!V40</f>
        <v>#REF!</v>
      </c>
      <c r="W40" s="201"/>
      <c r="X40" s="201">
        <v>1935</v>
      </c>
      <c r="Y40" s="204"/>
      <c r="Z40" s="67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</row>
    <row r="41" spans="1:119" ht="12.75" customHeight="1">
      <c r="A41" s="58">
        <v>4</v>
      </c>
      <c r="B41" s="205">
        <f>+B40+1</f>
        <v>33</v>
      </c>
      <c r="C41" s="206">
        <v>1008</v>
      </c>
      <c r="D41" s="207" t="s">
        <v>27</v>
      </c>
      <c r="E41" s="208" t="s">
        <v>29</v>
      </c>
      <c r="F41" s="208" t="s">
        <v>25</v>
      </c>
      <c r="G41" s="208" t="s">
        <v>30</v>
      </c>
      <c r="H41" s="209" t="s">
        <v>41</v>
      </c>
      <c r="I41" s="198"/>
      <c r="J41" s="199"/>
      <c r="K41" s="200" t="e">
        <f>SUM(L41:M41)</f>
        <v>#REF!</v>
      </c>
      <c r="L41" s="201" t="e">
        <f>ZASOBY!#REF!-ZASOBY_WŁ_!L41</f>
        <v>#REF!</v>
      </c>
      <c r="M41" s="201" t="e">
        <f>ZASOBY!#REF!-ZASOBY_WŁ_!M41</f>
        <v>#REF!</v>
      </c>
      <c r="N41" s="210" t="e">
        <f>SUM(O41:P41)</f>
        <v>#REF!</v>
      </c>
      <c r="O41" s="201" t="e">
        <f>ZASOBY!#REF!-ZASOBY_WŁ_!O41</f>
        <v>#REF!</v>
      </c>
      <c r="P41" s="201" t="e">
        <f>ZASOBY!#REF!-ZASOBY_WŁ_!P41</f>
        <v>#REF!</v>
      </c>
      <c r="Q41" s="202" t="e">
        <f>SUM(R41:S41)</f>
        <v>#REF!</v>
      </c>
      <c r="R41" s="203" t="e">
        <f>ZASOBY!#REF!-ZASOBY_WŁ_!R41</f>
        <v>#REF!</v>
      </c>
      <c r="S41" s="203" t="e">
        <f>ZASOBY!#REF!-ZASOBY_WŁ_!S41</f>
        <v>#REF!</v>
      </c>
      <c r="T41" s="202" t="e">
        <f>SUM(U41:V41)</f>
        <v>#REF!</v>
      </c>
      <c r="U41" s="203" t="e">
        <f>ZASOBY!#REF!-ZASOBY_WŁ_!U41</f>
        <v>#REF!</v>
      </c>
      <c r="V41" s="203" t="e">
        <f>ZASOBY!#REF!-ZASOBY_WŁ_!V41</f>
        <v>#REF!</v>
      </c>
      <c r="W41" s="201"/>
      <c r="X41" s="201">
        <v>1935</v>
      </c>
      <c r="Y41" s="204"/>
      <c r="Z41" s="67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</row>
    <row r="42" spans="1:119" ht="12.75" customHeight="1">
      <c r="A42" s="58">
        <v>5</v>
      </c>
      <c r="B42" s="205">
        <f>+B41+1</f>
        <v>34</v>
      </c>
      <c r="C42" s="206">
        <v>1016</v>
      </c>
      <c r="D42" s="207" t="s">
        <v>27</v>
      </c>
      <c r="E42" s="208" t="s">
        <v>29</v>
      </c>
      <c r="F42" s="208" t="s">
        <v>25</v>
      </c>
      <c r="G42" s="208" t="s">
        <v>206</v>
      </c>
      <c r="H42" s="209">
        <v>2</v>
      </c>
      <c r="I42" s="198"/>
      <c r="J42" s="199"/>
      <c r="K42" s="200" t="e">
        <f>SUM(L42:M42)</f>
        <v>#REF!</v>
      </c>
      <c r="L42" s="201" t="e">
        <f>ZASOBY!#REF!-ZASOBY_WŁ_!L42</f>
        <v>#REF!</v>
      </c>
      <c r="M42" s="201" t="e">
        <f>ZASOBY!#REF!-ZASOBY_WŁ_!M42</f>
        <v>#REF!</v>
      </c>
      <c r="N42" s="210" t="e">
        <f>SUM(O42:P42)</f>
        <v>#REF!</v>
      </c>
      <c r="O42" s="201" t="e">
        <f>ZASOBY!#REF!-ZASOBY_WŁ_!O42</f>
        <v>#REF!</v>
      </c>
      <c r="P42" s="201" t="e">
        <f>ZASOBY!#REF!-ZASOBY_WŁ_!P42</f>
        <v>#REF!</v>
      </c>
      <c r="Q42" s="202" t="e">
        <f>SUM(R42:S42)</f>
        <v>#REF!</v>
      </c>
      <c r="R42" s="203" t="e">
        <f>ZASOBY!#REF!-ZASOBY_WŁ_!R42</f>
        <v>#REF!</v>
      </c>
      <c r="S42" s="203" t="e">
        <f>ZASOBY!#REF!-ZASOBY_WŁ_!S42</f>
        <v>#REF!</v>
      </c>
      <c r="T42" s="202" t="e">
        <f>SUM(U42:V42)</f>
        <v>#REF!</v>
      </c>
      <c r="U42" s="203" t="e">
        <f>ZASOBY!#REF!-ZASOBY_WŁ_!U42</f>
        <v>#REF!</v>
      </c>
      <c r="V42" s="203" t="e">
        <f>ZASOBY!#REF!-ZASOBY_WŁ_!V42</f>
        <v>#REF!</v>
      </c>
      <c r="W42" s="201"/>
      <c r="X42" s="201">
        <v>1928</v>
      </c>
      <c r="Y42" s="204"/>
      <c r="Z42" s="67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</row>
    <row r="43" spans="1:119" ht="12.75" customHeight="1">
      <c r="A43" s="58">
        <v>5</v>
      </c>
      <c r="B43" s="205">
        <f>+B42+1</f>
        <v>35</v>
      </c>
      <c r="C43" s="206">
        <v>1017</v>
      </c>
      <c r="D43" s="207" t="s">
        <v>27</v>
      </c>
      <c r="E43" s="208" t="s">
        <v>29</v>
      </c>
      <c r="F43" s="208" t="s">
        <v>25</v>
      </c>
      <c r="G43" s="208" t="s">
        <v>206</v>
      </c>
      <c r="H43" s="209">
        <v>10</v>
      </c>
      <c r="I43" s="198"/>
      <c r="J43" s="199"/>
      <c r="K43" s="200" t="e">
        <f>SUM(L43:M43)</f>
        <v>#REF!</v>
      </c>
      <c r="L43" s="201" t="e">
        <f>ZASOBY!#REF!-ZASOBY_WŁ_!L43</f>
        <v>#REF!</v>
      </c>
      <c r="M43" s="201" t="e">
        <f>ZASOBY!#REF!-ZASOBY_WŁ_!M43</f>
        <v>#REF!</v>
      </c>
      <c r="N43" s="210" t="e">
        <f>SUM(O43:P43)</f>
        <v>#REF!</v>
      </c>
      <c r="O43" s="201" t="e">
        <f>ZASOBY!#REF!-ZASOBY_WŁ_!O43</f>
        <v>#REF!</v>
      </c>
      <c r="P43" s="201" t="e">
        <f>ZASOBY!#REF!-ZASOBY_WŁ_!P43</f>
        <v>#REF!</v>
      </c>
      <c r="Q43" s="202" t="e">
        <f>SUM(R43:S43)</f>
        <v>#REF!</v>
      </c>
      <c r="R43" s="203" t="e">
        <f>ZASOBY!#REF!-ZASOBY_WŁ_!R43</f>
        <v>#REF!</v>
      </c>
      <c r="S43" s="203" t="e">
        <f>ZASOBY!#REF!-ZASOBY_WŁ_!S43</f>
        <v>#REF!</v>
      </c>
      <c r="T43" s="202" t="e">
        <f>SUM(U43:V43)</f>
        <v>#REF!</v>
      </c>
      <c r="U43" s="203" t="e">
        <f>ZASOBY!#REF!-ZASOBY_WŁ_!U43</f>
        <v>#REF!</v>
      </c>
      <c r="V43" s="203" t="e">
        <f>ZASOBY!#REF!-ZASOBY_WŁ_!V43</f>
        <v>#REF!</v>
      </c>
      <c r="W43" s="201"/>
      <c r="X43" s="201">
        <v>1928</v>
      </c>
      <c r="Y43" s="204"/>
      <c r="Z43" s="67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</row>
    <row r="44" spans="1:119" ht="12.75" customHeight="1">
      <c r="A44" s="58">
        <v>5</v>
      </c>
      <c r="B44" s="205">
        <f>+B43+1</f>
        <v>36</v>
      </c>
      <c r="C44" s="206">
        <v>1018</v>
      </c>
      <c r="D44" s="207" t="s">
        <v>27</v>
      </c>
      <c r="E44" s="208" t="s">
        <v>29</v>
      </c>
      <c r="F44" s="208" t="s">
        <v>25</v>
      </c>
      <c r="G44" s="208" t="s">
        <v>206</v>
      </c>
      <c r="H44" s="209" t="s">
        <v>43</v>
      </c>
      <c r="I44" s="198"/>
      <c r="J44" s="199"/>
      <c r="K44" s="200" t="e">
        <f>SUM(L44:M44)</f>
        <v>#REF!</v>
      </c>
      <c r="L44" s="201" t="e">
        <f>ZASOBY!#REF!-ZASOBY_WŁ_!L44</f>
        <v>#REF!</v>
      </c>
      <c r="M44" s="201" t="e">
        <f>ZASOBY!#REF!-ZASOBY_WŁ_!M44</f>
        <v>#REF!</v>
      </c>
      <c r="N44" s="210" t="e">
        <f>SUM(O44:P44)</f>
        <v>#REF!</v>
      </c>
      <c r="O44" s="201" t="e">
        <f>ZASOBY!#REF!-ZASOBY_WŁ_!O44</f>
        <v>#REF!</v>
      </c>
      <c r="P44" s="201" t="e">
        <f>ZASOBY!#REF!-ZASOBY_WŁ_!P44</f>
        <v>#REF!</v>
      </c>
      <c r="Q44" s="202" t="e">
        <f>SUM(R44:S44)</f>
        <v>#REF!</v>
      </c>
      <c r="R44" s="203" t="e">
        <f>ZASOBY!#REF!-ZASOBY_WŁ_!R44</f>
        <v>#REF!</v>
      </c>
      <c r="S44" s="203" t="e">
        <f>ZASOBY!#REF!-ZASOBY_WŁ_!S44</f>
        <v>#REF!</v>
      </c>
      <c r="T44" s="202" t="e">
        <f>SUM(U44:V44)</f>
        <v>#REF!</v>
      </c>
      <c r="U44" s="203" t="e">
        <f>ZASOBY!#REF!-ZASOBY_WŁ_!U44</f>
        <v>#REF!</v>
      </c>
      <c r="V44" s="203" t="e">
        <f>ZASOBY!#REF!-ZASOBY_WŁ_!V44</f>
        <v>#REF!</v>
      </c>
      <c r="W44" s="201"/>
      <c r="X44" s="201">
        <v>1928</v>
      </c>
      <c r="Y44" s="204"/>
      <c r="Z44" s="67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</row>
    <row r="45" spans="1:119" ht="12.75" customHeight="1">
      <c r="A45" s="58">
        <v>4</v>
      </c>
      <c r="B45" s="205">
        <f>+B44+1</f>
        <v>37</v>
      </c>
      <c r="C45" s="206">
        <v>1019</v>
      </c>
      <c r="D45" s="207" t="s">
        <v>27</v>
      </c>
      <c r="E45" s="208" t="s">
        <v>29</v>
      </c>
      <c r="F45" s="208" t="s">
        <v>25</v>
      </c>
      <c r="G45" s="208" t="s">
        <v>44</v>
      </c>
      <c r="H45" s="209" t="s">
        <v>45</v>
      </c>
      <c r="I45" s="198"/>
      <c r="J45" s="199"/>
      <c r="K45" s="200" t="e">
        <f>SUM(L45:M45)</f>
        <v>#REF!</v>
      </c>
      <c r="L45" s="201" t="e">
        <f>ZASOBY!#REF!-ZASOBY_WŁ_!L45</f>
        <v>#REF!</v>
      </c>
      <c r="M45" s="201" t="e">
        <f>ZASOBY!#REF!-ZASOBY_WŁ_!M45</f>
        <v>#REF!</v>
      </c>
      <c r="N45" s="210" t="e">
        <f>SUM(O45:P45)</f>
        <v>#REF!</v>
      </c>
      <c r="O45" s="201" t="e">
        <f>ZASOBY!#REF!-ZASOBY_WŁ_!O45</f>
        <v>#REF!</v>
      </c>
      <c r="P45" s="201" t="e">
        <f>ZASOBY!#REF!-ZASOBY_WŁ_!P45</f>
        <v>#REF!</v>
      </c>
      <c r="Q45" s="202" t="e">
        <f>SUM(R45:S45)</f>
        <v>#REF!</v>
      </c>
      <c r="R45" s="203" t="e">
        <f>ZASOBY!#REF!-ZASOBY_WŁ_!R45</f>
        <v>#REF!</v>
      </c>
      <c r="S45" s="203" t="e">
        <f>ZASOBY!#REF!-ZASOBY_WŁ_!S45</f>
        <v>#REF!</v>
      </c>
      <c r="T45" s="202" t="e">
        <f>SUM(U45:V45)</f>
        <v>#REF!</v>
      </c>
      <c r="U45" s="203" t="e">
        <f>ZASOBY!#REF!-ZASOBY_WŁ_!U45</f>
        <v>#REF!</v>
      </c>
      <c r="V45" s="203" t="e">
        <f>ZASOBY!#REF!-ZASOBY_WŁ_!V45</f>
        <v>#REF!</v>
      </c>
      <c r="W45" s="201"/>
      <c r="X45" s="201">
        <v>1935</v>
      </c>
      <c r="Y45" s="204"/>
      <c r="Z45" s="67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</row>
    <row r="46" spans="1:119" ht="12.75" customHeight="1">
      <c r="A46" s="58">
        <v>4</v>
      </c>
      <c r="B46" s="205">
        <f>+B45+1</f>
        <v>38</v>
      </c>
      <c r="C46" s="206">
        <v>1030</v>
      </c>
      <c r="D46" s="207" t="s">
        <v>27</v>
      </c>
      <c r="E46" s="208" t="s">
        <v>29</v>
      </c>
      <c r="F46" s="208" t="s">
        <v>25</v>
      </c>
      <c r="G46" s="208" t="s">
        <v>44</v>
      </c>
      <c r="H46" s="209" t="s">
        <v>46</v>
      </c>
      <c r="I46" s="198"/>
      <c r="J46" s="199"/>
      <c r="K46" s="200" t="e">
        <f>SUM(L46:M46)</f>
        <v>#REF!</v>
      </c>
      <c r="L46" s="201" t="e">
        <f>ZASOBY!#REF!-ZASOBY_WŁ_!L46</f>
        <v>#REF!</v>
      </c>
      <c r="M46" s="201" t="e">
        <f>ZASOBY!#REF!-ZASOBY_WŁ_!M46</f>
        <v>#REF!</v>
      </c>
      <c r="N46" s="210" t="e">
        <f>SUM(O46:P46)</f>
        <v>#REF!</v>
      </c>
      <c r="O46" s="201" t="e">
        <f>ZASOBY!#REF!-ZASOBY_WŁ_!O46</f>
        <v>#REF!</v>
      </c>
      <c r="P46" s="201" t="e">
        <f>ZASOBY!#REF!-ZASOBY_WŁ_!P46</f>
        <v>#REF!</v>
      </c>
      <c r="Q46" s="202" t="e">
        <f>SUM(R46:S46)</f>
        <v>#REF!</v>
      </c>
      <c r="R46" s="203" t="e">
        <f>ZASOBY!#REF!-ZASOBY_WŁ_!R46</f>
        <v>#REF!</v>
      </c>
      <c r="S46" s="203" t="e">
        <f>ZASOBY!#REF!-ZASOBY_WŁ_!S46</f>
        <v>#REF!</v>
      </c>
      <c r="T46" s="202" t="e">
        <f>SUM(U46:V46)</f>
        <v>#REF!</v>
      </c>
      <c r="U46" s="203" t="e">
        <f>ZASOBY!#REF!-ZASOBY_WŁ_!U46</f>
        <v>#REF!</v>
      </c>
      <c r="V46" s="203" t="e">
        <f>ZASOBY!#REF!-ZASOBY_WŁ_!V46</f>
        <v>#REF!</v>
      </c>
      <c r="W46" s="201"/>
      <c r="X46" s="201">
        <v>1935</v>
      </c>
      <c r="Y46" s="204"/>
      <c r="Z46" s="67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</row>
    <row r="47" spans="1:119" ht="12.75" customHeight="1">
      <c r="A47" s="58">
        <v>4</v>
      </c>
      <c r="B47" s="205">
        <f>+B46+1</f>
        <v>39</v>
      </c>
      <c r="C47" s="206">
        <v>3017</v>
      </c>
      <c r="D47" s="207" t="s">
        <v>27</v>
      </c>
      <c r="E47" s="208" t="s">
        <v>29</v>
      </c>
      <c r="F47" s="208" t="s">
        <v>25</v>
      </c>
      <c r="G47" s="208" t="s">
        <v>44</v>
      </c>
      <c r="H47" s="209">
        <v>10</v>
      </c>
      <c r="I47" s="198"/>
      <c r="J47" s="199"/>
      <c r="K47" s="200" t="e">
        <f>SUM(L47:M47)</f>
        <v>#REF!</v>
      </c>
      <c r="L47" s="201" t="e">
        <f>ZASOBY!#REF!-ZASOBY_WŁ_!L47</f>
        <v>#REF!</v>
      </c>
      <c r="M47" s="201" t="e">
        <f>ZASOBY!#REF!-ZASOBY_WŁ_!M47</f>
        <v>#REF!</v>
      </c>
      <c r="N47" s="210" t="e">
        <f>SUM(O47:P47)</f>
        <v>#REF!</v>
      </c>
      <c r="O47" s="201" t="e">
        <f>ZASOBY!#REF!-ZASOBY_WŁ_!O47</f>
        <v>#REF!</v>
      </c>
      <c r="P47" s="201" t="e">
        <f>ZASOBY!#REF!-ZASOBY_WŁ_!P47</f>
        <v>#REF!</v>
      </c>
      <c r="Q47" s="202" t="e">
        <f>SUM(R47:S47)</f>
        <v>#REF!</v>
      </c>
      <c r="R47" s="203" t="e">
        <f>ZASOBY!#REF!-ZASOBY_WŁ_!R47</f>
        <v>#REF!</v>
      </c>
      <c r="S47" s="203" t="e">
        <f>ZASOBY!#REF!-ZASOBY_WŁ_!S47</f>
        <v>#REF!</v>
      </c>
      <c r="T47" s="202" t="e">
        <f>SUM(U47:V47)</f>
        <v>#REF!</v>
      </c>
      <c r="U47" s="203" t="e">
        <f>ZASOBY!#REF!-ZASOBY_WŁ_!U47</f>
        <v>#REF!</v>
      </c>
      <c r="V47" s="203" t="e">
        <f>ZASOBY!#REF!-ZASOBY_WŁ_!V47</f>
        <v>#REF!</v>
      </c>
      <c r="W47" s="201"/>
      <c r="X47" s="201">
        <v>1935</v>
      </c>
      <c r="Y47" s="204"/>
      <c r="Z47" s="67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</row>
    <row r="48" spans="1:119" ht="12.75" customHeight="1">
      <c r="A48" s="58">
        <v>4</v>
      </c>
      <c r="B48" s="205">
        <f>+B47+1</f>
        <v>40</v>
      </c>
      <c r="C48" s="206">
        <v>1021</v>
      </c>
      <c r="D48" s="207" t="s">
        <v>27</v>
      </c>
      <c r="E48" s="208" t="s">
        <v>29</v>
      </c>
      <c r="F48" s="208" t="s">
        <v>25</v>
      </c>
      <c r="G48" s="208" t="s">
        <v>44</v>
      </c>
      <c r="H48" s="209">
        <v>11</v>
      </c>
      <c r="I48" s="198"/>
      <c r="J48" s="199"/>
      <c r="K48" s="200" t="e">
        <f>SUM(L48:M48)</f>
        <v>#REF!</v>
      </c>
      <c r="L48" s="201" t="e">
        <f>ZASOBY!#REF!-ZASOBY_WŁ_!L48</f>
        <v>#REF!</v>
      </c>
      <c r="M48" s="201" t="e">
        <f>ZASOBY!#REF!-ZASOBY_WŁ_!M48</f>
        <v>#REF!</v>
      </c>
      <c r="N48" s="210" t="e">
        <f>SUM(O48:P48)</f>
        <v>#REF!</v>
      </c>
      <c r="O48" s="201" t="e">
        <f>ZASOBY!#REF!-ZASOBY_WŁ_!O48</f>
        <v>#REF!</v>
      </c>
      <c r="P48" s="201" t="e">
        <f>ZASOBY!#REF!-ZASOBY_WŁ_!P48</f>
        <v>#REF!</v>
      </c>
      <c r="Q48" s="202" t="e">
        <f>SUM(R48:S48)</f>
        <v>#REF!</v>
      </c>
      <c r="R48" s="203" t="e">
        <f>ZASOBY!#REF!-ZASOBY_WŁ_!R48</f>
        <v>#REF!</v>
      </c>
      <c r="S48" s="203" t="e">
        <f>ZASOBY!#REF!-ZASOBY_WŁ_!S48</f>
        <v>#REF!</v>
      </c>
      <c r="T48" s="202" t="e">
        <f>SUM(U48:V48)</f>
        <v>#REF!</v>
      </c>
      <c r="U48" s="203" t="e">
        <f>ZASOBY!#REF!-ZASOBY_WŁ_!U48</f>
        <v>#REF!</v>
      </c>
      <c r="V48" s="203" t="e">
        <f>ZASOBY!#REF!-ZASOBY_WŁ_!V48</f>
        <v>#REF!</v>
      </c>
      <c r="W48" s="201"/>
      <c r="X48" s="201">
        <v>1935</v>
      </c>
      <c r="Y48" s="204"/>
      <c r="Z48" s="67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</row>
    <row r="49" spans="1:119" ht="12.75" customHeight="1">
      <c r="A49" s="58">
        <v>4</v>
      </c>
      <c r="B49" s="205">
        <f>+B48+1</f>
        <v>41</v>
      </c>
      <c r="C49" s="206">
        <v>1022</v>
      </c>
      <c r="D49" s="207" t="s">
        <v>27</v>
      </c>
      <c r="E49" s="208" t="s">
        <v>29</v>
      </c>
      <c r="F49" s="208" t="s">
        <v>25</v>
      </c>
      <c r="G49" s="208" t="s">
        <v>44</v>
      </c>
      <c r="H49" s="209" t="s">
        <v>47</v>
      </c>
      <c r="I49" s="198"/>
      <c r="J49" s="199"/>
      <c r="K49" s="200" t="e">
        <f>SUM(L49:M49)</f>
        <v>#REF!</v>
      </c>
      <c r="L49" s="201" t="e">
        <f>ZASOBY!#REF!-ZASOBY_WŁ_!L49</f>
        <v>#REF!</v>
      </c>
      <c r="M49" s="201" t="e">
        <f>ZASOBY!#REF!-ZASOBY_WŁ_!M49</f>
        <v>#REF!</v>
      </c>
      <c r="N49" s="210" t="e">
        <f>SUM(O49:P49)</f>
        <v>#REF!</v>
      </c>
      <c r="O49" s="201" t="e">
        <f>ZASOBY!#REF!-ZASOBY_WŁ_!O49</f>
        <v>#REF!</v>
      </c>
      <c r="P49" s="201" t="e">
        <f>ZASOBY!#REF!-ZASOBY_WŁ_!P49</f>
        <v>#REF!</v>
      </c>
      <c r="Q49" s="202" t="e">
        <f>SUM(R49:S49)</f>
        <v>#REF!</v>
      </c>
      <c r="R49" s="203" t="e">
        <f>ZASOBY!#REF!-ZASOBY_WŁ_!R49</f>
        <v>#REF!</v>
      </c>
      <c r="S49" s="203" t="e">
        <f>ZASOBY!#REF!-ZASOBY_WŁ_!S49</f>
        <v>#REF!</v>
      </c>
      <c r="T49" s="202" t="e">
        <f>SUM(U49:V49)</f>
        <v>#REF!</v>
      </c>
      <c r="U49" s="203" t="e">
        <f>ZASOBY!#REF!-ZASOBY_WŁ_!U49</f>
        <v>#REF!</v>
      </c>
      <c r="V49" s="203" t="e">
        <f>ZASOBY!#REF!-ZASOBY_WŁ_!V49</f>
        <v>#REF!</v>
      </c>
      <c r="W49" s="201"/>
      <c r="X49" s="201">
        <v>1935</v>
      </c>
      <c r="Y49" s="204"/>
      <c r="Z49" s="67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</row>
    <row r="50" spans="1:119" ht="12.75" customHeight="1">
      <c r="A50" s="58">
        <v>4</v>
      </c>
      <c r="B50" s="216">
        <f>+B49+1</f>
        <v>42</v>
      </c>
      <c r="C50" s="217">
        <v>1029</v>
      </c>
      <c r="D50" s="218" t="s">
        <v>27</v>
      </c>
      <c r="E50" s="219" t="s">
        <v>29</v>
      </c>
      <c r="F50" s="219" t="s">
        <v>25</v>
      </c>
      <c r="G50" s="219" t="s">
        <v>44</v>
      </c>
      <c r="H50" s="220" t="s">
        <v>207</v>
      </c>
      <c r="I50" s="198"/>
      <c r="J50" s="199"/>
      <c r="K50" s="200" t="e">
        <f>SUM(L50:M50)</f>
        <v>#REF!</v>
      </c>
      <c r="L50" s="201" t="e">
        <f>ZASOBY!#REF!-ZASOBY_WŁ_!L50</f>
        <v>#REF!</v>
      </c>
      <c r="M50" s="201" t="e">
        <f>ZASOBY!#REF!-ZASOBY_WŁ_!M50</f>
        <v>#REF!</v>
      </c>
      <c r="N50" s="210" t="e">
        <f>SUM(O50:P50)</f>
        <v>#REF!</v>
      </c>
      <c r="O50" s="201" t="e">
        <f>ZASOBY!#REF!-ZASOBY_WŁ_!O50</f>
        <v>#REF!</v>
      </c>
      <c r="P50" s="201" t="e">
        <f>ZASOBY!#REF!-ZASOBY_WŁ_!P50</f>
        <v>#REF!</v>
      </c>
      <c r="Q50" s="202" t="e">
        <f>SUM(R50:S50)</f>
        <v>#REF!</v>
      </c>
      <c r="R50" s="203" t="e">
        <f>ZASOBY!#REF!-ZASOBY_WŁ_!R50</f>
        <v>#REF!</v>
      </c>
      <c r="S50" s="203" t="e">
        <f>ZASOBY!#REF!-ZASOBY_WŁ_!S50</f>
        <v>#REF!</v>
      </c>
      <c r="T50" s="202" t="e">
        <f>SUM(U50:V50)</f>
        <v>#REF!</v>
      </c>
      <c r="U50" s="203" t="e">
        <f>ZASOBY!#REF!-ZASOBY_WŁ_!U50</f>
        <v>#REF!</v>
      </c>
      <c r="V50" s="203" t="e">
        <f>ZASOBY!#REF!-ZASOBY_WŁ_!V50</f>
        <v>#REF!</v>
      </c>
      <c r="W50" s="201"/>
      <c r="X50" s="201">
        <v>1935</v>
      </c>
      <c r="Y50" s="204"/>
      <c r="Z50" s="67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</row>
    <row r="51" spans="1:119" ht="12.75" customHeight="1">
      <c r="A51" s="58">
        <v>4</v>
      </c>
      <c r="B51" s="205">
        <f>+B50+1</f>
        <v>43</v>
      </c>
      <c r="C51" s="206">
        <v>1024</v>
      </c>
      <c r="D51" s="207" t="s">
        <v>27</v>
      </c>
      <c r="E51" s="208" t="s">
        <v>29</v>
      </c>
      <c r="F51" s="208" t="s">
        <v>25</v>
      </c>
      <c r="G51" s="208" t="s">
        <v>44</v>
      </c>
      <c r="H51" s="209">
        <v>21</v>
      </c>
      <c r="I51" s="198"/>
      <c r="J51" s="199"/>
      <c r="K51" s="200" t="e">
        <f>SUM(L51:M51)</f>
        <v>#REF!</v>
      </c>
      <c r="L51" s="201" t="e">
        <f>ZASOBY!#REF!-ZASOBY_WŁ_!L51</f>
        <v>#REF!</v>
      </c>
      <c r="M51" s="201" t="e">
        <f>ZASOBY!#REF!-ZASOBY_WŁ_!M51</f>
        <v>#REF!</v>
      </c>
      <c r="N51" s="210" t="e">
        <f>SUM(O51:P51)</f>
        <v>#REF!</v>
      </c>
      <c r="O51" s="201" t="e">
        <f>ZASOBY!#REF!-ZASOBY_WŁ_!O51</f>
        <v>#REF!</v>
      </c>
      <c r="P51" s="201" t="e">
        <f>ZASOBY!#REF!-ZASOBY_WŁ_!P51</f>
        <v>#REF!</v>
      </c>
      <c r="Q51" s="202" t="e">
        <f>SUM(R51:S51)</f>
        <v>#REF!</v>
      </c>
      <c r="R51" s="203" t="e">
        <f>ZASOBY!#REF!-ZASOBY_WŁ_!R51</f>
        <v>#REF!</v>
      </c>
      <c r="S51" s="203" t="e">
        <f>ZASOBY!#REF!-ZASOBY_WŁ_!S51</f>
        <v>#REF!</v>
      </c>
      <c r="T51" s="202" t="e">
        <f>SUM(U51:V51)</f>
        <v>#REF!</v>
      </c>
      <c r="U51" s="203" t="e">
        <f>ZASOBY!#REF!-ZASOBY_WŁ_!U51</f>
        <v>#REF!</v>
      </c>
      <c r="V51" s="203" t="e">
        <f>ZASOBY!#REF!-ZASOBY_WŁ_!V51</f>
        <v>#REF!</v>
      </c>
      <c r="W51" s="201"/>
      <c r="X51" s="201">
        <v>1935</v>
      </c>
      <c r="Y51" s="204"/>
      <c r="Z51" s="95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</row>
    <row r="52" spans="1:119" ht="12.75" customHeight="1">
      <c r="A52" s="58">
        <v>4</v>
      </c>
      <c r="B52" s="205">
        <f>+B51+1</f>
        <v>44</v>
      </c>
      <c r="C52" s="206">
        <v>1028</v>
      </c>
      <c r="D52" s="207" t="s">
        <v>27</v>
      </c>
      <c r="E52" s="208" t="s">
        <v>29</v>
      </c>
      <c r="F52" s="208" t="s">
        <v>25</v>
      </c>
      <c r="G52" s="208" t="s">
        <v>44</v>
      </c>
      <c r="H52" s="209">
        <v>22</v>
      </c>
      <c r="I52" s="198"/>
      <c r="J52" s="199"/>
      <c r="K52" s="200" t="e">
        <f>SUM(L52:M52)</f>
        <v>#REF!</v>
      </c>
      <c r="L52" s="201" t="e">
        <f>ZASOBY!#REF!-ZASOBY_WŁ_!L52</f>
        <v>#REF!</v>
      </c>
      <c r="M52" s="201" t="e">
        <f>ZASOBY!#REF!-ZASOBY_WŁ_!M52</f>
        <v>#REF!</v>
      </c>
      <c r="N52" s="210" t="e">
        <f>SUM(O52:P52)</f>
        <v>#REF!</v>
      </c>
      <c r="O52" s="201" t="e">
        <f>ZASOBY!#REF!-ZASOBY_WŁ_!O52</f>
        <v>#REF!</v>
      </c>
      <c r="P52" s="201" t="e">
        <f>ZASOBY!#REF!-ZASOBY_WŁ_!P52</f>
        <v>#REF!</v>
      </c>
      <c r="Q52" s="202" t="e">
        <f>SUM(R52:S52)</f>
        <v>#REF!</v>
      </c>
      <c r="R52" s="203" t="e">
        <f>ZASOBY!#REF!-ZASOBY_WŁ_!R52</f>
        <v>#REF!</v>
      </c>
      <c r="S52" s="203" t="e">
        <f>ZASOBY!#REF!-ZASOBY_WŁ_!S52</f>
        <v>#REF!</v>
      </c>
      <c r="T52" s="202" t="e">
        <f>SUM(U52:V52)</f>
        <v>#REF!</v>
      </c>
      <c r="U52" s="203" t="e">
        <f>ZASOBY!#REF!-ZASOBY_WŁ_!U52</f>
        <v>#REF!</v>
      </c>
      <c r="V52" s="203" t="e">
        <f>ZASOBY!#REF!-ZASOBY_WŁ_!V52</f>
        <v>#REF!</v>
      </c>
      <c r="W52" s="201"/>
      <c r="X52" s="201">
        <v>1935</v>
      </c>
      <c r="Y52" s="204"/>
      <c r="Z52" s="67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</row>
    <row r="53" spans="1:119" ht="12.75" customHeight="1">
      <c r="A53" s="58">
        <v>4</v>
      </c>
      <c r="B53" s="205">
        <f>+B52+1</f>
        <v>45</v>
      </c>
      <c r="C53" s="206">
        <v>1025</v>
      </c>
      <c r="D53" s="207" t="s">
        <v>27</v>
      </c>
      <c r="E53" s="208" t="s">
        <v>29</v>
      </c>
      <c r="F53" s="208" t="s">
        <v>25</v>
      </c>
      <c r="G53" s="208" t="s">
        <v>44</v>
      </c>
      <c r="H53" s="209" t="s">
        <v>48</v>
      </c>
      <c r="I53" s="198"/>
      <c r="J53" s="199"/>
      <c r="K53" s="200" t="e">
        <f>SUM(L53:M53)</f>
        <v>#REF!</v>
      </c>
      <c r="L53" s="201" t="e">
        <f>ZASOBY!#REF!-ZASOBY_WŁ_!L53</f>
        <v>#REF!</v>
      </c>
      <c r="M53" s="201" t="e">
        <f>ZASOBY!#REF!-ZASOBY_WŁ_!M53</f>
        <v>#REF!</v>
      </c>
      <c r="N53" s="210" t="e">
        <f>SUM(O53:P53)</f>
        <v>#REF!</v>
      </c>
      <c r="O53" s="201" t="e">
        <f>ZASOBY!#REF!-ZASOBY_WŁ_!O53</f>
        <v>#REF!</v>
      </c>
      <c r="P53" s="201" t="e">
        <f>ZASOBY!#REF!-ZASOBY_WŁ_!P53</f>
        <v>#REF!</v>
      </c>
      <c r="Q53" s="202" t="e">
        <f>SUM(R53:S53)</f>
        <v>#REF!</v>
      </c>
      <c r="R53" s="203" t="e">
        <f>ZASOBY!#REF!-ZASOBY_WŁ_!R53</f>
        <v>#REF!</v>
      </c>
      <c r="S53" s="203" t="e">
        <f>ZASOBY!#REF!-ZASOBY_WŁ_!S53</f>
        <v>#REF!</v>
      </c>
      <c r="T53" s="202" t="e">
        <f>SUM(U53:V53)</f>
        <v>#REF!</v>
      </c>
      <c r="U53" s="203" t="e">
        <f>ZASOBY!#REF!-ZASOBY_WŁ_!U53</f>
        <v>#REF!</v>
      </c>
      <c r="V53" s="203" t="e">
        <f>ZASOBY!#REF!-ZASOBY_WŁ_!V53</f>
        <v>#REF!</v>
      </c>
      <c r="W53" s="201"/>
      <c r="X53" s="201">
        <v>1935</v>
      </c>
      <c r="Y53" s="204"/>
      <c r="Z53" s="67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</row>
    <row r="54" spans="1:119" ht="12.75" customHeight="1">
      <c r="A54" s="58">
        <v>4</v>
      </c>
      <c r="B54" s="211">
        <f>+B53+1</f>
        <v>46</v>
      </c>
      <c r="C54" s="212">
        <v>1027</v>
      </c>
      <c r="D54" s="213" t="s">
        <v>23</v>
      </c>
      <c r="E54" s="214" t="s">
        <v>29</v>
      </c>
      <c r="F54" s="214" t="s">
        <v>25</v>
      </c>
      <c r="G54" s="214" t="s">
        <v>44</v>
      </c>
      <c r="H54" s="215">
        <v>24</v>
      </c>
      <c r="I54" s="198">
        <v>1</v>
      </c>
      <c r="J54" s="199"/>
      <c r="K54" s="200" t="e">
        <f>SUM(L54:M54)</f>
        <v>#REF!</v>
      </c>
      <c r="L54" s="201" t="e">
        <f>ZASOBY!#REF!-ZASOBY_WŁ_!L54</f>
        <v>#REF!</v>
      </c>
      <c r="M54" s="201" t="e">
        <f>ZASOBY!#REF!-ZASOBY_WŁ_!M54</f>
        <v>#REF!</v>
      </c>
      <c r="N54" s="210" t="e">
        <f>SUM(O54:P54)</f>
        <v>#REF!</v>
      </c>
      <c r="O54" s="201" t="e">
        <f>ZASOBY!#REF!-ZASOBY_WŁ_!O54</f>
        <v>#REF!</v>
      </c>
      <c r="P54" s="201" t="e">
        <f>ZASOBY!#REF!-ZASOBY_WŁ_!P54</f>
        <v>#REF!</v>
      </c>
      <c r="Q54" s="202" t="e">
        <f>SUM(R54:S54)</f>
        <v>#REF!</v>
      </c>
      <c r="R54" s="203" t="e">
        <f>ZASOBY!#REF!-ZASOBY_WŁ_!R54</f>
        <v>#REF!</v>
      </c>
      <c r="S54" s="203" t="e">
        <f>ZASOBY!#REF!-ZASOBY_WŁ_!S54</f>
        <v>#REF!</v>
      </c>
      <c r="T54" s="202" t="e">
        <f>SUM(U54:V54)</f>
        <v>#REF!</v>
      </c>
      <c r="U54" s="203" t="e">
        <f>ZASOBY!#REF!-ZASOBY_WŁ_!U54</f>
        <v>#REF!</v>
      </c>
      <c r="V54" s="203" t="e">
        <f>ZASOBY!#REF!-ZASOBY_WŁ_!V54</f>
        <v>#REF!</v>
      </c>
      <c r="W54" s="201"/>
      <c r="X54" s="201">
        <v>1935</v>
      </c>
      <c r="Y54" s="204"/>
      <c r="Z54" s="67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</row>
    <row r="55" spans="1:119" ht="12.75" customHeight="1">
      <c r="A55" s="221">
        <v>4</v>
      </c>
      <c r="B55" s="205">
        <f>+B54+1</f>
        <v>47</v>
      </c>
      <c r="C55" s="206">
        <v>1026</v>
      </c>
      <c r="D55" s="207" t="s">
        <v>27</v>
      </c>
      <c r="E55" s="208" t="s">
        <v>29</v>
      </c>
      <c r="F55" s="208" t="s">
        <v>25</v>
      </c>
      <c r="G55" s="208" t="s">
        <v>44</v>
      </c>
      <c r="H55" s="209" t="s">
        <v>49</v>
      </c>
      <c r="I55" s="198"/>
      <c r="J55" s="199"/>
      <c r="K55" s="200" t="e">
        <f>SUM(L55:M55)</f>
        <v>#REF!</v>
      </c>
      <c r="L55" s="201" t="e">
        <f>ZASOBY!#REF!-ZASOBY_WŁ_!L55</f>
        <v>#REF!</v>
      </c>
      <c r="M55" s="201" t="e">
        <f>ZASOBY!#REF!-ZASOBY_WŁ_!M55</f>
        <v>#REF!</v>
      </c>
      <c r="N55" s="210" t="e">
        <f>SUM(O55:P55)</f>
        <v>#REF!</v>
      </c>
      <c r="O55" s="201" t="e">
        <f>ZASOBY!#REF!-ZASOBY_WŁ_!O55</f>
        <v>#REF!</v>
      </c>
      <c r="P55" s="201" t="e">
        <f>ZASOBY!#REF!-ZASOBY_WŁ_!P55</f>
        <v>#REF!</v>
      </c>
      <c r="Q55" s="202" t="e">
        <f>SUM(R55:S55)</f>
        <v>#REF!</v>
      </c>
      <c r="R55" s="203" t="e">
        <f>ZASOBY!#REF!-ZASOBY_WŁ_!R55</f>
        <v>#REF!</v>
      </c>
      <c r="S55" s="203" t="e">
        <f>ZASOBY!#REF!-ZASOBY_WŁ_!S55</f>
        <v>#REF!</v>
      </c>
      <c r="T55" s="202" t="e">
        <f>SUM(U55:V55)</f>
        <v>#REF!</v>
      </c>
      <c r="U55" s="203" t="e">
        <f>ZASOBY!#REF!-ZASOBY_WŁ_!U55</f>
        <v>#REF!</v>
      </c>
      <c r="V55" s="203" t="e">
        <f>ZASOBY!#REF!-ZASOBY_WŁ_!V55</f>
        <v>#REF!</v>
      </c>
      <c r="W55" s="201"/>
      <c r="X55" s="201">
        <v>1935</v>
      </c>
      <c r="Y55" s="204"/>
      <c r="Z55" s="67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</row>
    <row r="56" spans="1:119" ht="12.75" customHeight="1">
      <c r="A56" s="58">
        <v>1</v>
      </c>
      <c r="B56" s="222">
        <f>+B55+1</f>
        <v>48</v>
      </c>
      <c r="C56" s="206">
        <v>6037</v>
      </c>
      <c r="D56" s="207" t="s">
        <v>27</v>
      </c>
      <c r="E56" s="208" t="s">
        <v>24</v>
      </c>
      <c r="F56" s="208" t="s">
        <v>25</v>
      </c>
      <c r="G56" s="208" t="s">
        <v>50</v>
      </c>
      <c r="H56" s="209" t="s">
        <v>51</v>
      </c>
      <c r="I56" s="198"/>
      <c r="J56" s="199"/>
      <c r="K56" s="200" t="e">
        <f>SUM(L56:M56)</f>
        <v>#REF!</v>
      </c>
      <c r="L56" s="201" t="e">
        <f>ZASOBY!#REF!-ZASOBY_WŁ_!L56</f>
        <v>#REF!</v>
      </c>
      <c r="M56" s="201" t="e">
        <f>ZASOBY!#REF!-ZASOBY_WŁ_!M56</f>
        <v>#REF!</v>
      </c>
      <c r="N56" s="200" t="e">
        <f>SUM(O56:P56)</f>
        <v>#REF!</v>
      </c>
      <c r="O56" s="201" t="e">
        <f>ZASOBY!#REF!-ZASOBY_WŁ_!O56</f>
        <v>#REF!</v>
      </c>
      <c r="P56" s="201" t="e">
        <f>ZASOBY!#REF!-ZASOBY_WŁ_!P56</f>
        <v>#REF!</v>
      </c>
      <c r="Q56" s="202" t="e">
        <f>SUM(R56:S56)</f>
        <v>#REF!</v>
      </c>
      <c r="R56" s="203" t="e">
        <f>ZASOBY!#REF!-ZASOBY_WŁ_!R56</f>
        <v>#REF!</v>
      </c>
      <c r="S56" s="203" t="e">
        <f>ZASOBY!#REF!-ZASOBY_WŁ_!S56</f>
        <v>#REF!</v>
      </c>
      <c r="T56" s="202" t="e">
        <f>SUM(U56:V56)</f>
        <v>#REF!</v>
      </c>
      <c r="U56" s="203" t="e">
        <f>ZASOBY!#REF!-ZASOBY_WŁ_!U56</f>
        <v>#REF!</v>
      </c>
      <c r="V56" s="203" t="e">
        <f>ZASOBY!#REF!-ZASOBY_WŁ_!V56</f>
        <v>#REF!</v>
      </c>
      <c r="W56" s="201"/>
      <c r="X56" s="201">
        <v>1923</v>
      </c>
      <c r="Y56" s="204"/>
      <c r="Z56" s="67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</row>
    <row r="57" spans="1:119" ht="12.75" customHeight="1">
      <c r="A57" s="58">
        <v>1</v>
      </c>
      <c r="B57" s="223">
        <f>+B56+1</f>
        <v>49</v>
      </c>
      <c r="C57" s="194">
        <v>3032</v>
      </c>
      <c r="D57" s="195" t="s">
        <v>23</v>
      </c>
      <c r="E57" s="196" t="s">
        <v>24</v>
      </c>
      <c r="F57" s="196" t="s">
        <v>25</v>
      </c>
      <c r="G57" s="196" t="s">
        <v>52</v>
      </c>
      <c r="H57" s="197">
        <v>8</v>
      </c>
      <c r="I57" s="198">
        <v>1</v>
      </c>
      <c r="J57" s="199"/>
      <c r="K57" s="200" t="e">
        <f>SUM(L57:M57)</f>
        <v>#REF!</v>
      </c>
      <c r="L57" s="201" t="e">
        <f>ZASOBY!#REF!-ZASOBY_WŁ_!L57</f>
        <v>#REF!</v>
      </c>
      <c r="M57" s="201" t="e">
        <f>ZASOBY!#REF!-ZASOBY_WŁ_!M57</f>
        <v>#REF!</v>
      </c>
      <c r="N57" s="200" t="e">
        <f>SUM(O57:P57)</f>
        <v>#REF!</v>
      </c>
      <c r="O57" s="201" t="e">
        <f>ZASOBY!#REF!-ZASOBY_WŁ_!O57</f>
        <v>#REF!</v>
      </c>
      <c r="P57" s="201" t="e">
        <f>ZASOBY!#REF!-ZASOBY_WŁ_!P57</f>
        <v>#REF!</v>
      </c>
      <c r="Q57" s="202" t="e">
        <f>SUM(R57:S57)</f>
        <v>#REF!</v>
      </c>
      <c r="R57" s="203" t="e">
        <f>ZASOBY!#REF!-ZASOBY_WŁ_!R57</f>
        <v>#REF!</v>
      </c>
      <c r="S57" s="203" t="e">
        <f>ZASOBY!#REF!-ZASOBY_WŁ_!S57</f>
        <v>#REF!</v>
      </c>
      <c r="T57" s="202" t="e">
        <f>SUM(U57:V57)</f>
        <v>#REF!</v>
      </c>
      <c r="U57" s="203" t="e">
        <f>ZASOBY!#REF!-ZASOBY_WŁ_!U57</f>
        <v>#REF!</v>
      </c>
      <c r="V57" s="203" t="e">
        <f>ZASOBY!#REF!-ZASOBY_WŁ_!V57</f>
        <v>#REF!</v>
      </c>
      <c r="W57" s="201"/>
      <c r="X57" s="201">
        <v>1896</v>
      </c>
      <c r="Y57" s="204"/>
      <c r="Z57" s="67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</row>
    <row r="58" spans="1:119" ht="12.75" customHeight="1">
      <c r="A58" s="58">
        <v>2</v>
      </c>
      <c r="B58" s="205">
        <f>+B57+1</f>
        <v>50</v>
      </c>
      <c r="C58" s="206">
        <v>3030</v>
      </c>
      <c r="D58" s="207" t="s">
        <v>27</v>
      </c>
      <c r="E58" s="208" t="s">
        <v>24</v>
      </c>
      <c r="F58" s="208" t="s">
        <v>25</v>
      </c>
      <c r="G58" s="208" t="s">
        <v>53</v>
      </c>
      <c r="H58" s="209">
        <v>3</v>
      </c>
      <c r="I58" s="198"/>
      <c r="J58" s="199"/>
      <c r="K58" s="200" t="e">
        <f>SUM(L58:M58)</f>
        <v>#REF!</v>
      </c>
      <c r="L58" s="201" t="e">
        <f>ZASOBY!#REF!-ZASOBY_WŁ_!L58</f>
        <v>#REF!</v>
      </c>
      <c r="M58" s="201" t="e">
        <f>ZASOBY!#REF!-ZASOBY_WŁ_!M58</f>
        <v>#REF!</v>
      </c>
      <c r="N58" s="210" t="e">
        <f>SUM(O58:P58)</f>
        <v>#REF!</v>
      </c>
      <c r="O58" s="201" t="e">
        <f>ZASOBY!#REF!-ZASOBY_WŁ_!O58</f>
        <v>#REF!</v>
      </c>
      <c r="P58" s="201" t="e">
        <f>ZASOBY!#REF!-ZASOBY_WŁ_!P58</f>
        <v>#REF!</v>
      </c>
      <c r="Q58" s="202" t="e">
        <f>SUM(R58:S58)</f>
        <v>#REF!</v>
      </c>
      <c r="R58" s="203" t="e">
        <f>ZASOBY!#REF!-ZASOBY_WŁ_!R58</f>
        <v>#REF!</v>
      </c>
      <c r="S58" s="203" t="e">
        <f>ZASOBY!#REF!-ZASOBY_WŁ_!S58</f>
        <v>#REF!</v>
      </c>
      <c r="T58" s="202" t="e">
        <f>SUM(U58:V58)</f>
        <v>#REF!</v>
      </c>
      <c r="U58" s="203" t="e">
        <f>ZASOBY!#REF!-ZASOBY_WŁ_!U58</f>
        <v>#REF!</v>
      </c>
      <c r="V58" s="203" t="e">
        <f>ZASOBY!#REF!-ZASOBY_WŁ_!V58</f>
        <v>#REF!</v>
      </c>
      <c r="W58" s="201"/>
      <c r="X58" s="201">
        <v>1913</v>
      </c>
      <c r="Y58" s="204"/>
      <c r="Z58" s="67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</row>
    <row r="59" spans="1:119" ht="12.75" customHeight="1">
      <c r="A59" s="58">
        <v>2</v>
      </c>
      <c r="B59" s="193">
        <f>+B58+1</f>
        <v>51</v>
      </c>
      <c r="C59" s="194">
        <v>3031</v>
      </c>
      <c r="D59" s="195" t="s">
        <v>23</v>
      </c>
      <c r="E59" s="196" t="s">
        <v>24</v>
      </c>
      <c r="F59" s="196" t="s">
        <v>25</v>
      </c>
      <c r="G59" s="196" t="s">
        <v>53</v>
      </c>
      <c r="H59" s="197">
        <v>27</v>
      </c>
      <c r="I59" s="198">
        <v>1</v>
      </c>
      <c r="J59" s="199"/>
      <c r="K59" s="200" t="e">
        <f>SUM(L59:M59)</f>
        <v>#REF!</v>
      </c>
      <c r="L59" s="201" t="e">
        <f>ZASOBY!#REF!-ZASOBY_WŁ_!L59</f>
        <v>#REF!</v>
      </c>
      <c r="M59" s="201" t="e">
        <f>ZASOBY!#REF!-ZASOBY_WŁ_!M59</f>
        <v>#REF!</v>
      </c>
      <c r="N59" s="200" t="e">
        <f>SUM(O59:P59)</f>
        <v>#REF!</v>
      </c>
      <c r="O59" s="201" t="e">
        <f>ZASOBY!#REF!-ZASOBY_WŁ_!O59</f>
        <v>#REF!</v>
      </c>
      <c r="P59" s="201" t="e">
        <f>ZASOBY!#REF!-ZASOBY_WŁ_!P59</f>
        <v>#REF!</v>
      </c>
      <c r="Q59" s="202" t="e">
        <f>SUM(R59:S59)</f>
        <v>#REF!</v>
      </c>
      <c r="R59" s="203" t="e">
        <f>ZASOBY!#REF!-ZASOBY_WŁ_!R59</f>
        <v>#REF!</v>
      </c>
      <c r="S59" s="203" t="e">
        <f>ZASOBY!#REF!-ZASOBY_WŁ_!S59</f>
        <v>#REF!</v>
      </c>
      <c r="T59" s="202" t="e">
        <f>SUM(U59:V59)</f>
        <v>#REF!</v>
      </c>
      <c r="U59" s="203" t="e">
        <f>ZASOBY!#REF!-ZASOBY_WŁ_!U59</f>
        <v>#REF!</v>
      </c>
      <c r="V59" s="203" t="e">
        <f>ZASOBY!#REF!-ZASOBY_WŁ_!V59</f>
        <v>#REF!</v>
      </c>
      <c r="W59" s="201"/>
      <c r="X59" s="201">
        <v>1911</v>
      </c>
      <c r="Y59" s="224"/>
      <c r="Z59" s="67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</row>
    <row r="60" spans="1:119" ht="12.75" customHeight="1">
      <c r="A60" s="58">
        <v>2</v>
      </c>
      <c r="B60" s="193">
        <f>+B59+1</f>
        <v>52</v>
      </c>
      <c r="C60" s="194">
        <v>3027</v>
      </c>
      <c r="D60" s="195" t="s">
        <v>23</v>
      </c>
      <c r="E60" s="196" t="s">
        <v>54</v>
      </c>
      <c r="F60" s="196" t="s">
        <v>25</v>
      </c>
      <c r="G60" s="196" t="s">
        <v>55</v>
      </c>
      <c r="H60" s="197">
        <v>3</v>
      </c>
      <c r="I60" s="198">
        <v>1</v>
      </c>
      <c r="J60" s="199"/>
      <c r="K60" s="200" t="e">
        <f>SUM(L60:M60)</f>
        <v>#REF!</v>
      </c>
      <c r="L60" s="201" t="e">
        <f>ZASOBY!#REF!-ZASOBY_WŁ_!L60</f>
        <v>#REF!</v>
      </c>
      <c r="M60" s="201" t="e">
        <f>ZASOBY!#REF!-ZASOBY_WŁ_!M60</f>
        <v>#REF!</v>
      </c>
      <c r="N60" s="200" t="e">
        <f>SUM(O60:P60)</f>
        <v>#REF!</v>
      </c>
      <c r="O60" s="201" t="e">
        <f>ZASOBY!#REF!-ZASOBY_WŁ_!O60</f>
        <v>#REF!</v>
      </c>
      <c r="P60" s="201" t="e">
        <f>ZASOBY!#REF!-ZASOBY_WŁ_!P60</f>
        <v>#REF!</v>
      </c>
      <c r="Q60" s="202" t="e">
        <f>SUM(R60:S60)</f>
        <v>#REF!</v>
      </c>
      <c r="R60" s="203" t="e">
        <f>ZASOBY!#REF!-ZASOBY_WŁ_!R60</f>
        <v>#REF!</v>
      </c>
      <c r="S60" s="203" t="e">
        <f>ZASOBY!#REF!-ZASOBY_WŁ_!S60</f>
        <v>#REF!</v>
      </c>
      <c r="T60" s="202" t="e">
        <f>SUM(U60:V60)</f>
        <v>#REF!</v>
      </c>
      <c r="U60" s="203" t="e">
        <f>ZASOBY!#REF!-ZASOBY_WŁ_!U60</f>
        <v>#REF!</v>
      </c>
      <c r="V60" s="203" t="e">
        <f>ZASOBY!#REF!-ZASOBY_WŁ_!V60</f>
        <v>#REF!</v>
      </c>
      <c r="W60" s="201"/>
      <c r="X60" s="201">
        <v>1910</v>
      </c>
      <c r="Y60" s="224" t="s">
        <v>208</v>
      </c>
      <c r="Z60" s="67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</row>
    <row r="61" spans="1:119" ht="12.75" customHeight="1">
      <c r="A61" s="58">
        <v>2</v>
      </c>
      <c r="B61" s="193">
        <f>+B60+1</f>
        <v>53</v>
      </c>
      <c r="C61" s="194">
        <v>3026</v>
      </c>
      <c r="D61" s="195" t="s">
        <v>23</v>
      </c>
      <c r="E61" s="196" t="s">
        <v>24</v>
      </c>
      <c r="F61" s="196" t="s">
        <v>25</v>
      </c>
      <c r="G61" s="196" t="s">
        <v>55</v>
      </c>
      <c r="H61" s="197">
        <v>10</v>
      </c>
      <c r="I61" s="198">
        <v>1</v>
      </c>
      <c r="J61" s="199"/>
      <c r="K61" s="200" t="e">
        <f>SUM(L61:M61)</f>
        <v>#REF!</v>
      </c>
      <c r="L61" s="201" t="e">
        <f>ZASOBY!#REF!-ZASOBY_WŁ_!L61</f>
        <v>#REF!</v>
      </c>
      <c r="M61" s="201" t="e">
        <f>ZASOBY!#REF!-ZASOBY_WŁ_!M61</f>
        <v>#REF!</v>
      </c>
      <c r="N61" s="200" t="e">
        <f>SUM(O61:P61)</f>
        <v>#REF!</v>
      </c>
      <c r="O61" s="201" t="e">
        <f>ZASOBY!#REF!-ZASOBY_WŁ_!O61</f>
        <v>#REF!</v>
      </c>
      <c r="P61" s="201" t="e">
        <f>ZASOBY!#REF!-ZASOBY_WŁ_!P61</f>
        <v>#REF!</v>
      </c>
      <c r="Q61" s="202" t="e">
        <f>SUM(R61:S61)</f>
        <v>#REF!</v>
      </c>
      <c r="R61" s="203" t="e">
        <f>ZASOBY!#REF!-ZASOBY_WŁ_!R61</f>
        <v>#REF!</v>
      </c>
      <c r="S61" s="203" t="e">
        <f>ZASOBY!#REF!-ZASOBY_WŁ_!S61</f>
        <v>#REF!</v>
      </c>
      <c r="T61" s="202" t="e">
        <f>SUM(U61:V61)</f>
        <v>#REF!</v>
      </c>
      <c r="U61" s="203" t="e">
        <f>ZASOBY!#REF!-ZASOBY_WŁ_!U61</f>
        <v>#REF!</v>
      </c>
      <c r="V61" s="203" t="e">
        <f>ZASOBY!#REF!-ZASOBY_WŁ_!V61</f>
        <v>#REF!</v>
      </c>
      <c r="W61" s="201"/>
      <c r="X61" s="201">
        <v>1910</v>
      </c>
      <c r="Y61" s="204"/>
      <c r="Z61" s="67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</row>
    <row r="62" spans="1:119" ht="12.75" customHeight="1">
      <c r="A62" s="58">
        <v>2</v>
      </c>
      <c r="B62" s="205">
        <f>+B61+1</f>
        <v>54</v>
      </c>
      <c r="C62" s="206">
        <v>3029</v>
      </c>
      <c r="D62" s="207" t="s">
        <v>27</v>
      </c>
      <c r="E62" s="208" t="s">
        <v>24</v>
      </c>
      <c r="F62" s="208" t="s">
        <v>25</v>
      </c>
      <c r="G62" s="208" t="s">
        <v>55</v>
      </c>
      <c r="H62" s="209">
        <v>11</v>
      </c>
      <c r="I62" s="198"/>
      <c r="J62" s="199"/>
      <c r="K62" s="200" t="e">
        <f>SUM(L62:M62)</f>
        <v>#REF!</v>
      </c>
      <c r="L62" s="201" t="e">
        <f>ZASOBY!#REF!-ZASOBY_WŁ_!L62</f>
        <v>#REF!</v>
      </c>
      <c r="M62" s="201" t="e">
        <f>ZASOBY!#REF!-ZASOBY_WŁ_!M62</f>
        <v>#REF!</v>
      </c>
      <c r="N62" s="200" t="e">
        <f>SUM(O62:P62)</f>
        <v>#REF!</v>
      </c>
      <c r="O62" s="201" t="e">
        <f>ZASOBY!#REF!-ZASOBY_WŁ_!O62</f>
        <v>#REF!</v>
      </c>
      <c r="P62" s="201" t="e">
        <f>ZASOBY!#REF!-ZASOBY_WŁ_!P62</f>
        <v>#REF!</v>
      </c>
      <c r="Q62" s="202" t="e">
        <f>SUM(R62:S62)</f>
        <v>#REF!</v>
      </c>
      <c r="R62" s="203" t="e">
        <f>ZASOBY!#REF!-ZASOBY_WŁ_!R62</f>
        <v>#REF!</v>
      </c>
      <c r="S62" s="203" t="e">
        <f>ZASOBY!#REF!-ZASOBY_WŁ_!S62</f>
        <v>#REF!</v>
      </c>
      <c r="T62" s="202" t="e">
        <f>SUM(U62:V62)</f>
        <v>#REF!</v>
      </c>
      <c r="U62" s="203" t="e">
        <f>ZASOBY!#REF!-ZASOBY_WŁ_!U62</f>
        <v>#REF!</v>
      </c>
      <c r="V62" s="203" t="e">
        <f>ZASOBY!#REF!-ZASOBY_WŁ_!V62</f>
        <v>#REF!</v>
      </c>
      <c r="W62" s="201"/>
      <c r="X62" s="201">
        <v>1910</v>
      </c>
      <c r="Y62" s="204"/>
      <c r="Z62" s="67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</row>
    <row r="63" spans="1:119" ht="12.75" customHeight="1">
      <c r="A63" s="58">
        <v>2</v>
      </c>
      <c r="B63" s="205">
        <f>+B62+1</f>
        <v>55</v>
      </c>
      <c r="C63" s="206">
        <v>3028</v>
      </c>
      <c r="D63" s="207" t="s">
        <v>27</v>
      </c>
      <c r="E63" s="208" t="s">
        <v>24</v>
      </c>
      <c r="F63" s="208" t="s">
        <v>25</v>
      </c>
      <c r="G63" s="208" t="s">
        <v>55</v>
      </c>
      <c r="H63" s="209">
        <v>14</v>
      </c>
      <c r="I63" s="198"/>
      <c r="J63" s="199"/>
      <c r="K63" s="200" t="e">
        <f>SUM(L63:M63)</f>
        <v>#REF!</v>
      </c>
      <c r="L63" s="201" t="e">
        <f>ZASOBY!#REF!-ZASOBY_WŁ_!L63</f>
        <v>#REF!</v>
      </c>
      <c r="M63" s="201" t="e">
        <f>ZASOBY!#REF!-ZASOBY_WŁ_!M63</f>
        <v>#REF!</v>
      </c>
      <c r="N63" s="210" t="e">
        <f>SUM(O63:P63)</f>
        <v>#REF!</v>
      </c>
      <c r="O63" s="201" t="e">
        <f>ZASOBY!#REF!-ZASOBY_WŁ_!O63</f>
        <v>#REF!</v>
      </c>
      <c r="P63" s="201" t="e">
        <f>ZASOBY!#REF!-ZASOBY_WŁ_!P63</f>
        <v>#REF!</v>
      </c>
      <c r="Q63" s="202" t="e">
        <f>SUM(R63:S63)</f>
        <v>#REF!</v>
      </c>
      <c r="R63" s="203" t="e">
        <f>ZASOBY!#REF!-ZASOBY_WŁ_!R63</f>
        <v>#REF!</v>
      </c>
      <c r="S63" s="203" t="e">
        <f>ZASOBY!#REF!-ZASOBY_WŁ_!S63</f>
        <v>#REF!</v>
      </c>
      <c r="T63" s="202" t="e">
        <f>SUM(U63:V63)</f>
        <v>#REF!</v>
      </c>
      <c r="U63" s="203" t="e">
        <f>ZASOBY!#REF!-ZASOBY_WŁ_!U63</f>
        <v>#REF!</v>
      </c>
      <c r="V63" s="203" t="e">
        <f>ZASOBY!#REF!-ZASOBY_WŁ_!V63</f>
        <v>#REF!</v>
      </c>
      <c r="W63" s="201"/>
      <c r="X63" s="201">
        <v>1912</v>
      </c>
      <c r="Y63" s="204"/>
      <c r="Z63" s="67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</row>
    <row r="64" spans="1:119" ht="12.75" customHeight="1">
      <c r="A64" s="58">
        <v>2</v>
      </c>
      <c r="B64" s="205">
        <f>+B63+1</f>
        <v>56</v>
      </c>
      <c r="C64" s="206">
        <v>3033</v>
      </c>
      <c r="D64" s="207" t="s">
        <v>27</v>
      </c>
      <c r="E64" s="208" t="s">
        <v>29</v>
      </c>
      <c r="F64" s="208" t="s">
        <v>25</v>
      </c>
      <c r="G64" s="208" t="s">
        <v>209</v>
      </c>
      <c r="H64" s="209">
        <v>12</v>
      </c>
      <c r="I64" s="198"/>
      <c r="J64" s="199"/>
      <c r="K64" s="200" t="e">
        <f>SUM(L64:M64)</f>
        <v>#REF!</v>
      </c>
      <c r="L64" s="201" t="e">
        <f>ZASOBY!#REF!-ZASOBY_WŁ_!L64</f>
        <v>#REF!</v>
      </c>
      <c r="M64" s="201" t="e">
        <f>ZASOBY!#REF!-ZASOBY_WŁ_!M64</f>
        <v>#REF!</v>
      </c>
      <c r="N64" s="210" t="e">
        <f>SUM(O64:P64)</f>
        <v>#REF!</v>
      </c>
      <c r="O64" s="201" t="e">
        <f>ZASOBY!#REF!-ZASOBY_WŁ_!O64</f>
        <v>#REF!</v>
      </c>
      <c r="P64" s="201" t="e">
        <f>ZASOBY!#REF!-ZASOBY_WŁ_!P64</f>
        <v>#REF!</v>
      </c>
      <c r="Q64" s="202" t="e">
        <f>SUM(R64:S64)</f>
        <v>#REF!</v>
      </c>
      <c r="R64" s="203" t="e">
        <f>ZASOBY!#REF!-ZASOBY_WŁ_!R64</f>
        <v>#REF!</v>
      </c>
      <c r="S64" s="203" t="e">
        <f>ZASOBY!#REF!-ZASOBY_WŁ_!S64</f>
        <v>#REF!</v>
      </c>
      <c r="T64" s="202" t="e">
        <f>SUM(U64:V64)</f>
        <v>#REF!</v>
      </c>
      <c r="U64" s="203" t="e">
        <f>ZASOBY!#REF!-ZASOBY_WŁ_!U64</f>
        <v>#REF!</v>
      </c>
      <c r="V64" s="203" t="e">
        <f>ZASOBY!#REF!-ZASOBY_WŁ_!V64</f>
        <v>#REF!</v>
      </c>
      <c r="W64" s="201"/>
      <c r="X64" s="201">
        <v>1920</v>
      </c>
      <c r="Y64" s="204"/>
      <c r="Z64" s="67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</row>
    <row r="65" spans="1:119" ht="12.75" customHeight="1">
      <c r="A65" s="58">
        <v>2</v>
      </c>
      <c r="B65" s="193">
        <f>+B64+1</f>
        <v>57</v>
      </c>
      <c r="C65" s="194">
        <v>3046</v>
      </c>
      <c r="D65" s="195" t="s">
        <v>23</v>
      </c>
      <c r="E65" s="196" t="s">
        <v>24</v>
      </c>
      <c r="F65" s="196" t="s">
        <v>25</v>
      </c>
      <c r="G65" s="196" t="s">
        <v>57</v>
      </c>
      <c r="H65" s="197">
        <v>1</v>
      </c>
      <c r="I65" s="198">
        <v>1</v>
      </c>
      <c r="J65" s="199"/>
      <c r="K65" s="200" t="e">
        <f>SUM(L65:M65)</f>
        <v>#REF!</v>
      </c>
      <c r="L65" s="201" t="e">
        <f>ZASOBY!#REF!-ZASOBY_WŁ_!L65</f>
        <v>#REF!</v>
      </c>
      <c r="M65" s="201" t="e">
        <f>ZASOBY!#REF!-ZASOBY_WŁ_!M65</f>
        <v>#REF!</v>
      </c>
      <c r="N65" s="200" t="e">
        <f>SUM(O65:P65)</f>
        <v>#REF!</v>
      </c>
      <c r="O65" s="201" t="e">
        <f>ZASOBY!#REF!-ZASOBY_WŁ_!O65</f>
        <v>#REF!</v>
      </c>
      <c r="P65" s="201" t="e">
        <f>ZASOBY!#REF!-ZASOBY_WŁ_!P65</f>
        <v>#REF!</v>
      </c>
      <c r="Q65" s="202" t="e">
        <f>SUM(R65:S65)</f>
        <v>#REF!</v>
      </c>
      <c r="R65" s="203" t="e">
        <f>ZASOBY!#REF!-ZASOBY_WŁ_!R65</f>
        <v>#REF!</v>
      </c>
      <c r="S65" s="203" t="e">
        <f>ZASOBY!#REF!-ZASOBY_WŁ_!S65</f>
        <v>#REF!</v>
      </c>
      <c r="T65" s="202" t="e">
        <f>SUM(U65:V65)</f>
        <v>#REF!</v>
      </c>
      <c r="U65" s="203" t="e">
        <f>ZASOBY!#REF!-ZASOBY_WŁ_!U65</f>
        <v>#REF!</v>
      </c>
      <c r="V65" s="203" t="e">
        <f>ZASOBY!#REF!-ZASOBY_WŁ_!V65</f>
        <v>#REF!</v>
      </c>
      <c r="W65" s="201"/>
      <c r="X65" s="201">
        <v>1920</v>
      </c>
      <c r="Y65" s="204"/>
      <c r="Z65" s="67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</row>
    <row r="66" spans="1:119" ht="12.75" customHeight="1">
      <c r="A66" s="58">
        <v>2</v>
      </c>
      <c r="B66" s="193">
        <f>+B65+1</f>
        <v>58</v>
      </c>
      <c r="C66" s="194">
        <v>3047</v>
      </c>
      <c r="D66" s="195" t="s">
        <v>23</v>
      </c>
      <c r="E66" s="196" t="s">
        <v>24</v>
      </c>
      <c r="F66" s="196" t="s">
        <v>25</v>
      </c>
      <c r="G66" s="196" t="s">
        <v>57</v>
      </c>
      <c r="H66" s="197">
        <v>6</v>
      </c>
      <c r="I66" s="198">
        <v>1</v>
      </c>
      <c r="J66" s="199"/>
      <c r="K66" s="200" t="e">
        <f>SUM(L66:M66)</f>
        <v>#REF!</v>
      </c>
      <c r="L66" s="201" t="e">
        <f>ZASOBY!#REF!-ZASOBY_WŁ_!L66</f>
        <v>#REF!</v>
      </c>
      <c r="M66" s="201" t="e">
        <f>ZASOBY!#REF!-ZASOBY_WŁ_!M66</f>
        <v>#REF!</v>
      </c>
      <c r="N66" s="200" t="e">
        <f>SUM(O66:P66)</f>
        <v>#REF!</v>
      </c>
      <c r="O66" s="201" t="e">
        <f>ZASOBY!#REF!-ZASOBY_WŁ_!O66</f>
        <v>#REF!</v>
      </c>
      <c r="P66" s="201" t="e">
        <f>ZASOBY!#REF!-ZASOBY_WŁ_!P66</f>
        <v>#REF!</v>
      </c>
      <c r="Q66" s="202" t="e">
        <f>SUM(R66:S66)</f>
        <v>#REF!</v>
      </c>
      <c r="R66" s="203" t="e">
        <f>ZASOBY!#REF!-ZASOBY_WŁ_!R66</f>
        <v>#REF!</v>
      </c>
      <c r="S66" s="203" t="e">
        <f>ZASOBY!#REF!-ZASOBY_WŁ_!S66</f>
        <v>#REF!</v>
      </c>
      <c r="T66" s="202" t="e">
        <f>SUM(U66:V66)</f>
        <v>#REF!</v>
      </c>
      <c r="U66" s="203" t="e">
        <f>ZASOBY!#REF!-ZASOBY_WŁ_!U66</f>
        <v>#REF!</v>
      </c>
      <c r="V66" s="203" t="e">
        <f>ZASOBY!#REF!-ZASOBY_WŁ_!V66</f>
        <v>#REF!</v>
      </c>
      <c r="W66" s="201"/>
      <c r="X66" s="201">
        <v>1920</v>
      </c>
      <c r="Y66" s="204"/>
      <c r="Z66" s="67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</row>
    <row r="67" spans="1:119" ht="12.75" customHeight="1">
      <c r="A67" s="58">
        <v>2</v>
      </c>
      <c r="B67" s="205">
        <f>+B66+1</f>
        <v>59</v>
      </c>
      <c r="C67" s="206">
        <v>3034</v>
      </c>
      <c r="D67" s="207" t="s">
        <v>27</v>
      </c>
      <c r="E67" s="208" t="s">
        <v>24</v>
      </c>
      <c r="F67" s="208" t="s">
        <v>25</v>
      </c>
      <c r="G67" s="208" t="s">
        <v>58</v>
      </c>
      <c r="H67" s="209">
        <v>2</v>
      </c>
      <c r="I67" s="198"/>
      <c r="J67" s="199"/>
      <c r="K67" s="200" t="e">
        <f>SUM(L67:M67)</f>
        <v>#REF!</v>
      </c>
      <c r="L67" s="201" t="e">
        <f>ZASOBY!#REF!-ZASOBY_WŁ_!L67</f>
        <v>#REF!</v>
      </c>
      <c r="M67" s="201" t="e">
        <f>ZASOBY!#REF!-ZASOBY_WŁ_!M67</f>
        <v>#REF!</v>
      </c>
      <c r="N67" s="210" t="e">
        <f>SUM(O67:P67)</f>
        <v>#REF!</v>
      </c>
      <c r="O67" s="201" t="e">
        <f>ZASOBY!#REF!-ZASOBY_WŁ_!O67</f>
        <v>#REF!</v>
      </c>
      <c r="P67" s="201" t="e">
        <f>ZASOBY!#REF!-ZASOBY_WŁ_!P67</f>
        <v>#REF!</v>
      </c>
      <c r="Q67" s="202" t="e">
        <f>SUM(R67:S67)</f>
        <v>#REF!</v>
      </c>
      <c r="R67" s="203" t="e">
        <f>ZASOBY!#REF!-ZASOBY_WŁ_!R67</f>
        <v>#REF!</v>
      </c>
      <c r="S67" s="203" t="e">
        <f>ZASOBY!#REF!-ZASOBY_WŁ_!S67</f>
        <v>#REF!</v>
      </c>
      <c r="T67" s="202" t="e">
        <f>SUM(U67:V67)</f>
        <v>#REF!</v>
      </c>
      <c r="U67" s="203" t="e">
        <f>ZASOBY!#REF!-ZASOBY_WŁ_!U67</f>
        <v>#REF!</v>
      </c>
      <c r="V67" s="203" t="e">
        <f>ZASOBY!#REF!-ZASOBY_WŁ_!V67</f>
        <v>#REF!</v>
      </c>
      <c r="W67" s="201"/>
      <c r="X67" s="201">
        <v>1912</v>
      </c>
      <c r="Y67" s="204"/>
      <c r="Z67" s="67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</row>
    <row r="68" spans="1:119" ht="12.75" customHeight="1">
      <c r="A68" s="58">
        <v>2</v>
      </c>
      <c r="B68" s="193">
        <f>+B67+1</f>
        <v>60</v>
      </c>
      <c r="C68" s="194">
        <v>3035</v>
      </c>
      <c r="D68" s="195" t="s">
        <v>23</v>
      </c>
      <c r="E68" s="196" t="s">
        <v>24</v>
      </c>
      <c r="F68" s="196" t="s">
        <v>25</v>
      </c>
      <c r="G68" s="196" t="s">
        <v>58</v>
      </c>
      <c r="H68" s="197">
        <v>4</v>
      </c>
      <c r="I68" s="198">
        <v>1</v>
      </c>
      <c r="J68" s="199"/>
      <c r="K68" s="200" t="e">
        <f>SUM(L68:M68)</f>
        <v>#REF!</v>
      </c>
      <c r="L68" s="201" t="e">
        <f>ZASOBY!#REF!-ZASOBY_WŁ_!L68</f>
        <v>#REF!</v>
      </c>
      <c r="M68" s="201" t="e">
        <f>ZASOBY!#REF!-ZASOBY_WŁ_!M68</f>
        <v>#REF!</v>
      </c>
      <c r="N68" s="200" t="e">
        <f>SUM(O68:P68)</f>
        <v>#REF!</v>
      </c>
      <c r="O68" s="201" t="e">
        <f>ZASOBY!#REF!-ZASOBY_WŁ_!O68</f>
        <v>#REF!</v>
      </c>
      <c r="P68" s="201" t="e">
        <f>ZASOBY!#REF!-ZASOBY_WŁ_!P68</f>
        <v>#REF!</v>
      </c>
      <c r="Q68" s="202" t="e">
        <f>SUM(R68:S68)</f>
        <v>#REF!</v>
      </c>
      <c r="R68" s="203" t="e">
        <f>ZASOBY!#REF!-ZASOBY_WŁ_!R68</f>
        <v>#REF!</v>
      </c>
      <c r="S68" s="203" t="e">
        <f>ZASOBY!#REF!-ZASOBY_WŁ_!S68</f>
        <v>#REF!</v>
      </c>
      <c r="T68" s="202" t="e">
        <f>SUM(U68:V68)</f>
        <v>#REF!</v>
      </c>
      <c r="U68" s="203" t="e">
        <f>ZASOBY!#REF!-ZASOBY_WŁ_!U68</f>
        <v>#REF!</v>
      </c>
      <c r="V68" s="203" t="e">
        <f>ZASOBY!#REF!-ZASOBY_WŁ_!V68</f>
        <v>#REF!</v>
      </c>
      <c r="W68" s="201"/>
      <c r="X68" s="201">
        <v>1922</v>
      </c>
      <c r="Y68" s="204"/>
      <c r="Z68" s="67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</row>
    <row r="69" spans="1:119" ht="12.75" customHeight="1">
      <c r="A69" s="58">
        <v>2</v>
      </c>
      <c r="B69" s="193">
        <f>+B68+1</f>
        <v>61</v>
      </c>
      <c r="C69" s="194">
        <v>3045</v>
      </c>
      <c r="D69" s="195" t="s">
        <v>23</v>
      </c>
      <c r="E69" s="196" t="s">
        <v>24</v>
      </c>
      <c r="F69" s="196" t="s">
        <v>25</v>
      </c>
      <c r="G69" s="196" t="s">
        <v>58</v>
      </c>
      <c r="H69" s="197">
        <v>5</v>
      </c>
      <c r="I69" s="198">
        <v>1</v>
      </c>
      <c r="J69" s="199"/>
      <c r="K69" s="200" t="e">
        <f>SUM(L69:M69)</f>
        <v>#REF!</v>
      </c>
      <c r="L69" s="201" t="e">
        <f>ZASOBY!#REF!-ZASOBY_WŁ_!L69</f>
        <v>#REF!</v>
      </c>
      <c r="M69" s="201" t="e">
        <f>ZASOBY!#REF!-ZASOBY_WŁ_!M69</f>
        <v>#REF!</v>
      </c>
      <c r="N69" s="200" t="e">
        <f>SUM(O69:P69)</f>
        <v>#REF!</v>
      </c>
      <c r="O69" s="201" t="e">
        <f>ZASOBY!#REF!-ZASOBY_WŁ_!O69</f>
        <v>#REF!</v>
      </c>
      <c r="P69" s="201" t="e">
        <f>ZASOBY!#REF!-ZASOBY_WŁ_!P69</f>
        <v>#REF!</v>
      </c>
      <c r="Q69" s="202" t="e">
        <f>SUM(R69:S69)</f>
        <v>#REF!</v>
      </c>
      <c r="R69" s="203" t="e">
        <f>ZASOBY!#REF!-ZASOBY_WŁ_!R69</f>
        <v>#REF!</v>
      </c>
      <c r="S69" s="203" t="e">
        <f>ZASOBY!#REF!-ZASOBY_WŁ_!S69</f>
        <v>#REF!</v>
      </c>
      <c r="T69" s="202" t="e">
        <f>SUM(U69:V69)</f>
        <v>#REF!</v>
      </c>
      <c r="U69" s="203" t="e">
        <f>ZASOBY!#REF!-ZASOBY_WŁ_!U69</f>
        <v>#REF!</v>
      </c>
      <c r="V69" s="203" t="e">
        <f>ZASOBY!#REF!-ZASOBY_WŁ_!V69</f>
        <v>#REF!</v>
      </c>
      <c r="W69" s="201"/>
      <c r="X69" s="201">
        <v>1912</v>
      </c>
      <c r="Y69" s="204"/>
      <c r="Z69" s="67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</row>
    <row r="70" spans="1:119" ht="12.75" customHeight="1">
      <c r="A70" s="58">
        <v>2</v>
      </c>
      <c r="B70" s="193">
        <f>+B69+1</f>
        <v>62</v>
      </c>
      <c r="C70" s="194">
        <v>3037</v>
      </c>
      <c r="D70" s="195" t="s">
        <v>23</v>
      </c>
      <c r="E70" s="196" t="s">
        <v>24</v>
      </c>
      <c r="F70" s="196" t="s">
        <v>25</v>
      </c>
      <c r="G70" s="196" t="s">
        <v>58</v>
      </c>
      <c r="H70" s="197">
        <v>7</v>
      </c>
      <c r="I70" s="198">
        <v>1</v>
      </c>
      <c r="J70" s="199"/>
      <c r="K70" s="200" t="e">
        <f>SUM(L70:M70)</f>
        <v>#REF!</v>
      </c>
      <c r="L70" s="201" t="e">
        <f>ZASOBY!#REF!-ZASOBY_WŁ_!L70</f>
        <v>#REF!</v>
      </c>
      <c r="M70" s="201" t="e">
        <f>ZASOBY!#REF!-ZASOBY_WŁ_!M70</f>
        <v>#REF!</v>
      </c>
      <c r="N70" s="200" t="e">
        <f>SUM(O70:P70)</f>
        <v>#REF!</v>
      </c>
      <c r="O70" s="201" t="e">
        <f>ZASOBY!#REF!-ZASOBY_WŁ_!O70</f>
        <v>#REF!</v>
      </c>
      <c r="P70" s="201" t="e">
        <f>ZASOBY!#REF!-ZASOBY_WŁ_!P70</f>
        <v>#REF!</v>
      </c>
      <c r="Q70" s="202" t="e">
        <f>SUM(R70:S70)</f>
        <v>#REF!</v>
      </c>
      <c r="R70" s="203" t="e">
        <f>ZASOBY!#REF!-ZASOBY_WŁ_!R70</f>
        <v>#REF!</v>
      </c>
      <c r="S70" s="203" t="e">
        <f>ZASOBY!#REF!-ZASOBY_WŁ_!S70</f>
        <v>#REF!</v>
      </c>
      <c r="T70" s="202" t="e">
        <f>SUM(U70:V70)</f>
        <v>#REF!</v>
      </c>
      <c r="U70" s="203" t="e">
        <f>ZASOBY!#REF!-ZASOBY_WŁ_!U70</f>
        <v>#REF!</v>
      </c>
      <c r="V70" s="203" t="e">
        <f>ZASOBY!#REF!-ZASOBY_WŁ_!V70</f>
        <v>#REF!</v>
      </c>
      <c r="W70" s="201"/>
      <c r="X70" s="201">
        <v>1912</v>
      </c>
      <c r="Y70" s="204"/>
      <c r="Z70" s="67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</row>
    <row r="71" spans="1:119" ht="12.75" customHeight="1">
      <c r="A71" s="221">
        <v>2</v>
      </c>
      <c r="B71" s="205">
        <f>+B70+1</f>
        <v>63</v>
      </c>
      <c r="C71" s="206">
        <v>3036</v>
      </c>
      <c r="D71" s="207" t="s">
        <v>27</v>
      </c>
      <c r="E71" s="208" t="s">
        <v>24</v>
      </c>
      <c r="F71" s="208" t="s">
        <v>25</v>
      </c>
      <c r="G71" s="208" t="s">
        <v>58</v>
      </c>
      <c r="H71" s="209">
        <v>8</v>
      </c>
      <c r="I71" s="198"/>
      <c r="J71" s="199"/>
      <c r="K71" s="200" t="e">
        <f>SUM(L71:M71)</f>
        <v>#REF!</v>
      </c>
      <c r="L71" s="201" t="e">
        <f>ZASOBY!#REF!-ZASOBY_WŁ_!L71</f>
        <v>#REF!</v>
      </c>
      <c r="M71" s="201" t="e">
        <f>ZASOBY!#REF!-ZASOBY_WŁ_!M71</f>
        <v>#REF!</v>
      </c>
      <c r="N71" s="210" t="e">
        <f>SUM(O71:P71)</f>
        <v>#REF!</v>
      </c>
      <c r="O71" s="201" t="e">
        <f>ZASOBY!#REF!-ZASOBY_WŁ_!O71</f>
        <v>#REF!</v>
      </c>
      <c r="P71" s="201" t="e">
        <f>ZASOBY!#REF!-ZASOBY_WŁ_!P71</f>
        <v>#REF!</v>
      </c>
      <c r="Q71" s="202" t="e">
        <f>SUM(R71:S71)</f>
        <v>#REF!</v>
      </c>
      <c r="R71" s="203" t="e">
        <f>ZASOBY!#REF!-ZASOBY_WŁ_!R71</f>
        <v>#REF!</v>
      </c>
      <c r="S71" s="203" t="e">
        <f>ZASOBY!#REF!-ZASOBY_WŁ_!S71</f>
        <v>#REF!</v>
      </c>
      <c r="T71" s="202" t="e">
        <f>SUM(U71:V71)</f>
        <v>#REF!</v>
      </c>
      <c r="U71" s="203" t="e">
        <f>ZASOBY!#REF!-ZASOBY_WŁ_!U71</f>
        <v>#REF!</v>
      </c>
      <c r="V71" s="203" t="e">
        <f>ZASOBY!#REF!-ZASOBY_WŁ_!V71</f>
        <v>#REF!</v>
      </c>
      <c r="W71" s="201"/>
      <c r="X71" s="201">
        <v>1913</v>
      </c>
      <c r="Y71" s="204"/>
      <c r="Z71" s="67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</row>
    <row r="72" spans="1:119" ht="12.75" customHeight="1">
      <c r="A72" s="58">
        <v>2</v>
      </c>
      <c r="B72" s="222">
        <f>+B71+1</f>
        <v>64</v>
      </c>
      <c r="C72" s="206">
        <v>3038</v>
      </c>
      <c r="D72" s="207" t="s">
        <v>27</v>
      </c>
      <c r="E72" s="208" t="s">
        <v>24</v>
      </c>
      <c r="F72" s="208" t="s">
        <v>25</v>
      </c>
      <c r="G72" s="208" t="s">
        <v>58</v>
      </c>
      <c r="H72" s="209">
        <v>11</v>
      </c>
      <c r="I72" s="198"/>
      <c r="J72" s="199"/>
      <c r="K72" s="200" t="e">
        <f>SUM(L72:M72)</f>
        <v>#REF!</v>
      </c>
      <c r="L72" s="201" t="e">
        <f>ZASOBY!#REF!-ZASOBY_WŁ_!L72</f>
        <v>#REF!</v>
      </c>
      <c r="M72" s="201" t="e">
        <f>ZASOBY!#REF!-ZASOBY_WŁ_!M72</f>
        <v>#REF!</v>
      </c>
      <c r="N72" s="210" t="e">
        <f>SUM(O72:P72)</f>
        <v>#REF!</v>
      </c>
      <c r="O72" s="201" t="e">
        <f>ZASOBY!#REF!-ZASOBY_WŁ_!O72</f>
        <v>#REF!</v>
      </c>
      <c r="P72" s="201" t="e">
        <f>ZASOBY!#REF!-ZASOBY_WŁ_!P72</f>
        <v>#REF!</v>
      </c>
      <c r="Q72" s="202" t="e">
        <f>SUM(R72:S72)</f>
        <v>#REF!</v>
      </c>
      <c r="R72" s="203" t="e">
        <f>ZASOBY!#REF!-ZASOBY_WŁ_!R72</f>
        <v>#REF!</v>
      </c>
      <c r="S72" s="203" t="e">
        <f>ZASOBY!#REF!-ZASOBY_WŁ_!S72</f>
        <v>#REF!</v>
      </c>
      <c r="T72" s="202" t="e">
        <f>SUM(U72:V72)</f>
        <v>#REF!</v>
      </c>
      <c r="U72" s="203" t="e">
        <f>ZASOBY!#REF!-ZASOBY_WŁ_!U72</f>
        <v>#REF!</v>
      </c>
      <c r="V72" s="203" t="e">
        <f>ZASOBY!#REF!-ZASOBY_WŁ_!V72</f>
        <v>#REF!</v>
      </c>
      <c r="W72" s="201"/>
      <c r="X72" s="201">
        <v>1920</v>
      </c>
      <c r="Y72" s="204"/>
      <c r="Z72" s="67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</row>
    <row r="73" spans="1:119" ht="12.75" customHeight="1">
      <c r="A73" s="221">
        <v>2</v>
      </c>
      <c r="B73" s="205">
        <f>+B72+1</f>
        <v>65</v>
      </c>
      <c r="C73" s="206">
        <v>6003</v>
      </c>
      <c r="D73" s="207" t="s">
        <v>27</v>
      </c>
      <c r="E73" s="208" t="s">
        <v>24</v>
      </c>
      <c r="F73" s="208" t="s">
        <v>25</v>
      </c>
      <c r="G73" s="208" t="s">
        <v>58</v>
      </c>
      <c r="H73" s="209" t="s">
        <v>59</v>
      </c>
      <c r="I73" s="198"/>
      <c r="J73" s="199"/>
      <c r="K73" s="200" t="e">
        <f>SUM(L73:M73)</f>
        <v>#REF!</v>
      </c>
      <c r="L73" s="201" t="e">
        <f>ZASOBY!#REF!-ZASOBY_WŁ_!L73</f>
        <v>#REF!</v>
      </c>
      <c r="M73" s="201" t="e">
        <f>ZASOBY!#REF!-ZASOBY_WŁ_!M73</f>
        <v>#REF!</v>
      </c>
      <c r="N73" s="210" t="e">
        <f>SUM(O73:P73)</f>
        <v>#REF!</v>
      </c>
      <c r="O73" s="201" t="e">
        <f>ZASOBY!#REF!-ZASOBY_WŁ_!O73</f>
        <v>#REF!</v>
      </c>
      <c r="P73" s="201" t="e">
        <f>ZASOBY!#REF!-ZASOBY_WŁ_!P73</f>
        <v>#REF!</v>
      </c>
      <c r="Q73" s="202" t="e">
        <f>SUM(R73:S73)</f>
        <v>#REF!</v>
      </c>
      <c r="R73" s="203" t="e">
        <f>ZASOBY!#REF!-ZASOBY_WŁ_!R73</f>
        <v>#REF!</v>
      </c>
      <c r="S73" s="203" t="e">
        <f>ZASOBY!#REF!-ZASOBY_WŁ_!S73</f>
        <v>#REF!</v>
      </c>
      <c r="T73" s="202" t="e">
        <f>SUM(U73:V73)</f>
        <v>#REF!</v>
      </c>
      <c r="U73" s="203" t="e">
        <f>ZASOBY!#REF!-ZASOBY_WŁ_!U73</f>
        <v>#REF!</v>
      </c>
      <c r="V73" s="203" t="e">
        <f>ZASOBY!#REF!-ZASOBY_WŁ_!V73</f>
        <v>#REF!</v>
      </c>
      <c r="W73" s="201"/>
      <c r="X73" s="201">
        <v>1910</v>
      </c>
      <c r="Y73" s="204"/>
      <c r="Z73" s="67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</row>
    <row r="74" spans="1:119" ht="12.75" customHeight="1">
      <c r="A74" s="58">
        <v>2</v>
      </c>
      <c r="B74" s="205">
        <f>+B73+1</f>
        <v>66</v>
      </c>
      <c r="C74" s="206">
        <v>3041</v>
      </c>
      <c r="D74" s="207" t="s">
        <v>27</v>
      </c>
      <c r="E74" s="208" t="s">
        <v>24</v>
      </c>
      <c r="F74" s="208" t="s">
        <v>25</v>
      </c>
      <c r="G74" s="208" t="s">
        <v>58</v>
      </c>
      <c r="H74" s="209">
        <v>17</v>
      </c>
      <c r="I74" s="198"/>
      <c r="J74" s="199"/>
      <c r="K74" s="200" t="e">
        <f>SUM(L74:M74)</f>
        <v>#REF!</v>
      </c>
      <c r="L74" s="201" t="e">
        <f>ZASOBY!#REF!-ZASOBY_WŁ_!L74</f>
        <v>#REF!</v>
      </c>
      <c r="M74" s="201" t="e">
        <f>ZASOBY!#REF!-ZASOBY_WŁ_!M74</f>
        <v>#REF!</v>
      </c>
      <c r="N74" s="210" t="e">
        <f>SUM(O74:P74)</f>
        <v>#REF!</v>
      </c>
      <c r="O74" s="201" t="e">
        <f>ZASOBY!#REF!-ZASOBY_WŁ_!O74</f>
        <v>#REF!</v>
      </c>
      <c r="P74" s="201" t="e">
        <f>ZASOBY!#REF!-ZASOBY_WŁ_!P74</f>
        <v>#REF!</v>
      </c>
      <c r="Q74" s="202" t="e">
        <f>SUM(R74:S74)</f>
        <v>#REF!</v>
      </c>
      <c r="R74" s="203" t="e">
        <f>ZASOBY!#REF!-ZASOBY_WŁ_!R74</f>
        <v>#REF!</v>
      </c>
      <c r="S74" s="203" t="e">
        <f>ZASOBY!#REF!-ZASOBY_WŁ_!S74</f>
        <v>#REF!</v>
      </c>
      <c r="T74" s="202" t="e">
        <f>SUM(U74:V74)</f>
        <v>#REF!</v>
      </c>
      <c r="U74" s="203" t="e">
        <f>ZASOBY!#REF!-ZASOBY_WŁ_!U74</f>
        <v>#REF!</v>
      </c>
      <c r="V74" s="203" t="e">
        <f>ZASOBY!#REF!-ZASOBY_WŁ_!V74</f>
        <v>#REF!</v>
      </c>
      <c r="W74" s="201"/>
      <c r="X74" s="201">
        <v>1910</v>
      </c>
      <c r="Y74" s="204"/>
      <c r="Z74" s="67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</row>
    <row r="75" spans="1:119" ht="12.75" customHeight="1">
      <c r="A75" s="58">
        <v>2</v>
      </c>
      <c r="B75" s="205">
        <f>+B74+1</f>
        <v>67</v>
      </c>
      <c r="C75" s="206">
        <v>3042</v>
      </c>
      <c r="D75" s="207" t="s">
        <v>27</v>
      </c>
      <c r="E75" s="208" t="s">
        <v>24</v>
      </c>
      <c r="F75" s="208" t="s">
        <v>25</v>
      </c>
      <c r="G75" s="208" t="s">
        <v>58</v>
      </c>
      <c r="H75" s="209">
        <v>22</v>
      </c>
      <c r="I75" s="198"/>
      <c r="J75" s="199"/>
      <c r="K75" s="200" t="e">
        <f>SUM(L75:M75)</f>
        <v>#REF!</v>
      </c>
      <c r="L75" s="201" t="e">
        <f>ZASOBY!#REF!-ZASOBY_WŁ_!L75</f>
        <v>#REF!</v>
      </c>
      <c r="M75" s="201" t="e">
        <f>ZASOBY!#REF!-ZASOBY_WŁ_!M75</f>
        <v>#REF!</v>
      </c>
      <c r="N75" s="210" t="e">
        <f>SUM(O75:P75)</f>
        <v>#REF!</v>
      </c>
      <c r="O75" s="201" t="e">
        <f>ZASOBY!#REF!-ZASOBY_WŁ_!O75</f>
        <v>#REF!</v>
      </c>
      <c r="P75" s="201" t="e">
        <f>ZASOBY!#REF!-ZASOBY_WŁ_!P75</f>
        <v>#REF!</v>
      </c>
      <c r="Q75" s="202" t="e">
        <f>SUM(R75:S75)</f>
        <v>#REF!</v>
      </c>
      <c r="R75" s="203" t="e">
        <f>ZASOBY!#REF!-ZASOBY_WŁ_!R75</f>
        <v>#REF!</v>
      </c>
      <c r="S75" s="203" t="e">
        <f>ZASOBY!#REF!-ZASOBY_WŁ_!S75</f>
        <v>#REF!</v>
      </c>
      <c r="T75" s="202" t="e">
        <f>SUM(U75:V75)</f>
        <v>#REF!</v>
      </c>
      <c r="U75" s="203" t="e">
        <f>ZASOBY!#REF!-ZASOBY_WŁ_!U75</f>
        <v>#REF!</v>
      </c>
      <c r="V75" s="203" t="e">
        <f>ZASOBY!#REF!-ZASOBY_WŁ_!V75</f>
        <v>#REF!</v>
      </c>
      <c r="W75" s="201"/>
      <c r="X75" s="201">
        <v>1910</v>
      </c>
      <c r="Y75" s="204"/>
      <c r="Z75" s="67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</row>
    <row r="76" spans="1:119" ht="12.75" customHeight="1">
      <c r="A76" s="58">
        <v>2</v>
      </c>
      <c r="B76" s="193">
        <f>+B75+1</f>
        <v>68</v>
      </c>
      <c r="C76" s="194">
        <v>3044</v>
      </c>
      <c r="D76" s="195" t="s">
        <v>23</v>
      </c>
      <c r="E76" s="196" t="s">
        <v>24</v>
      </c>
      <c r="F76" s="196" t="s">
        <v>25</v>
      </c>
      <c r="G76" s="196" t="s">
        <v>58</v>
      </c>
      <c r="H76" s="197">
        <v>24</v>
      </c>
      <c r="I76" s="198">
        <v>1</v>
      </c>
      <c r="J76" s="199"/>
      <c r="K76" s="200" t="e">
        <f>SUM(L76:M76)</f>
        <v>#REF!</v>
      </c>
      <c r="L76" s="201" t="e">
        <f>ZASOBY!#REF!-ZASOBY_WŁ_!L76</f>
        <v>#REF!</v>
      </c>
      <c r="M76" s="201" t="e">
        <f>ZASOBY!#REF!-ZASOBY_WŁ_!M76</f>
        <v>#REF!</v>
      </c>
      <c r="N76" s="200" t="e">
        <f>SUM(O76:P76)</f>
        <v>#REF!</v>
      </c>
      <c r="O76" s="201" t="e">
        <f>ZASOBY!#REF!-ZASOBY_WŁ_!O76</f>
        <v>#REF!</v>
      </c>
      <c r="P76" s="201" t="e">
        <f>ZASOBY!#REF!-ZASOBY_WŁ_!P76</f>
        <v>#REF!</v>
      </c>
      <c r="Q76" s="202" t="e">
        <f>SUM(R76:S76)</f>
        <v>#REF!</v>
      </c>
      <c r="R76" s="203" t="e">
        <f>ZASOBY!#REF!-ZASOBY_WŁ_!R76</f>
        <v>#REF!</v>
      </c>
      <c r="S76" s="203" t="e">
        <f>ZASOBY!#REF!-ZASOBY_WŁ_!S76</f>
        <v>#REF!</v>
      </c>
      <c r="T76" s="202" t="e">
        <f>SUM(U76:V76)</f>
        <v>#REF!</v>
      </c>
      <c r="U76" s="203" t="e">
        <f>ZASOBY!#REF!-ZASOBY_WŁ_!U76</f>
        <v>#REF!</v>
      </c>
      <c r="V76" s="203" t="e">
        <f>ZASOBY!#REF!-ZASOBY_WŁ_!V76</f>
        <v>#REF!</v>
      </c>
      <c r="W76" s="201"/>
      <c r="X76" s="201">
        <v>1910</v>
      </c>
      <c r="Y76" s="204"/>
      <c r="Z76" s="67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</row>
    <row r="77" spans="1:119" ht="12.75" customHeight="1">
      <c r="A77" s="58">
        <v>4</v>
      </c>
      <c r="B77" s="205">
        <f>+B76+1</f>
        <v>69</v>
      </c>
      <c r="C77" s="206">
        <v>1032</v>
      </c>
      <c r="D77" s="207" t="s">
        <v>27</v>
      </c>
      <c r="E77" s="208" t="s">
        <v>29</v>
      </c>
      <c r="F77" s="208" t="s">
        <v>25</v>
      </c>
      <c r="G77" s="208" t="s">
        <v>60</v>
      </c>
      <c r="H77" s="209">
        <v>2</v>
      </c>
      <c r="I77" s="198"/>
      <c r="J77" s="199"/>
      <c r="K77" s="200" t="e">
        <f>SUM(L77:M77)</f>
        <v>#REF!</v>
      </c>
      <c r="L77" s="201" t="e">
        <f>ZASOBY!#REF!-ZASOBY_WŁ_!L77</f>
        <v>#REF!</v>
      </c>
      <c r="M77" s="201" t="e">
        <f>ZASOBY!#REF!-ZASOBY_WŁ_!M77</f>
        <v>#REF!</v>
      </c>
      <c r="N77" s="210" t="e">
        <f>SUM(O77:P77)</f>
        <v>#REF!</v>
      </c>
      <c r="O77" s="201" t="e">
        <f>ZASOBY!#REF!-ZASOBY_WŁ_!O77</f>
        <v>#REF!</v>
      </c>
      <c r="P77" s="201" t="e">
        <f>ZASOBY!#REF!-ZASOBY_WŁ_!P77</f>
        <v>#REF!</v>
      </c>
      <c r="Q77" s="202" t="e">
        <f>SUM(R77:S77)</f>
        <v>#REF!</v>
      </c>
      <c r="R77" s="203" t="e">
        <f>ZASOBY!#REF!-ZASOBY_WŁ_!R77</f>
        <v>#REF!</v>
      </c>
      <c r="S77" s="203" t="e">
        <f>ZASOBY!#REF!-ZASOBY_WŁ_!S77</f>
        <v>#REF!</v>
      </c>
      <c r="T77" s="202" t="e">
        <f>SUM(U77:V77)</f>
        <v>#REF!</v>
      </c>
      <c r="U77" s="203" t="e">
        <f>ZASOBY!#REF!-ZASOBY_WŁ_!U77</f>
        <v>#REF!</v>
      </c>
      <c r="V77" s="203" t="e">
        <f>ZASOBY!#REF!-ZASOBY_WŁ_!V77</f>
        <v>#REF!</v>
      </c>
      <c r="W77" s="201"/>
      <c r="X77" s="201">
        <v>1935</v>
      </c>
      <c r="Y77" s="204"/>
      <c r="Z77" s="67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</row>
    <row r="78" spans="1:119" ht="12.75" customHeight="1">
      <c r="A78" s="221">
        <v>4</v>
      </c>
      <c r="B78" s="205">
        <f>+B77+1</f>
        <v>70</v>
      </c>
      <c r="C78" s="206">
        <v>1037</v>
      </c>
      <c r="D78" s="207" t="s">
        <v>27</v>
      </c>
      <c r="E78" s="208" t="s">
        <v>24</v>
      </c>
      <c r="F78" s="208" t="s">
        <v>25</v>
      </c>
      <c r="G78" s="208" t="s">
        <v>60</v>
      </c>
      <c r="H78" s="209" t="s">
        <v>61</v>
      </c>
      <c r="I78" s="198"/>
      <c r="J78" s="199"/>
      <c r="K78" s="200" t="e">
        <f>SUM(L78:M78)</f>
        <v>#REF!</v>
      </c>
      <c r="L78" s="201" t="e">
        <f>ZASOBY!#REF!-ZASOBY_WŁ_!L78</f>
        <v>#REF!</v>
      </c>
      <c r="M78" s="201" t="e">
        <f>ZASOBY!#REF!-ZASOBY_WŁ_!M78</f>
        <v>#REF!</v>
      </c>
      <c r="N78" s="210" t="e">
        <f>SUM(O78:P78)</f>
        <v>#REF!</v>
      </c>
      <c r="O78" s="201" t="e">
        <f>ZASOBY!#REF!-ZASOBY_WŁ_!O78</f>
        <v>#REF!</v>
      </c>
      <c r="P78" s="201" t="e">
        <f>ZASOBY!#REF!-ZASOBY_WŁ_!P78</f>
        <v>#REF!</v>
      </c>
      <c r="Q78" s="202" t="e">
        <f>SUM(R78:S78)</f>
        <v>#REF!</v>
      </c>
      <c r="R78" s="203" t="e">
        <f>ZASOBY!#REF!-ZASOBY_WŁ_!R78</f>
        <v>#REF!</v>
      </c>
      <c r="S78" s="203" t="e">
        <f>ZASOBY!#REF!-ZASOBY_WŁ_!S78</f>
        <v>#REF!</v>
      </c>
      <c r="T78" s="202" t="e">
        <f>SUM(U78:V78)</f>
        <v>#REF!</v>
      </c>
      <c r="U78" s="203" t="e">
        <f>ZASOBY!#REF!-ZASOBY_WŁ_!U78</f>
        <v>#REF!</v>
      </c>
      <c r="V78" s="203" t="e">
        <f>ZASOBY!#REF!-ZASOBY_WŁ_!V78</f>
        <v>#REF!</v>
      </c>
      <c r="W78" s="201"/>
      <c r="X78" s="201">
        <v>1935</v>
      </c>
      <c r="Y78" s="204"/>
      <c r="Z78" s="67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</row>
    <row r="79" spans="1:119" ht="12.75" customHeight="1">
      <c r="A79" s="58">
        <v>4</v>
      </c>
      <c r="B79" s="205">
        <f>+B78+1</f>
        <v>71</v>
      </c>
      <c r="C79" s="206">
        <v>1033</v>
      </c>
      <c r="D79" s="207" t="s">
        <v>27</v>
      </c>
      <c r="E79" s="208" t="s">
        <v>24</v>
      </c>
      <c r="F79" s="208" t="s">
        <v>25</v>
      </c>
      <c r="G79" s="208" t="s">
        <v>60</v>
      </c>
      <c r="H79" s="209" t="s">
        <v>62</v>
      </c>
      <c r="I79" s="198"/>
      <c r="J79" s="199"/>
      <c r="K79" s="200" t="e">
        <f>SUM(L79:M79)</f>
        <v>#REF!</v>
      </c>
      <c r="L79" s="201" t="e">
        <f>ZASOBY!#REF!-ZASOBY_WŁ_!L79</f>
        <v>#REF!</v>
      </c>
      <c r="M79" s="201" t="e">
        <f>ZASOBY!#REF!-ZASOBY_WŁ_!M79</f>
        <v>#REF!</v>
      </c>
      <c r="N79" s="210" t="e">
        <f>SUM(O79:P79)</f>
        <v>#REF!</v>
      </c>
      <c r="O79" s="201" t="e">
        <f>ZASOBY!#REF!-ZASOBY_WŁ_!O79</f>
        <v>#REF!</v>
      </c>
      <c r="P79" s="201" t="e">
        <f>ZASOBY!#REF!-ZASOBY_WŁ_!P79</f>
        <v>#REF!</v>
      </c>
      <c r="Q79" s="202" t="e">
        <f>SUM(R79:S79)</f>
        <v>#REF!</v>
      </c>
      <c r="R79" s="203" t="e">
        <f>ZASOBY!#REF!-ZASOBY_WŁ_!R79</f>
        <v>#REF!</v>
      </c>
      <c r="S79" s="203" t="e">
        <f>ZASOBY!#REF!-ZASOBY_WŁ_!S79</f>
        <v>#REF!</v>
      </c>
      <c r="T79" s="202" t="e">
        <f>SUM(U79:V79)</f>
        <v>#REF!</v>
      </c>
      <c r="U79" s="203" t="e">
        <f>ZASOBY!#REF!-ZASOBY_WŁ_!U79</f>
        <v>#REF!</v>
      </c>
      <c r="V79" s="203" t="e">
        <f>ZASOBY!#REF!-ZASOBY_WŁ_!V79</f>
        <v>#REF!</v>
      </c>
      <c r="W79" s="201"/>
      <c r="X79" s="201">
        <v>1935</v>
      </c>
      <c r="Y79" s="204"/>
      <c r="Z79" s="67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</row>
    <row r="80" spans="1:119" ht="12.75" customHeight="1">
      <c r="A80" s="58">
        <v>4</v>
      </c>
      <c r="B80" s="205">
        <f>+B79+1</f>
        <v>72</v>
      </c>
      <c r="C80" s="206">
        <v>1031</v>
      </c>
      <c r="D80" s="207" t="s">
        <v>27</v>
      </c>
      <c r="E80" s="208" t="s">
        <v>24</v>
      </c>
      <c r="F80" s="208" t="s">
        <v>25</v>
      </c>
      <c r="G80" s="208" t="s">
        <v>60</v>
      </c>
      <c r="H80" s="209">
        <v>30</v>
      </c>
      <c r="I80" s="198"/>
      <c r="J80" s="199"/>
      <c r="K80" s="200" t="e">
        <f>SUM(L80:M80)</f>
        <v>#REF!</v>
      </c>
      <c r="L80" s="201" t="e">
        <f>ZASOBY!#REF!-ZASOBY_WŁ_!L80</f>
        <v>#REF!</v>
      </c>
      <c r="M80" s="201" t="e">
        <f>ZASOBY!#REF!-ZASOBY_WŁ_!M80</f>
        <v>#REF!</v>
      </c>
      <c r="N80" s="210" t="e">
        <f>SUM(O80:P80)</f>
        <v>#REF!</v>
      </c>
      <c r="O80" s="201" t="e">
        <f>ZASOBY!#REF!-ZASOBY_WŁ_!O80</f>
        <v>#REF!</v>
      </c>
      <c r="P80" s="201" t="e">
        <f>ZASOBY!#REF!-ZASOBY_WŁ_!P80</f>
        <v>#REF!</v>
      </c>
      <c r="Q80" s="202" t="e">
        <f>SUM(R80:S80)</f>
        <v>#REF!</v>
      </c>
      <c r="R80" s="203" t="e">
        <f>ZASOBY!#REF!-ZASOBY_WŁ_!R80</f>
        <v>#REF!</v>
      </c>
      <c r="S80" s="203" t="e">
        <f>ZASOBY!#REF!-ZASOBY_WŁ_!S80</f>
        <v>#REF!</v>
      </c>
      <c r="T80" s="202" t="e">
        <f>SUM(U80:V80)</f>
        <v>#REF!</v>
      </c>
      <c r="U80" s="203" t="e">
        <f>ZASOBY!#REF!-ZASOBY_WŁ_!U80</f>
        <v>#REF!</v>
      </c>
      <c r="V80" s="203" t="e">
        <f>ZASOBY!#REF!-ZASOBY_WŁ_!V80</f>
        <v>#REF!</v>
      </c>
      <c r="W80" s="201"/>
      <c r="X80" s="201">
        <v>1935</v>
      </c>
      <c r="Y80" s="204"/>
      <c r="Z80" s="67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</row>
    <row r="81" spans="1:119" ht="12.75" customHeight="1">
      <c r="A81" s="58">
        <v>4</v>
      </c>
      <c r="B81" s="205">
        <f>+B80+1</f>
        <v>73</v>
      </c>
      <c r="C81" s="206">
        <v>1036</v>
      </c>
      <c r="D81" s="207" t="s">
        <v>27</v>
      </c>
      <c r="E81" s="208" t="s">
        <v>24</v>
      </c>
      <c r="F81" s="208" t="s">
        <v>25</v>
      </c>
      <c r="G81" s="208" t="s">
        <v>60</v>
      </c>
      <c r="H81" s="209">
        <v>42</v>
      </c>
      <c r="I81" s="198"/>
      <c r="J81" s="199"/>
      <c r="K81" s="200" t="e">
        <f>SUM(L81:M81)</f>
        <v>#REF!</v>
      </c>
      <c r="L81" s="201" t="e">
        <f>ZASOBY!#REF!-ZASOBY_WŁ_!L81</f>
        <v>#REF!</v>
      </c>
      <c r="M81" s="201" t="e">
        <f>ZASOBY!#REF!-ZASOBY_WŁ_!M81</f>
        <v>#REF!</v>
      </c>
      <c r="N81" s="210" t="e">
        <f>SUM(O81:P81)</f>
        <v>#REF!</v>
      </c>
      <c r="O81" s="201" t="e">
        <f>ZASOBY!#REF!-ZASOBY_WŁ_!O81</f>
        <v>#REF!</v>
      </c>
      <c r="P81" s="201" t="e">
        <f>ZASOBY!#REF!-ZASOBY_WŁ_!P81</f>
        <v>#REF!</v>
      </c>
      <c r="Q81" s="202" t="e">
        <f>SUM(R81:S81)</f>
        <v>#REF!</v>
      </c>
      <c r="R81" s="203" t="e">
        <f>ZASOBY!#REF!-ZASOBY_WŁ_!R81</f>
        <v>#REF!</v>
      </c>
      <c r="S81" s="203" t="e">
        <f>ZASOBY!#REF!-ZASOBY_WŁ_!S81</f>
        <v>#REF!</v>
      </c>
      <c r="T81" s="202" t="e">
        <f>SUM(U81:V81)</f>
        <v>#REF!</v>
      </c>
      <c r="U81" s="203" t="e">
        <f>ZASOBY!#REF!-ZASOBY_WŁ_!U81</f>
        <v>#REF!</v>
      </c>
      <c r="V81" s="203" t="e">
        <f>ZASOBY!#REF!-ZASOBY_WŁ_!V81</f>
        <v>#REF!</v>
      </c>
      <c r="W81" s="201"/>
      <c r="X81" s="201">
        <v>1935</v>
      </c>
      <c r="Y81" s="204"/>
      <c r="Z81" s="67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</row>
    <row r="82" spans="1:119" ht="12.75" customHeight="1">
      <c r="A82" s="58">
        <v>4</v>
      </c>
      <c r="B82" s="205">
        <f>+B81+1</f>
        <v>74</v>
      </c>
      <c r="C82" s="206">
        <v>1035</v>
      </c>
      <c r="D82" s="207" t="s">
        <v>27</v>
      </c>
      <c r="E82" s="208" t="s">
        <v>24</v>
      </c>
      <c r="F82" s="208" t="s">
        <v>25</v>
      </c>
      <c r="G82" s="208" t="s">
        <v>60</v>
      </c>
      <c r="H82" s="209">
        <v>44</v>
      </c>
      <c r="I82" s="198"/>
      <c r="J82" s="199"/>
      <c r="K82" s="200" t="e">
        <f>SUM(L82:M82)</f>
        <v>#REF!</v>
      </c>
      <c r="L82" s="201" t="e">
        <f>ZASOBY!#REF!-ZASOBY_WŁ_!L82</f>
        <v>#REF!</v>
      </c>
      <c r="M82" s="201" t="e">
        <f>ZASOBY!#REF!-ZASOBY_WŁ_!M82</f>
        <v>#REF!</v>
      </c>
      <c r="N82" s="210" t="e">
        <f>SUM(O82:P82)</f>
        <v>#REF!</v>
      </c>
      <c r="O82" s="201" t="e">
        <f>ZASOBY!#REF!-ZASOBY_WŁ_!O82</f>
        <v>#REF!</v>
      </c>
      <c r="P82" s="201" t="e">
        <f>ZASOBY!#REF!-ZASOBY_WŁ_!P82</f>
        <v>#REF!</v>
      </c>
      <c r="Q82" s="202" t="e">
        <f>SUM(R82:S82)</f>
        <v>#REF!</v>
      </c>
      <c r="R82" s="203" t="e">
        <f>ZASOBY!#REF!-ZASOBY_WŁ_!R82</f>
        <v>#REF!</v>
      </c>
      <c r="S82" s="203" t="e">
        <f>ZASOBY!#REF!-ZASOBY_WŁ_!S82</f>
        <v>#REF!</v>
      </c>
      <c r="T82" s="202" t="e">
        <f>SUM(U82:V82)</f>
        <v>#REF!</v>
      </c>
      <c r="U82" s="203" t="e">
        <f>ZASOBY!#REF!-ZASOBY_WŁ_!U82</f>
        <v>#REF!</v>
      </c>
      <c r="V82" s="203" t="e">
        <f>ZASOBY!#REF!-ZASOBY_WŁ_!V82</f>
        <v>#REF!</v>
      </c>
      <c r="W82" s="201"/>
      <c r="X82" s="201">
        <v>1935</v>
      </c>
      <c r="Y82" s="204"/>
      <c r="Z82" s="67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</row>
    <row r="83" spans="1:119" ht="12.75" customHeight="1">
      <c r="A83" s="58">
        <v>4</v>
      </c>
      <c r="B83" s="205">
        <f>+B82+1</f>
        <v>75</v>
      </c>
      <c r="C83" s="206">
        <v>1034</v>
      </c>
      <c r="D83" s="207" t="s">
        <v>27</v>
      </c>
      <c r="E83" s="208" t="s">
        <v>24</v>
      </c>
      <c r="F83" s="208" t="s">
        <v>25</v>
      </c>
      <c r="G83" s="208" t="s">
        <v>60</v>
      </c>
      <c r="H83" s="209" t="s">
        <v>63</v>
      </c>
      <c r="I83" s="198"/>
      <c r="J83" s="199"/>
      <c r="K83" s="200" t="e">
        <f>SUM(L83:M83)</f>
        <v>#REF!</v>
      </c>
      <c r="L83" s="201" t="e">
        <f>ZASOBY!#REF!-ZASOBY_WŁ_!L83</f>
        <v>#REF!</v>
      </c>
      <c r="M83" s="201" t="e">
        <f>ZASOBY!#REF!-ZASOBY_WŁ_!M83</f>
        <v>#REF!</v>
      </c>
      <c r="N83" s="210" t="e">
        <f>SUM(O83:P83)</f>
        <v>#REF!</v>
      </c>
      <c r="O83" s="201" t="e">
        <f>ZASOBY!#REF!-ZASOBY_WŁ_!O83</f>
        <v>#REF!</v>
      </c>
      <c r="P83" s="201" t="e">
        <f>ZASOBY!#REF!-ZASOBY_WŁ_!P83</f>
        <v>#REF!</v>
      </c>
      <c r="Q83" s="202" t="e">
        <f>SUM(R83:S83)</f>
        <v>#REF!</v>
      </c>
      <c r="R83" s="203" t="e">
        <f>ZASOBY!#REF!-ZASOBY_WŁ_!R83</f>
        <v>#REF!</v>
      </c>
      <c r="S83" s="203" t="e">
        <f>ZASOBY!#REF!-ZASOBY_WŁ_!S83</f>
        <v>#REF!</v>
      </c>
      <c r="T83" s="202" t="e">
        <f>SUM(U83:V83)</f>
        <v>#REF!</v>
      </c>
      <c r="U83" s="203" t="e">
        <f>ZASOBY!#REF!-ZASOBY_WŁ_!U83</f>
        <v>#REF!</v>
      </c>
      <c r="V83" s="203" t="e">
        <f>ZASOBY!#REF!-ZASOBY_WŁ_!V83</f>
        <v>#REF!</v>
      </c>
      <c r="W83" s="201"/>
      <c r="X83" s="201">
        <v>1935</v>
      </c>
      <c r="Y83" s="204"/>
      <c r="Z83" s="67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</row>
    <row r="84" spans="1:119" ht="12.75" customHeight="1">
      <c r="A84" s="221">
        <v>2</v>
      </c>
      <c r="B84" s="205">
        <f>+B83+1</f>
        <v>76</v>
      </c>
      <c r="C84" s="206">
        <v>1039</v>
      </c>
      <c r="D84" s="207" t="s">
        <v>27</v>
      </c>
      <c r="E84" s="208" t="s">
        <v>34</v>
      </c>
      <c r="F84" s="208" t="s">
        <v>25</v>
      </c>
      <c r="G84" s="208" t="s">
        <v>210</v>
      </c>
      <c r="H84" s="209">
        <v>6</v>
      </c>
      <c r="I84" s="198"/>
      <c r="J84" s="199"/>
      <c r="K84" s="200" t="e">
        <f>SUM(L84:M84)</f>
        <v>#REF!</v>
      </c>
      <c r="L84" s="201" t="e">
        <f>ZASOBY!#REF!-ZASOBY_WŁ_!L84</f>
        <v>#REF!</v>
      </c>
      <c r="M84" s="201" t="e">
        <f>ZASOBY!#REF!-ZASOBY_WŁ_!M84</f>
        <v>#REF!</v>
      </c>
      <c r="N84" s="210" t="e">
        <f>SUM(O84:P84)</f>
        <v>#REF!</v>
      </c>
      <c r="O84" s="201" t="e">
        <f>ZASOBY!#REF!-ZASOBY_WŁ_!O84</f>
        <v>#REF!</v>
      </c>
      <c r="P84" s="201" t="e">
        <f>ZASOBY!#REF!-ZASOBY_WŁ_!P84</f>
        <v>#REF!</v>
      </c>
      <c r="Q84" s="202" t="e">
        <f>SUM(R84:S84)</f>
        <v>#REF!</v>
      </c>
      <c r="R84" s="203" t="e">
        <f>ZASOBY!#REF!-ZASOBY_WŁ_!R84</f>
        <v>#REF!</v>
      </c>
      <c r="S84" s="203" t="e">
        <f>ZASOBY!#REF!-ZASOBY_WŁ_!S84</f>
        <v>#REF!</v>
      </c>
      <c r="T84" s="202" t="e">
        <f>SUM(U84:V84)</f>
        <v>#REF!</v>
      </c>
      <c r="U84" s="203" t="e">
        <f>ZASOBY!#REF!-ZASOBY_WŁ_!U84</f>
        <v>#REF!</v>
      </c>
      <c r="V84" s="203" t="e">
        <f>ZASOBY!#REF!-ZASOBY_WŁ_!V84</f>
        <v>#REF!</v>
      </c>
      <c r="W84" s="201"/>
      <c r="X84" s="201">
        <v>1970</v>
      </c>
      <c r="Y84" s="204"/>
      <c r="Z84" s="67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</row>
    <row r="85" spans="1:119" ht="12.75" customHeight="1">
      <c r="A85" s="58">
        <v>2</v>
      </c>
      <c r="B85" s="205">
        <f>+B84+1</f>
        <v>77</v>
      </c>
      <c r="C85" s="206">
        <v>3052</v>
      </c>
      <c r="D85" s="207" t="s">
        <v>27</v>
      </c>
      <c r="E85" s="208" t="s">
        <v>24</v>
      </c>
      <c r="F85" s="208" t="s">
        <v>25</v>
      </c>
      <c r="G85" s="208" t="s">
        <v>210</v>
      </c>
      <c r="H85" s="209">
        <v>8</v>
      </c>
      <c r="I85" s="198"/>
      <c r="J85" s="199"/>
      <c r="K85" s="200" t="e">
        <f>SUM(L85:M85)</f>
        <v>#REF!</v>
      </c>
      <c r="L85" s="201" t="e">
        <f>ZASOBY!#REF!-ZASOBY_WŁ_!L85</f>
        <v>#REF!</v>
      </c>
      <c r="M85" s="201" t="e">
        <f>ZASOBY!#REF!-ZASOBY_WŁ_!M85</f>
        <v>#REF!</v>
      </c>
      <c r="N85" s="210" t="e">
        <f>SUM(O85:P85)</f>
        <v>#REF!</v>
      </c>
      <c r="O85" s="201" t="e">
        <f>ZASOBY!#REF!-ZASOBY_WŁ_!O85</f>
        <v>#REF!</v>
      </c>
      <c r="P85" s="201" t="e">
        <f>ZASOBY!#REF!-ZASOBY_WŁ_!P85</f>
        <v>#REF!</v>
      </c>
      <c r="Q85" s="202" t="e">
        <f>SUM(R85:S85)</f>
        <v>#REF!</v>
      </c>
      <c r="R85" s="203" t="e">
        <f>ZASOBY!#REF!-ZASOBY_WŁ_!R85</f>
        <v>#REF!</v>
      </c>
      <c r="S85" s="203" t="e">
        <f>ZASOBY!#REF!-ZASOBY_WŁ_!S85</f>
        <v>#REF!</v>
      </c>
      <c r="T85" s="202" t="e">
        <f>SUM(U85:V85)</f>
        <v>#REF!</v>
      </c>
      <c r="U85" s="203" t="e">
        <f>ZASOBY!#REF!-ZASOBY_WŁ_!U85</f>
        <v>#REF!</v>
      </c>
      <c r="V85" s="203" t="e">
        <f>ZASOBY!#REF!-ZASOBY_WŁ_!V85</f>
        <v>#REF!</v>
      </c>
      <c r="W85" s="201"/>
      <c r="X85" s="201">
        <v>1928</v>
      </c>
      <c r="Y85" s="204"/>
      <c r="Z85" s="67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</row>
    <row r="86" spans="1:119" ht="12.75" customHeight="1">
      <c r="A86" s="58">
        <v>2</v>
      </c>
      <c r="B86" s="205">
        <f>+B85+1</f>
        <v>78</v>
      </c>
      <c r="C86" s="206">
        <v>1038</v>
      </c>
      <c r="D86" s="207" t="s">
        <v>27</v>
      </c>
      <c r="E86" s="208" t="s">
        <v>34</v>
      </c>
      <c r="F86" s="208" t="s">
        <v>25</v>
      </c>
      <c r="G86" s="208" t="s">
        <v>210</v>
      </c>
      <c r="H86" s="209" t="s">
        <v>65</v>
      </c>
      <c r="I86" s="198"/>
      <c r="J86" s="199"/>
      <c r="K86" s="200" t="e">
        <f>SUM(L86:M86)</f>
        <v>#REF!</v>
      </c>
      <c r="L86" s="201" t="e">
        <f>ZASOBY!#REF!-ZASOBY_WŁ_!L86</f>
        <v>#REF!</v>
      </c>
      <c r="M86" s="201" t="e">
        <f>ZASOBY!#REF!-ZASOBY_WŁ_!M86</f>
        <v>#REF!</v>
      </c>
      <c r="N86" s="210" t="e">
        <f>SUM(O86:P86)</f>
        <v>#REF!</v>
      </c>
      <c r="O86" s="201" t="e">
        <f>ZASOBY!#REF!-ZASOBY_WŁ_!O86</f>
        <v>#REF!</v>
      </c>
      <c r="P86" s="201" t="e">
        <f>ZASOBY!#REF!-ZASOBY_WŁ_!P86</f>
        <v>#REF!</v>
      </c>
      <c r="Q86" s="202" t="e">
        <f>SUM(R86:S86)</f>
        <v>#REF!</v>
      </c>
      <c r="R86" s="203" t="e">
        <f>ZASOBY!#REF!-ZASOBY_WŁ_!R86</f>
        <v>#REF!</v>
      </c>
      <c r="S86" s="203" t="e">
        <f>ZASOBY!#REF!-ZASOBY_WŁ_!S86</f>
        <v>#REF!</v>
      </c>
      <c r="T86" s="202" t="e">
        <f>SUM(U86:V86)</f>
        <v>#REF!</v>
      </c>
      <c r="U86" s="203" t="e">
        <f>ZASOBY!#REF!-ZASOBY_WŁ_!U86</f>
        <v>#REF!</v>
      </c>
      <c r="V86" s="203" t="e">
        <f>ZASOBY!#REF!-ZASOBY_WŁ_!V86</f>
        <v>#REF!</v>
      </c>
      <c r="W86" s="201"/>
      <c r="X86" s="201">
        <v>1961</v>
      </c>
      <c r="Y86" s="204"/>
      <c r="Z86" s="67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</row>
    <row r="87" spans="1:119" ht="12.75" customHeight="1">
      <c r="A87" s="58">
        <v>2</v>
      </c>
      <c r="B87" s="205">
        <f>+B86+1</f>
        <v>79</v>
      </c>
      <c r="C87" s="206">
        <v>3048</v>
      </c>
      <c r="D87" s="207" t="s">
        <v>27</v>
      </c>
      <c r="E87" s="208" t="s">
        <v>24</v>
      </c>
      <c r="F87" s="208" t="s">
        <v>25</v>
      </c>
      <c r="G87" s="208" t="s">
        <v>210</v>
      </c>
      <c r="H87" s="209">
        <v>13</v>
      </c>
      <c r="I87" s="198"/>
      <c r="J87" s="199"/>
      <c r="K87" s="200" t="e">
        <f>SUM(L87:M87)</f>
        <v>#REF!</v>
      </c>
      <c r="L87" s="201" t="e">
        <f>ZASOBY!#REF!-ZASOBY_WŁ_!L87</f>
        <v>#REF!</v>
      </c>
      <c r="M87" s="201" t="e">
        <f>ZASOBY!#REF!-ZASOBY_WŁ_!M87</f>
        <v>#REF!</v>
      </c>
      <c r="N87" s="200" t="e">
        <f>SUM(O87:P87)</f>
        <v>#REF!</v>
      </c>
      <c r="O87" s="201" t="e">
        <f>ZASOBY!#REF!-ZASOBY_WŁ_!O87</f>
        <v>#REF!</v>
      </c>
      <c r="P87" s="201" t="e">
        <f>ZASOBY!#REF!-ZASOBY_WŁ_!P87</f>
        <v>#REF!</v>
      </c>
      <c r="Q87" s="202" t="e">
        <f>SUM(R87:S87)</f>
        <v>#REF!</v>
      </c>
      <c r="R87" s="203" t="e">
        <f>ZASOBY!#REF!-ZASOBY_WŁ_!R87</f>
        <v>#REF!</v>
      </c>
      <c r="S87" s="203" t="e">
        <f>ZASOBY!#REF!-ZASOBY_WŁ_!S87</f>
        <v>#REF!</v>
      </c>
      <c r="T87" s="202" t="e">
        <f>SUM(U87:V87)</f>
        <v>#REF!</v>
      </c>
      <c r="U87" s="203" t="e">
        <f>ZASOBY!#REF!-ZASOBY_WŁ_!U87</f>
        <v>#REF!</v>
      </c>
      <c r="V87" s="203" t="e">
        <f>ZASOBY!#REF!-ZASOBY_WŁ_!V87</f>
        <v>#REF!</v>
      </c>
      <c r="W87" s="201"/>
      <c r="X87" s="201">
        <v>1930</v>
      </c>
      <c r="Y87" s="204"/>
      <c r="Z87" s="67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</row>
    <row r="88" spans="1:119" ht="12.75" customHeight="1">
      <c r="A88" s="221">
        <v>2</v>
      </c>
      <c r="B88" s="205">
        <f>+B87+1</f>
        <v>80</v>
      </c>
      <c r="C88" s="206">
        <v>1114</v>
      </c>
      <c r="D88" s="207" t="s">
        <v>27</v>
      </c>
      <c r="E88" s="208" t="s">
        <v>34</v>
      </c>
      <c r="F88" s="208" t="s">
        <v>25</v>
      </c>
      <c r="G88" s="208" t="s">
        <v>210</v>
      </c>
      <c r="H88" s="209" t="s">
        <v>66</v>
      </c>
      <c r="I88" s="198"/>
      <c r="J88" s="199"/>
      <c r="K88" s="200" t="e">
        <f>SUM(L88:M88)</f>
        <v>#REF!</v>
      </c>
      <c r="L88" s="201" t="e">
        <f>ZASOBY!#REF!-ZASOBY_WŁ_!L88</f>
        <v>#REF!</v>
      </c>
      <c r="M88" s="201" t="e">
        <f>ZASOBY!#REF!-ZASOBY_WŁ_!M88</f>
        <v>#REF!</v>
      </c>
      <c r="N88" s="210" t="e">
        <f>SUM(O88:P88)</f>
        <v>#REF!</v>
      </c>
      <c r="O88" s="201" t="e">
        <f>ZASOBY!#REF!-ZASOBY_WŁ_!O88</f>
        <v>#REF!</v>
      </c>
      <c r="P88" s="201" t="e">
        <f>ZASOBY!#REF!-ZASOBY_WŁ_!P88</f>
        <v>#REF!</v>
      </c>
      <c r="Q88" s="202" t="e">
        <f>SUM(R88:S88)</f>
        <v>#REF!</v>
      </c>
      <c r="R88" s="203" t="e">
        <f>ZASOBY!#REF!-ZASOBY_WŁ_!R88</f>
        <v>#REF!</v>
      </c>
      <c r="S88" s="203" t="e">
        <f>ZASOBY!#REF!-ZASOBY_WŁ_!S88</f>
        <v>#REF!</v>
      </c>
      <c r="T88" s="202" t="e">
        <f>SUM(U88:V88)</f>
        <v>#REF!</v>
      </c>
      <c r="U88" s="203" t="e">
        <f>ZASOBY!#REF!-ZASOBY_WŁ_!U88</f>
        <v>#REF!</v>
      </c>
      <c r="V88" s="203" t="e">
        <f>ZASOBY!#REF!-ZASOBY_WŁ_!V88</f>
        <v>#REF!</v>
      </c>
      <c r="W88" s="201"/>
      <c r="X88" s="201">
        <v>1995</v>
      </c>
      <c r="Y88" s="204"/>
      <c r="Z88" s="67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</row>
    <row r="89" spans="1:119" ht="12.75" customHeight="1">
      <c r="A89" s="58">
        <v>2</v>
      </c>
      <c r="B89" s="205">
        <f>+B88+1</f>
        <v>81</v>
      </c>
      <c r="C89" s="206">
        <v>1040</v>
      </c>
      <c r="D89" s="207" t="s">
        <v>27</v>
      </c>
      <c r="E89" s="208" t="s">
        <v>34</v>
      </c>
      <c r="F89" s="208" t="s">
        <v>25</v>
      </c>
      <c r="G89" s="208" t="s">
        <v>210</v>
      </c>
      <c r="H89" s="209">
        <v>34</v>
      </c>
      <c r="I89" s="198"/>
      <c r="J89" s="199"/>
      <c r="K89" s="200" t="e">
        <f>SUM(L89:M89)</f>
        <v>#REF!</v>
      </c>
      <c r="L89" s="201" t="e">
        <f>ZASOBY!#REF!-ZASOBY_WŁ_!L89</f>
        <v>#REF!</v>
      </c>
      <c r="M89" s="201" t="e">
        <f>ZASOBY!#REF!-ZASOBY_WŁ_!M89</f>
        <v>#REF!</v>
      </c>
      <c r="N89" s="210" t="e">
        <f>SUM(O89:P89)</f>
        <v>#REF!</v>
      </c>
      <c r="O89" s="201" t="e">
        <f>ZASOBY!#REF!-ZASOBY_WŁ_!O89</f>
        <v>#REF!</v>
      </c>
      <c r="P89" s="201" t="e">
        <f>ZASOBY!#REF!-ZASOBY_WŁ_!P89</f>
        <v>#REF!</v>
      </c>
      <c r="Q89" s="202" t="e">
        <f>SUM(R89:S89)</f>
        <v>#REF!</v>
      </c>
      <c r="R89" s="203" t="e">
        <f>ZASOBY!#REF!-ZASOBY_WŁ_!R89</f>
        <v>#REF!</v>
      </c>
      <c r="S89" s="203" t="e">
        <f>ZASOBY!#REF!-ZASOBY_WŁ_!S89</f>
        <v>#REF!</v>
      </c>
      <c r="T89" s="202" t="e">
        <f>SUM(U89:V89)</f>
        <v>#REF!</v>
      </c>
      <c r="U89" s="203" t="e">
        <f>ZASOBY!#REF!-ZASOBY_WŁ_!U89</f>
        <v>#REF!</v>
      </c>
      <c r="V89" s="203" t="e">
        <f>ZASOBY!#REF!-ZASOBY_WŁ_!V89</f>
        <v>#REF!</v>
      </c>
      <c r="W89" s="201"/>
      <c r="X89" s="201">
        <v>1989</v>
      </c>
      <c r="Y89" s="204"/>
      <c r="Z89" s="67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</row>
    <row r="90" spans="1:119" ht="12.75" customHeight="1">
      <c r="A90" s="58">
        <v>2</v>
      </c>
      <c r="B90" s="205">
        <f>+B89+1</f>
        <v>82</v>
      </c>
      <c r="C90" s="206">
        <v>3049</v>
      </c>
      <c r="D90" s="207" t="s">
        <v>27</v>
      </c>
      <c r="E90" s="208" t="s">
        <v>34</v>
      </c>
      <c r="F90" s="208" t="s">
        <v>25</v>
      </c>
      <c r="G90" s="208" t="s">
        <v>210</v>
      </c>
      <c r="H90" s="209">
        <v>36</v>
      </c>
      <c r="I90" s="198"/>
      <c r="J90" s="199"/>
      <c r="K90" s="200" t="e">
        <f>SUM(L90:M90)</f>
        <v>#REF!</v>
      </c>
      <c r="L90" s="201" t="e">
        <f>ZASOBY!#REF!-ZASOBY_WŁ_!L90</f>
        <v>#REF!</v>
      </c>
      <c r="M90" s="201" t="e">
        <f>ZASOBY!#REF!-ZASOBY_WŁ_!M90</f>
        <v>#REF!</v>
      </c>
      <c r="N90" s="210" t="e">
        <f>SUM(O90:P90)</f>
        <v>#REF!</v>
      </c>
      <c r="O90" s="201" t="e">
        <f>ZASOBY!#REF!-ZASOBY_WŁ_!O90</f>
        <v>#REF!</v>
      </c>
      <c r="P90" s="201" t="e">
        <f>ZASOBY!#REF!-ZASOBY_WŁ_!P90</f>
        <v>#REF!</v>
      </c>
      <c r="Q90" s="202" t="e">
        <f>SUM(R90:S90)</f>
        <v>#REF!</v>
      </c>
      <c r="R90" s="203" t="e">
        <f>ZASOBY!#REF!-ZASOBY_WŁ_!R90</f>
        <v>#REF!</v>
      </c>
      <c r="S90" s="203" t="e">
        <f>ZASOBY!#REF!-ZASOBY_WŁ_!S90</f>
        <v>#REF!</v>
      </c>
      <c r="T90" s="202" t="e">
        <f>SUM(U90:V90)</f>
        <v>#REF!</v>
      </c>
      <c r="U90" s="203" t="e">
        <f>ZASOBY!#REF!-ZASOBY_WŁ_!U90</f>
        <v>#REF!</v>
      </c>
      <c r="V90" s="203" t="e">
        <f>ZASOBY!#REF!-ZASOBY_WŁ_!V90</f>
        <v>#REF!</v>
      </c>
      <c r="W90" s="201"/>
      <c r="X90" s="201">
        <v>1984</v>
      </c>
      <c r="Y90" s="204"/>
      <c r="Z90" s="67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</row>
    <row r="91" spans="1:119" ht="12.75" customHeight="1">
      <c r="A91" s="58">
        <v>2</v>
      </c>
      <c r="B91" s="211">
        <f>+B90+1</f>
        <v>83</v>
      </c>
      <c r="C91" s="194">
        <v>6018</v>
      </c>
      <c r="D91" s="195" t="s">
        <v>23</v>
      </c>
      <c r="E91" s="196" t="s">
        <v>24</v>
      </c>
      <c r="F91" s="196" t="s">
        <v>25</v>
      </c>
      <c r="G91" s="196" t="s">
        <v>211</v>
      </c>
      <c r="H91" s="197">
        <v>2</v>
      </c>
      <c r="I91" s="198"/>
      <c r="J91" s="199">
        <v>1</v>
      </c>
      <c r="K91" s="200" t="e">
        <f>SUM(L91:M91)</f>
        <v>#REF!</v>
      </c>
      <c r="L91" s="201" t="e">
        <f>ZASOBY!#REF!-ZASOBY_WŁ_!L91</f>
        <v>#REF!</v>
      </c>
      <c r="M91" s="201" t="e">
        <f>ZASOBY!#REF!-ZASOBY_WŁ_!M91</f>
        <v>#REF!</v>
      </c>
      <c r="N91" s="200" t="e">
        <f>SUM(O91:P91)</f>
        <v>#REF!</v>
      </c>
      <c r="O91" s="201" t="e">
        <f>ZASOBY!#REF!-ZASOBY_WŁ_!O91</f>
        <v>#REF!</v>
      </c>
      <c r="P91" s="201" t="e">
        <f>ZASOBY!#REF!-ZASOBY_WŁ_!P91</f>
        <v>#REF!</v>
      </c>
      <c r="Q91" s="202" t="e">
        <f>SUM(R91:S91)</f>
        <v>#REF!</v>
      </c>
      <c r="R91" s="203" t="e">
        <f>ZASOBY!#REF!-ZASOBY_WŁ_!R91</f>
        <v>#REF!</v>
      </c>
      <c r="S91" s="203" t="e">
        <f>ZASOBY!#REF!-ZASOBY_WŁ_!S91</f>
        <v>#REF!</v>
      </c>
      <c r="T91" s="202" t="e">
        <f>SUM(U91:V91)</f>
        <v>#REF!</v>
      </c>
      <c r="U91" s="203" t="e">
        <f>ZASOBY!#REF!-ZASOBY_WŁ_!U91</f>
        <v>#REF!</v>
      </c>
      <c r="V91" s="203" t="e">
        <f>ZASOBY!#REF!-ZASOBY_WŁ_!V91</f>
        <v>#REF!</v>
      </c>
      <c r="W91" s="201"/>
      <c r="X91" s="225">
        <v>1900</v>
      </c>
      <c r="Y91" s="204"/>
      <c r="Z91" s="67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</row>
    <row r="92" spans="1:119" ht="12.75" customHeight="1">
      <c r="A92" s="221">
        <v>2</v>
      </c>
      <c r="B92" s="205">
        <f>+B91+1</f>
        <v>84</v>
      </c>
      <c r="C92" s="206">
        <v>3054</v>
      </c>
      <c r="D92" s="207" t="s">
        <v>27</v>
      </c>
      <c r="E92" s="208" t="s">
        <v>24</v>
      </c>
      <c r="F92" s="208" t="s">
        <v>25</v>
      </c>
      <c r="G92" s="208" t="s">
        <v>211</v>
      </c>
      <c r="H92" s="209">
        <v>3</v>
      </c>
      <c r="I92" s="198"/>
      <c r="J92" s="199"/>
      <c r="K92" s="200" t="e">
        <f>SUM(L92:M92)</f>
        <v>#REF!</v>
      </c>
      <c r="L92" s="201" t="e">
        <f>ZASOBY!#REF!-ZASOBY_WŁ_!L92</f>
        <v>#REF!</v>
      </c>
      <c r="M92" s="201" t="e">
        <f>ZASOBY!#REF!-ZASOBY_WŁ_!M92</f>
        <v>#REF!</v>
      </c>
      <c r="N92" s="200" t="e">
        <f>SUM(O92:P92)</f>
        <v>#REF!</v>
      </c>
      <c r="O92" s="201" t="e">
        <f>ZASOBY!#REF!-ZASOBY_WŁ_!O92</f>
        <v>#REF!</v>
      </c>
      <c r="P92" s="201" t="e">
        <f>ZASOBY!#REF!-ZASOBY_WŁ_!P92</f>
        <v>#REF!</v>
      </c>
      <c r="Q92" s="202" t="e">
        <f>SUM(R92:S92)</f>
        <v>#REF!</v>
      </c>
      <c r="R92" s="203" t="e">
        <f>ZASOBY!#REF!-ZASOBY_WŁ_!R92</f>
        <v>#REF!</v>
      </c>
      <c r="S92" s="203" t="e">
        <f>ZASOBY!#REF!-ZASOBY_WŁ_!S92</f>
        <v>#REF!</v>
      </c>
      <c r="T92" s="202" t="e">
        <f>SUM(U92:V92)</f>
        <v>#REF!</v>
      </c>
      <c r="U92" s="203" t="e">
        <f>ZASOBY!#REF!-ZASOBY_WŁ_!U92</f>
        <v>#REF!</v>
      </c>
      <c r="V92" s="203" t="e">
        <f>ZASOBY!#REF!-ZASOBY_WŁ_!V92</f>
        <v>#REF!</v>
      </c>
      <c r="W92" s="201"/>
      <c r="X92" s="201">
        <v>1905</v>
      </c>
      <c r="Y92" s="204"/>
      <c r="Z92" s="67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</row>
    <row r="93" spans="1:119" ht="12.75" customHeight="1">
      <c r="A93" s="58">
        <v>2</v>
      </c>
      <c r="B93" s="205">
        <f>+B92+1</f>
        <v>85</v>
      </c>
      <c r="C93" s="206">
        <v>6002</v>
      </c>
      <c r="D93" s="207" t="s">
        <v>27</v>
      </c>
      <c r="E93" s="208" t="s">
        <v>24</v>
      </c>
      <c r="F93" s="208" t="s">
        <v>25</v>
      </c>
      <c r="G93" s="208" t="s">
        <v>212</v>
      </c>
      <c r="H93" s="209" t="s">
        <v>69</v>
      </c>
      <c r="I93" s="198"/>
      <c r="J93" s="199"/>
      <c r="K93" s="200" t="e">
        <f>SUM(L93:M93)</f>
        <v>#REF!</v>
      </c>
      <c r="L93" s="201" t="e">
        <f>ZASOBY!#REF!-ZASOBY_WŁ_!L93</f>
        <v>#REF!</v>
      </c>
      <c r="M93" s="201" t="e">
        <f>ZASOBY!#REF!-ZASOBY_WŁ_!M93</f>
        <v>#REF!</v>
      </c>
      <c r="N93" s="200" t="e">
        <f>SUM(O93:P93)</f>
        <v>#REF!</v>
      </c>
      <c r="O93" s="201" t="e">
        <f>ZASOBY!#REF!-ZASOBY_WŁ_!O93</f>
        <v>#REF!</v>
      </c>
      <c r="P93" s="201" t="e">
        <f>ZASOBY!#REF!-ZASOBY_WŁ_!P93</f>
        <v>#REF!</v>
      </c>
      <c r="Q93" s="202" t="e">
        <f>SUM(R93:S93)</f>
        <v>#REF!</v>
      </c>
      <c r="R93" s="203" t="e">
        <f>ZASOBY!#REF!-ZASOBY_WŁ_!R93</f>
        <v>#REF!</v>
      </c>
      <c r="S93" s="203" t="e">
        <f>ZASOBY!#REF!-ZASOBY_WŁ_!S93</f>
        <v>#REF!</v>
      </c>
      <c r="T93" s="202" t="e">
        <f>SUM(U93:V93)</f>
        <v>#REF!</v>
      </c>
      <c r="U93" s="203" t="e">
        <f>ZASOBY!#REF!-ZASOBY_WŁ_!U93</f>
        <v>#REF!</v>
      </c>
      <c r="V93" s="203" t="e">
        <f>ZASOBY!#REF!-ZASOBY_WŁ_!V93</f>
        <v>#REF!</v>
      </c>
      <c r="W93" s="201"/>
      <c r="X93" s="201">
        <v>1905</v>
      </c>
      <c r="Y93" s="204"/>
      <c r="Z93" s="67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</row>
    <row r="94" spans="1:119" ht="12.75" customHeight="1">
      <c r="A94" s="58">
        <v>2</v>
      </c>
      <c r="B94" s="205">
        <f>+B93+1</f>
        <v>86</v>
      </c>
      <c r="C94" s="206">
        <v>3055</v>
      </c>
      <c r="D94" s="207" t="s">
        <v>27</v>
      </c>
      <c r="E94" s="208" t="s">
        <v>24</v>
      </c>
      <c r="F94" s="208" t="s">
        <v>25</v>
      </c>
      <c r="G94" s="208" t="s">
        <v>211</v>
      </c>
      <c r="H94" s="209">
        <v>9</v>
      </c>
      <c r="I94" s="198"/>
      <c r="J94" s="199"/>
      <c r="K94" s="200" t="e">
        <f>SUM(L94:M94)</f>
        <v>#REF!</v>
      </c>
      <c r="L94" s="201" t="e">
        <f>ZASOBY!#REF!-ZASOBY_WŁ_!L94</f>
        <v>#REF!</v>
      </c>
      <c r="M94" s="201" t="e">
        <f>ZASOBY!#REF!-ZASOBY_WŁ_!M94</f>
        <v>#REF!</v>
      </c>
      <c r="N94" s="200" t="e">
        <f>SUM(O94:P94)</f>
        <v>#REF!</v>
      </c>
      <c r="O94" s="201" t="e">
        <f>ZASOBY!#REF!-ZASOBY_WŁ_!O94</f>
        <v>#REF!</v>
      </c>
      <c r="P94" s="201" t="e">
        <f>ZASOBY!#REF!-ZASOBY_WŁ_!P94</f>
        <v>#REF!</v>
      </c>
      <c r="Q94" s="202" t="e">
        <f>SUM(R94:S94)</f>
        <v>#REF!</v>
      </c>
      <c r="R94" s="203" t="e">
        <f>ZASOBY!#REF!-ZASOBY_WŁ_!R94</f>
        <v>#REF!</v>
      </c>
      <c r="S94" s="203" t="e">
        <f>ZASOBY!#REF!-ZASOBY_WŁ_!S94</f>
        <v>#REF!</v>
      </c>
      <c r="T94" s="202" t="e">
        <f>SUM(U94:V94)</f>
        <v>#REF!</v>
      </c>
      <c r="U94" s="203" t="e">
        <f>ZASOBY!#REF!-ZASOBY_WŁ_!U94</f>
        <v>#REF!</v>
      </c>
      <c r="V94" s="203" t="e">
        <f>ZASOBY!#REF!-ZASOBY_WŁ_!V94</f>
        <v>#REF!</v>
      </c>
      <c r="W94" s="201"/>
      <c r="X94" s="201">
        <v>1920</v>
      </c>
      <c r="Y94" s="204"/>
      <c r="Z94" s="67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</row>
    <row r="95" spans="1:119" ht="12.75" customHeight="1">
      <c r="A95" s="58">
        <v>2</v>
      </c>
      <c r="B95" s="205">
        <f>+B94+1</f>
        <v>87</v>
      </c>
      <c r="C95" s="206">
        <v>3056</v>
      </c>
      <c r="D95" s="207" t="s">
        <v>27</v>
      </c>
      <c r="E95" s="208" t="s">
        <v>24</v>
      </c>
      <c r="F95" s="208" t="s">
        <v>25</v>
      </c>
      <c r="G95" s="208" t="s">
        <v>211</v>
      </c>
      <c r="H95" s="209">
        <v>10</v>
      </c>
      <c r="I95" s="198"/>
      <c r="J95" s="199"/>
      <c r="K95" s="200" t="e">
        <f>SUM(L95:M95)</f>
        <v>#REF!</v>
      </c>
      <c r="L95" s="201" t="e">
        <f>ZASOBY!#REF!-ZASOBY_WŁ_!L95</f>
        <v>#REF!</v>
      </c>
      <c r="M95" s="201" t="e">
        <f>ZASOBY!#REF!-ZASOBY_WŁ_!M95</f>
        <v>#REF!</v>
      </c>
      <c r="N95" s="200" t="e">
        <f>SUM(O95:P95)</f>
        <v>#REF!</v>
      </c>
      <c r="O95" s="201" t="e">
        <f>ZASOBY!#REF!-ZASOBY_WŁ_!O95</f>
        <v>#REF!</v>
      </c>
      <c r="P95" s="201" t="e">
        <f>ZASOBY!#REF!-ZASOBY_WŁ_!P95</f>
        <v>#REF!</v>
      </c>
      <c r="Q95" s="202" t="e">
        <f>SUM(R95:S95)</f>
        <v>#REF!</v>
      </c>
      <c r="R95" s="203" t="e">
        <f>ZASOBY!#REF!-ZASOBY_WŁ_!R95</f>
        <v>#REF!</v>
      </c>
      <c r="S95" s="203" t="e">
        <f>ZASOBY!#REF!-ZASOBY_WŁ_!S95</f>
        <v>#REF!</v>
      </c>
      <c r="T95" s="202" t="e">
        <f>SUM(U95:V95)</f>
        <v>#REF!</v>
      </c>
      <c r="U95" s="203" t="e">
        <f>ZASOBY!#REF!-ZASOBY_WŁ_!U95</f>
        <v>#REF!</v>
      </c>
      <c r="V95" s="203" t="e">
        <f>ZASOBY!#REF!-ZASOBY_WŁ_!V95</f>
        <v>#REF!</v>
      </c>
      <c r="W95" s="201"/>
      <c r="X95" s="201">
        <v>1900</v>
      </c>
      <c r="Y95" s="204"/>
      <c r="Z95" s="67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</row>
    <row r="96" spans="1:119" ht="12.75" customHeight="1">
      <c r="A96" s="58">
        <v>2</v>
      </c>
      <c r="B96" s="205">
        <f>+B95+1</f>
        <v>88</v>
      </c>
      <c r="C96" s="206">
        <v>3057</v>
      </c>
      <c r="D96" s="207" t="s">
        <v>27</v>
      </c>
      <c r="E96" s="208" t="s">
        <v>24</v>
      </c>
      <c r="F96" s="208" t="s">
        <v>25</v>
      </c>
      <c r="G96" s="208" t="s">
        <v>211</v>
      </c>
      <c r="H96" s="209">
        <v>12</v>
      </c>
      <c r="I96" s="198"/>
      <c r="J96" s="199"/>
      <c r="K96" s="200" t="e">
        <f>SUM(L96:M96)</f>
        <v>#REF!</v>
      </c>
      <c r="L96" s="201" t="e">
        <f>ZASOBY!#REF!-ZASOBY_WŁ_!L96</f>
        <v>#REF!</v>
      </c>
      <c r="M96" s="201" t="e">
        <f>ZASOBY!#REF!-ZASOBY_WŁ_!M96</f>
        <v>#REF!</v>
      </c>
      <c r="N96" s="200" t="e">
        <f>SUM(O96:P96)</f>
        <v>#REF!</v>
      </c>
      <c r="O96" s="201" t="e">
        <f>ZASOBY!#REF!-ZASOBY_WŁ_!O96</f>
        <v>#REF!</v>
      </c>
      <c r="P96" s="201" t="e">
        <f>ZASOBY!#REF!-ZASOBY_WŁ_!P96</f>
        <v>#REF!</v>
      </c>
      <c r="Q96" s="202" t="e">
        <f>SUM(R96:S96)</f>
        <v>#REF!</v>
      </c>
      <c r="R96" s="203" t="e">
        <f>ZASOBY!#REF!-ZASOBY_WŁ_!R96</f>
        <v>#REF!</v>
      </c>
      <c r="S96" s="203" t="e">
        <f>ZASOBY!#REF!-ZASOBY_WŁ_!S96</f>
        <v>#REF!</v>
      </c>
      <c r="T96" s="202" t="e">
        <f>SUM(U96:V96)</f>
        <v>#REF!</v>
      </c>
      <c r="U96" s="203" t="e">
        <f>ZASOBY!#REF!-ZASOBY_WŁ_!U96</f>
        <v>#REF!</v>
      </c>
      <c r="V96" s="203" t="e">
        <f>ZASOBY!#REF!-ZASOBY_WŁ_!V96</f>
        <v>#REF!</v>
      </c>
      <c r="W96" s="201"/>
      <c r="X96" s="201">
        <v>1895</v>
      </c>
      <c r="Y96" s="204"/>
      <c r="Z96" s="67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</row>
    <row r="97" spans="1:119" ht="12.75" customHeight="1">
      <c r="A97" s="58">
        <v>2</v>
      </c>
      <c r="B97" s="193">
        <f>+B96+1</f>
        <v>89</v>
      </c>
      <c r="C97" s="194">
        <v>1041</v>
      </c>
      <c r="D97" s="195" t="s">
        <v>23</v>
      </c>
      <c r="E97" s="196" t="s">
        <v>24</v>
      </c>
      <c r="F97" s="196" t="s">
        <v>25</v>
      </c>
      <c r="G97" s="196" t="s">
        <v>211</v>
      </c>
      <c r="H97" s="197" t="s">
        <v>70</v>
      </c>
      <c r="I97" s="198">
        <v>1</v>
      </c>
      <c r="J97" s="199"/>
      <c r="K97" s="200" t="e">
        <f>SUM(L97:M97)</f>
        <v>#REF!</v>
      </c>
      <c r="L97" s="201" t="e">
        <f>ZASOBY!#REF!-ZASOBY_WŁ_!L97</f>
        <v>#REF!</v>
      </c>
      <c r="M97" s="201" t="e">
        <f>ZASOBY!#REF!-ZASOBY_WŁ_!M97</f>
        <v>#REF!</v>
      </c>
      <c r="N97" s="200" t="e">
        <f>SUM(O97:P97)</f>
        <v>#REF!</v>
      </c>
      <c r="O97" s="201" t="e">
        <f>ZASOBY!#REF!-ZASOBY_WŁ_!O97</f>
        <v>#REF!</v>
      </c>
      <c r="P97" s="201" t="e">
        <f>ZASOBY!#REF!-ZASOBY_WŁ_!P97</f>
        <v>#REF!</v>
      </c>
      <c r="Q97" s="202" t="e">
        <f>SUM(R97:S97)</f>
        <v>#REF!</v>
      </c>
      <c r="R97" s="203" t="e">
        <f>ZASOBY!#REF!-ZASOBY_WŁ_!R97</f>
        <v>#REF!</v>
      </c>
      <c r="S97" s="203" t="e">
        <f>ZASOBY!#REF!-ZASOBY_WŁ_!S97</f>
        <v>#REF!</v>
      </c>
      <c r="T97" s="202" t="e">
        <f>SUM(U97:V97)</f>
        <v>#REF!</v>
      </c>
      <c r="U97" s="203" t="e">
        <f>ZASOBY!#REF!-ZASOBY_WŁ_!U97</f>
        <v>#REF!</v>
      </c>
      <c r="V97" s="203" t="e">
        <f>ZASOBY!#REF!-ZASOBY_WŁ_!V97</f>
        <v>#REF!</v>
      </c>
      <c r="W97" s="201"/>
      <c r="X97" s="201">
        <v>1906</v>
      </c>
      <c r="Y97" s="204"/>
      <c r="Z97" s="67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</row>
    <row r="98" spans="1:119" ht="12.75" customHeight="1">
      <c r="A98" s="58">
        <v>5</v>
      </c>
      <c r="B98" s="205">
        <f>+B97+1</f>
        <v>90</v>
      </c>
      <c r="C98" s="206">
        <v>3202</v>
      </c>
      <c r="D98" s="207" t="s">
        <v>27</v>
      </c>
      <c r="E98" s="208" t="s">
        <v>24</v>
      </c>
      <c r="F98" s="208" t="s">
        <v>25</v>
      </c>
      <c r="G98" s="208" t="s">
        <v>71</v>
      </c>
      <c r="H98" s="209">
        <v>25</v>
      </c>
      <c r="I98" s="198"/>
      <c r="J98" s="199"/>
      <c r="K98" s="200" t="e">
        <f>SUM(L98:M98)</f>
        <v>#REF!</v>
      </c>
      <c r="L98" s="201" t="e">
        <f>ZASOBY!#REF!-ZASOBY_WŁ_!L98</f>
        <v>#REF!</v>
      </c>
      <c r="M98" s="201" t="e">
        <f>ZASOBY!#REF!-ZASOBY_WŁ_!M98</f>
        <v>#REF!</v>
      </c>
      <c r="N98" s="200" t="e">
        <f>SUM(O98:P98)</f>
        <v>#REF!</v>
      </c>
      <c r="O98" s="201" t="e">
        <f>ZASOBY!#REF!-ZASOBY_WŁ_!O98</f>
        <v>#REF!</v>
      </c>
      <c r="P98" s="201" t="e">
        <f>ZASOBY!#REF!-ZASOBY_WŁ_!P98</f>
        <v>#REF!</v>
      </c>
      <c r="Q98" s="202" t="e">
        <f>SUM(R98:S98)</f>
        <v>#REF!</v>
      </c>
      <c r="R98" s="203" t="e">
        <f>ZASOBY!#REF!-ZASOBY_WŁ_!R98</f>
        <v>#REF!</v>
      </c>
      <c r="S98" s="203" t="e">
        <f>ZASOBY!#REF!-ZASOBY_WŁ_!S98</f>
        <v>#REF!</v>
      </c>
      <c r="T98" s="202" t="e">
        <f>SUM(U98:V98)</f>
        <v>#REF!</v>
      </c>
      <c r="U98" s="203" t="e">
        <f>ZASOBY!#REF!-ZASOBY_WŁ_!U98</f>
        <v>#REF!</v>
      </c>
      <c r="V98" s="203" t="e">
        <f>ZASOBY!#REF!-ZASOBY_WŁ_!V98</f>
        <v>#REF!</v>
      </c>
      <c r="W98" s="201"/>
      <c r="X98" s="201">
        <v>1928</v>
      </c>
      <c r="Y98" s="204"/>
      <c r="Z98" s="67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4"/>
      <c r="DN98" s="154"/>
      <c r="DO98" s="154"/>
    </row>
    <row r="99" spans="1:119" ht="12.75" customHeight="1">
      <c r="A99" s="58">
        <v>2</v>
      </c>
      <c r="B99" s="205">
        <f>+B98+1</f>
        <v>91</v>
      </c>
      <c r="C99" s="206">
        <v>3034</v>
      </c>
      <c r="D99" s="207" t="s">
        <v>27</v>
      </c>
      <c r="E99" s="208" t="s">
        <v>24</v>
      </c>
      <c r="F99" s="208" t="s">
        <v>25</v>
      </c>
      <c r="G99" s="208" t="s">
        <v>72</v>
      </c>
      <c r="H99" s="209">
        <v>1</v>
      </c>
      <c r="I99" s="198"/>
      <c r="J99" s="199"/>
      <c r="K99" s="200" t="e">
        <f>SUM(L99:M99)</f>
        <v>#REF!</v>
      </c>
      <c r="L99" s="201" t="e">
        <f>ZASOBY!#REF!-ZASOBY_WŁ_!L99</f>
        <v>#REF!</v>
      </c>
      <c r="M99" s="201" t="e">
        <f>ZASOBY!#REF!-ZASOBY_WŁ_!M99</f>
        <v>#REF!</v>
      </c>
      <c r="N99" s="200" t="e">
        <f>SUM(O99:P99)</f>
        <v>#REF!</v>
      </c>
      <c r="O99" s="201" t="e">
        <f>ZASOBY!#REF!-ZASOBY_WŁ_!O99</f>
        <v>#REF!</v>
      </c>
      <c r="P99" s="201" t="e">
        <f>ZASOBY!#REF!-ZASOBY_WŁ_!P99</f>
        <v>#REF!</v>
      </c>
      <c r="Q99" s="202" t="e">
        <f>SUM(R99:S99)</f>
        <v>#REF!</v>
      </c>
      <c r="R99" s="203" t="e">
        <f>ZASOBY!#REF!-ZASOBY_WŁ_!R99</f>
        <v>#REF!</v>
      </c>
      <c r="S99" s="203" t="e">
        <f>ZASOBY!#REF!-ZASOBY_WŁ_!S99</f>
        <v>#REF!</v>
      </c>
      <c r="T99" s="202" t="e">
        <f>SUM(U99:V99)</f>
        <v>#REF!</v>
      </c>
      <c r="U99" s="203" t="e">
        <f>ZASOBY!#REF!-ZASOBY_WŁ_!U99</f>
        <v>#REF!</v>
      </c>
      <c r="V99" s="203" t="e">
        <f>ZASOBY!#REF!-ZASOBY_WŁ_!V99</f>
        <v>#REF!</v>
      </c>
      <c r="W99" s="201"/>
      <c r="X99" s="201">
        <v>1900</v>
      </c>
      <c r="Y99" s="204"/>
      <c r="Z99" s="67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</row>
    <row r="100" spans="1:119" ht="12.75" customHeight="1">
      <c r="A100" s="58">
        <v>2</v>
      </c>
      <c r="B100" s="205">
        <f>+B99+1</f>
        <v>92</v>
      </c>
      <c r="C100" s="206">
        <v>3034</v>
      </c>
      <c r="D100" s="207" t="s">
        <v>27</v>
      </c>
      <c r="E100" s="208" t="s">
        <v>24</v>
      </c>
      <c r="F100" s="208" t="s">
        <v>25</v>
      </c>
      <c r="G100" s="208" t="s">
        <v>72</v>
      </c>
      <c r="H100" s="209">
        <v>3</v>
      </c>
      <c r="I100" s="198"/>
      <c r="J100" s="199"/>
      <c r="K100" s="200" t="e">
        <f>SUM(L100:M100)</f>
        <v>#REF!</v>
      </c>
      <c r="L100" s="201" t="e">
        <f>ZASOBY!#REF!-ZASOBY_WŁ_!L100</f>
        <v>#REF!</v>
      </c>
      <c r="M100" s="201" t="e">
        <f>ZASOBY!#REF!-ZASOBY_WŁ_!M100</f>
        <v>#REF!</v>
      </c>
      <c r="N100" s="200" t="e">
        <f>SUM(O100:P100)</f>
        <v>#REF!</v>
      </c>
      <c r="O100" s="201" t="e">
        <f>ZASOBY!#REF!-ZASOBY_WŁ_!O100</f>
        <v>#REF!</v>
      </c>
      <c r="P100" s="201" t="e">
        <f>ZASOBY!#REF!-ZASOBY_WŁ_!P100</f>
        <v>#REF!</v>
      </c>
      <c r="Q100" s="202" t="e">
        <f>SUM(R100:S100)</f>
        <v>#REF!</v>
      </c>
      <c r="R100" s="203" t="e">
        <f>ZASOBY!#REF!-ZASOBY_WŁ_!R100</f>
        <v>#REF!</v>
      </c>
      <c r="S100" s="203" t="e">
        <f>ZASOBY!#REF!-ZASOBY_WŁ_!S100</f>
        <v>#REF!</v>
      </c>
      <c r="T100" s="202" t="e">
        <f>SUM(U100:V100)</f>
        <v>#REF!</v>
      </c>
      <c r="U100" s="203" t="e">
        <f>ZASOBY!#REF!-ZASOBY_WŁ_!U100</f>
        <v>#REF!</v>
      </c>
      <c r="V100" s="203" t="e">
        <f>ZASOBY!#REF!-ZASOBY_WŁ_!V100</f>
        <v>#REF!</v>
      </c>
      <c r="W100" s="201"/>
      <c r="X100" s="201">
        <v>1900</v>
      </c>
      <c r="Y100" s="204"/>
      <c r="Z100" s="67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</row>
    <row r="101" spans="1:119" ht="12.75" customHeight="1">
      <c r="A101" s="58">
        <v>2</v>
      </c>
      <c r="B101" s="193">
        <f>+B100+1</f>
        <v>93</v>
      </c>
      <c r="C101" s="194">
        <v>6017</v>
      </c>
      <c r="D101" s="195" t="s">
        <v>23</v>
      </c>
      <c r="E101" s="196" t="s">
        <v>24</v>
      </c>
      <c r="F101" s="196" t="s">
        <v>25</v>
      </c>
      <c r="G101" s="196" t="s">
        <v>72</v>
      </c>
      <c r="H101" s="197">
        <v>5</v>
      </c>
      <c r="I101" s="198"/>
      <c r="J101" s="199">
        <v>1</v>
      </c>
      <c r="K101" s="200" t="e">
        <f>SUM(L101:M101)</f>
        <v>#REF!</v>
      </c>
      <c r="L101" s="201" t="e">
        <f>ZASOBY!#REF!-ZASOBY_WŁ_!L101</f>
        <v>#REF!</v>
      </c>
      <c r="M101" s="201" t="e">
        <f>ZASOBY!#REF!-ZASOBY_WŁ_!M101</f>
        <v>#REF!</v>
      </c>
      <c r="N101" s="200" t="e">
        <f>SUM(O101:P101)</f>
        <v>#REF!</v>
      </c>
      <c r="O101" s="201" t="e">
        <f>ZASOBY!#REF!-ZASOBY_WŁ_!O101</f>
        <v>#REF!</v>
      </c>
      <c r="P101" s="201" t="e">
        <f>ZASOBY!#REF!-ZASOBY_WŁ_!P101</f>
        <v>#REF!</v>
      </c>
      <c r="Q101" s="202" t="e">
        <f>SUM(R101:S101)</f>
        <v>#REF!</v>
      </c>
      <c r="R101" s="203" t="e">
        <f>ZASOBY!#REF!-ZASOBY_WŁ_!R101</f>
        <v>#REF!</v>
      </c>
      <c r="S101" s="203" t="e">
        <f>ZASOBY!#REF!-ZASOBY_WŁ_!S101</f>
        <v>#REF!</v>
      </c>
      <c r="T101" s="202" t="e">
        <f>SUM(U101:V101)</f>
        <v>#REF!</v>
      </c>
      <c r="U101" s="203" t="e">
        <f>ZASOBY!#REF!-ZASOBY_WŁ_!U101</f>
        <v>#REF!</v>
      </c>
      <c r="V101" s="203" t="e">
        <f>ZASOBY!#REF!-ZASOBY_WŁ_!V101</f>
        <v>#REF!</v>
      </c>
      <c r="W101" s="201"/>
      <c r="X101" s="201">
        <v>1902</v>
      </c>
      <c r="Y101" s="204"/>
      <c r="Z101" s="67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4"/>
      <c r="DF101" s="154"/>
      <c r="DG101" s="154"/>
      <c r="DH101" s="154"/>
      <c r="DI101" s="154"/>
      <c r="DJ101" s="154"/>
      <c r="DK101" s="154"/>
      <c r="DL101" s="154"/>
      <c r="DM101" s="154"/>
      <c r="DN101" s="154"/>
      <c r="DO101" s="154"/>
    </row>
    <row r="102" spans="1:119" ht="12.75" customHeight="1">
      <c r="A102" s="58">
        <v>2</v>
      </c>
      <c r="B102" s="193">
        <f>+B101+1</f>
        <v>94</v>
      </c>
      <c r="C102" s="194">
        <v>3061</v>
      </c>
      <c r="D102" s="195" t="s">
        <v>23</v>
      </c>
      <c r="E102" s="196" t="s">
        <v>24</v>
      </c>
      <c r="F102" s="196" t="s">
        <v>25</v>
      </c>
      <c r="G102" s="196" t="s">
        <v>72</v>
      </c>
      <c r="H102" s="197">
        <v>7</v>
      </c>
      <c r="I102" s="198">
        <v>1</v>
      </c>
      <c r="J102" s="199"/>
      <c r="K102" s="200" t="e">
        <f>SUM(L102:M102)</f>
        <v>#REF!</v>
      </c>
      <c r="L102" s="201" t="e">
        <f>ZASOBY!#REF!-ZASOBY_WŁ_!L102</f>
        <v>#REF!</v>
      </c>
      <c r="M102" s="201" t="e">
        <f>ZASOBY!#REF!-ZASOBY_WŁ_!M102</f>
        <v>#REF!</v>
      </c>
      <c r="N102" s="200" t="e">
        <f>SUM(O102:P102)</f>
        <v>#REF!</v>
      </c>
      <c r="O102" s="201" t="e">
        <f>ZASOBY!#REF!-ZASOBY_WŁ_!O102</f>
        <v>#REF!</v>
      </c>
      <c r="P102" s="201" t="e">
        <f>ZASOBY!#REF!-ZASOBY_WŁ_!P102</f>
        <v>#REF!</v>
      </c>
      <c r="Q102" s="202" t="e">
        <f>SUM(R102:S102)</f>
        <v>#REF!</v>
      </c>
      <c r="R102" s="203" t="e">
        <f>ZASOBY!#REF!-ZASOBY_WŁ_!R102</f>
        <v>#REF!</v>
      </c>
      <c r="S102" s="203" t="e">
        <f>ZASOBY!#REF!-ZASOBY_WŁ_!S102</f>
        <v>#REF!</v>
      </c>
      <c r="T102" s="202" t="e">
        <f>SUM(U102:V102)</f>
        <v>#REF!</v>
      </c>
      <c r="U102" s="203" t="e">
        <f>ZASOBY!#REF!-ZASOBY_WŁ_!U102</f>
        <v>#REF!</v>
      </c>
      <c r="V102" s="203" t="e">
        <f>ZASOBY!#REF!-ZASOBY_WŁ_!V102</f>
        <v>#REF!</v>
      </c>
      <c r="W102" s="201"/>
      <c r="X102" s="201">
        <v>1901</v>
      </c>
      <c r="Y102" s="204"/>
      <c r="Z102" s="67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</row>
    <row r="103" spans="1:119" ht="12.75" customHeight="1">
      <c r="A103" s="58">
        <v>2</v>
      </c>
      <c r="B103" s="193">
        <f>+B102+1</f>
        <v>95</v>
      </c>
      <c r="C103" s="194">
        <v>3072</v>
      </c>
      <c r="D103" s="195" t="s">
        <v>23</v>
      </c>
      <c r="E103" s="196" t="s">
        <v>24</v>
      </c>
      <c r="F103" s="196" t="s">
        <v>25</v>
      </c>
      <c r="G103" s="196" t="s">
        <v>72</v>
      </c>
      <c r="H103" s="197" t="s">
        <v>73</v>
      </c>
      <c r="I103" s="198">
        <v>1</v>
      </c>
      <c r="J103" s="199"/>
      <c r="K103" s="200" t="e">
        <f>SUM(L103:M103)</f>
        <v>#REF!</v>
      </c>
      <c r="L103" s="201" t="e">
        <f>ZASOBY!#REF!-ZASOBY_WŁ_!L103</f>
        <v>#REF!</v>
      </c>
      <c r="M103" s="201" t="e">
        <f>ZASOBY!#REF!-ZASOBY_WŁ_!M103</f>
        <v>#REF!</v>
      </c>
      <c r="N103" s="200" t="e">
        <f>SUM(O103:P103)</f>
        <v>#REF!</v>
      </c>
      <c r="O103" s="201" t="e">
        <f>ZASOBY!#REF!-ZASOBY_WŁ_!O103</f>
        <v>#REF!</v>
      </c>
      <c r="P103" s="201" t="e">
        <f>ZASOBY!#REF!-ZASOBY_WŁ_!P103</f>
        <v>#REF!</v>
      </c>
      <c r="Q103" s="202" t="e">
        <f>SUM(R103:S103)</f>
        <v>#REF!</v>
      </c>
      <c r="R103" s="203" t="e">
        <f>ZASOBY!#REF!-ZASOBY_WŁ_!R103</f>
        <v>#REF!</v>
      </c>
      <c r="S103" s="203" t="e">
        <f>ZASOBY!#REF!-ZASOBY_WŁ_!S103</f>
        <v>#REF!</v>
      </c>
      <c r="T103" s="202" t="e">
        <f>SUM(U103:V103)</f>
        <v>#REF!</v>
      </c>
      <c r="U103" s="203" t="e">
        <f>ZASOBY!#REF!-ZASOBY_WŁ_!U103</f>
        <v>#REF!</v>
      </c>
      <c r="V103" s="203" t="e">
        <f>ZASOBY!#REF!-ZASOBY_WŁ_!V103</f>
        <v>#REF!</v>
      </c>
      <c r="W103" s="201"/>
      <c r="X103" s="201">
        <v>1901</v>
      </c>
      <c r="Y103" s="204"/>
      <c r="Z103" s="67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</row>
    <row r="104" spans="1:119" ht="12.75" customHeight="1">
      <c r="A104" s="58">
        <v>2</v>
      </c>
      <c r="B104" s="205">
        <f>+B103+1</f>
        <v>96</v>
      </c>
      <c r="C104" s="206">
        <v>3062</v>
      </c>
      <c r="D104" s="207" t="s">
        <v>27</v>
      </c>
      <c r="E104" s="208" t="s">
        <v>24</v>
      </c>
      <c r="F104" s="208" t="s">
        <v>25</v>
      </c>
      <c r="G104" s="208" t="s">
        <v>72</v>
      </c>
      <c r="H104" s="209">
        <v>8</v>
      </c>
      <c r="I104" s="198"/>
      <c r="J104" s="199"/>
      <c r="K104" s="200" t="e">
        <f>SUM(L104:M104)</f>
        <v>#REF!</v>
      </c>
      <c r="L104" s="201" t="e">
        <f>ZASOBY!#REF!-ZASOBY_WŁ_!L104</f>
        <v>#REF!</v>
      </c>
      <c r="M104" s="201" t="e">
        <f>ZASOBY!#REF!-ZASOBY_WŁ_!M104</f>
        <v>#REF!</v>
      </c>
      <c r="N104" s="200" t="e">
        <f>SUM(O104:P104)</f>
        <v>#REF!</v>
      </c>
      <c r="O104" s="201" t="e">
        <f>ZASOBY!#REF!-ZASOBY_WŁ_!O104</f>
        <v>#REF!</v>
      </c>
      <c r="P104" s="201" t="e">
        <f>ZASOBY!#REF!-ZASOBY_WŁ_!P104</f>
        <v>#REF!</v>
      </c>
      <c r="Q104" s="202" t="e">
        <f>SUM(R104:S104)</f>
        <v>#REF!</v>
      </c>
      <c r="R104" s="203" t="e">
        <f>ZASOBY!#REF!-ZASOBY_WŁ_!R104</f>
        <v>#REF!</v>
      </c>
      <c r="S104" s="203" t="e">
        <f>ZASOBY!#REF!-ZASOBY_WŁ_!S104</f>
        <v>#REF!</v>
      </c>
      <c r="T104" s="202" t="e">
        <f>SUM(U104:V104)</f>
        <v>#REF!</v>
      </c>
      <c r="U104" s="203" t="e">
        <f>ZASOBY!#REF!-ZASOBY_WŁ_!U104</f>
        <v>#REF!</v>
      </c>
      <c r="V104" s="203" t="e">
        <f>ZASOBY!#REF!-ZASOBY_WŁ_!V104</f>
        <v>#REF!</v>
      </c>
      <c r="W104" s="201"/>
      <c r="X104" s="201">
        <v>1915</v>
      </c>
      <c r="Y104" s="204"/>
      <c r="Z104" s="67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</row>
    <row r="105" spans="1:119" ht="12.75" customHeight="1">
      <c r="A105" s="58">
        <v>2</v>
      </c>
      <c r="B105" s="193">
        <f>+B104+1</f>
        <v>97</v>
      </c>
      <c r="C105" s="194">
        <v>3063</v>
      </c>
      <c r="D105" s="195" t="s">
        <v>23</v>
      </c>
      <c r="E105" s="196" t="s">
        <v>24</v>
      </c>
      <c r="F105" s="196" t="s">
        <v>25</v>
      </c>
      <c r="G105" s="196" t="s">
        <v>72</v>
      </c>
      <c r="H105" s="197">
        <v>13</v>
      </c>
      <c r="I105" s="198">
        <v>1</v>
      </c>
      <c r="J105" s="199"/>
      <c r="K105" s="200" t="e">
        <f>SUM(L105:M105)</f>
        <v>#REF!</v>
      </c>
      <c r="L105" s="201" t="e">
        <f>ZASOBY!#REF!-ZASOBY_WŁ_!L105</f>
        <v>#REF!</v>
      </c>
      <c r="M105" s="201" t="e">
        <f>ZASOBY!#REF!-ZASOBY_WŁ_!M105</f>
        <v>#REF!</v>
      </c>
      <c r="N105" s="200" t="e">
        <f>SUM(O105:P105)</f>
        <v>#REF!</v>
      </c>
      <c r="O105" s="201" t="e">
        <f>ZASOBY!#REF!-ZASOBY_WŁ_!O105</f>
        <v>#REF!</v>
      </c>
      <c r="P105" s="201" t="e">
        <f>ZASOBY!#REF!-ZASOBY_WŁ_!P105</f>
        <v>#REF!</v>
      </c>
      <c r="Q105" s="202" t="e">
        <f>SUM(R105:S105)</f>
        <v>#REF!</v>
      </c>
      <c r="R105" s="203" t="e">
        <f>ZASOBY!#REF!-ZASOBY_WŁ_!R105</f>
        <v>#REF!</v>
      </c>
      <c r="S105" s="203" t="e">
        <f>ZASOBY!#REF!-ZASOBY_WŁ_!S105</f>
        <v>#REF!</v>
      </c>
      <c r="T105" s="202" t="e">
        <f>SUM(U105:V105)</f>
        <v>#REF!</v>
      </c>
      <c r="U105" s="203" t="e">
        <f>ZASOBY!#REF!-ZASOBY_WŁ_!U105</f>
        <v>#REF!</v>
      </c>
      <c r="V105" s="203" t="e">
        <f>ZASOBY!#REF!-ZASOBY_WŁ_!V105</f>
        <v>#REF!</v>
      </c>
      <c r="W105" s="201"/>
      <c r="X105" s="201">
        <v>1900</v>
      </c>
      <c r="Y105" s="204"/>
      <c r="Z105" s="67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</row>
    <row r="106" spans="1:119" ht="12.75" customHeight="1">
      <c r="A106" s="58">
        <v>2</v>
      </c>
      <c r="B106" s="205">
        <f>+B105+1</f>
        <v>98</v>
      </c>
      <c r="C106" s="206">
        <v>3064</v>
      </c>
      <c r="D106" s="207" t="s">
        <v>27</v>
      </c>
      <c r="E106" s="208" t="s">
        <v>24</v>
      </c>
      <c r="F106" s="208" t="s">
        <v>25</v>
      </c>
      <c r="G106" s="208" t="s">
        <v>72</v>
      </c>
      <c r="H106" s="209">
        <v>14</v>
      </c>
      <c r="I106" s="198"/>
      <c r="J106" s="199"/>
      <c r="K106" s="200" t="e">
        <f>SUM(L106:M106)</f>
        <v>#REF!</v>
      </c>
      <c r="L106" s="201" t="e">
        <f>ZASOBY!#REF!-ZASOBY_WŁ_!L106</f>
        <v>#REF!</v>
      </c>
      <c r="M106" s="201" t="e">
        <f>ZASOBY!#REF!-ZASOBY_WŁ_!M106</f>
        <v>#REF!</v>
      </c>
      <c r="N106" s="200" t="e">
        <f>SUM(O106:P106)</f>
        <v>#REF!</v>
      </c>
      <c r="O106" s="201" t="e">
        <f>ZASOBY!#REF!-ZASOBY_WŁ_!O106</f>
        <v>#REF!</v>
      </c>
      <c r="P106" s="201" t="e">
        <f>ZASOBY!#REF!-ZASOBY_WŁ_!P106</f>
        <v>#REF!</v>
      </c>
      <c r="Q106" s="202" t="e">
        <f>SUM(R106:S106)</f>
        <v>#REF!</v>
      </c>
      <c r="R106" s="203" t="e">
        <f>ZASOBY!#REF!-ZASOBY_WŁ_!R106</f>
        <v>#REF!</v>
      </c>
      <c r="S106" s="203" t="e">
        <f>ZASOBY!#REF!-ZASOBY_WŁ_!S106</f>
        <v>#REF!</v>
      </c>
      <c r="T106" s="202" t="e">
        <f>SUM(U106:V106)</f>
        <v>#REF!</v>
      </c>
      <c r="U106" s="203" t="e">
        <f>ZASOBY!#REF!-ZASOBY_WŁ_!U106</f>
        <v>#REF!</v>
      </c>
      <c r="V106" s="203" t="e">
        <f>ZASOBY!#REF!-ZASOBY_WŁ_!V106</f>
        <v>#REF!</v>
      </c>
      <c r="W106" s="201"/>
      <c r="X106" s="201">
        <v>1900</v>
      </c>
      <c r="Y106" s="204"/>
      <c r="Z106" s="67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</row>
    <row r="107" spans="1:119" ht="12.75" customHeight="1">
      <c r="A107" s="58">
        <v>2</v>
      </c>
      <c r="B107" s="193">
        <f>+B106+1</f>
        <v>99</v>
      </c>
      <c r="C107" s="194">
        <v>3065</v>
      </c>
      <c r="D107" s="195" t="s">
        <v>23</v>
      </c>
      <c r="E107" s="196" t="s">
        <v>24</v>
      </c>
      <c r="F107" s="196" t="s">
        <v>25</v>
      </c>
      <c r="G107" s="196" t="s">
        <v>72</v>
      </c>
      <c r="H107" s="197">
        <v>16</v>
      </c>
      <c r="I107" s="198">
        <v>1</v>
      </c>
      <c r="J107" s="199"/>
      <c r="K107" s="200" t="e">
        <f>SUM(L107:M107)</f>
        <v>#REF!</v>
      </c>
      <c r="L107" s="201" t="e">
        <f>ZASOBY!#REF!-ZASOBY_WŁ_!L107</f>
        <v>#REF!</v>
      </c>
      <c r="M107" s="201" t="e">
        <f>ZASOBY!#REF!-ZASOBY_WŁ_!M107</f>
        <v>#REF!</v>
      </c>
      <c r="N107" s="200" t="e">
        <f>SUM(O107:P107)</f>
        <v>#REF!</v>
      </c>
      <c r="O107" s="201" t="e">
        <f>ZASOBY!#REF!-ZASOBY_WŁ_!O107</f>
        <v>#REF!</v>
      </c>
      <c r="P107" s="201" t="e">
        <f>ZASOBY!#REF!-ZASOBY_WŁ_!P107</f>
        <v>#REF!</v>
      </c>
      <c r="Q107" s="202" t="e">
        <f>SUM(R107:S107)</f>
        <v>#REF!</v>
      </c>
      <c r="R107" s="203" t="e">
        <f>ZASOBY!#REF!-ZASOBY_WŁ_!R107</f>
        <v>#REF!</v>
      </c>
      <c r="S107" s="203" t="e">
        <f>ZASOBY!#REF!-ZASOBY_WŁ_!S107</f>
        <v>#REF!</v>
      </c>
      <c r="T107" s="202" t="e">
        <f>SUM(U107:V107)</f>
        <v>#REF!</v>
      </c>
      <c r="U107" s="203" t="e">
        <f>ZASOBY!#REF!-ZASOBY_WŁ_!U107</f>
        <v>#REF!</v>
      </c>
      <c r="V107" s="203" t="e">
        <f>ZASOBY!#REF!-ZASOBY_WŁ_!V107</f>
        <v>#REF!</v>
      </c>
      <c r="W107" s="201"/>
      <c r="X107" s="201">
        <v>1900</v>
      </c>
      <c r="Y107" s="204"/>
      <c r="Z107" s="67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</row>
    <row r="108" spans="1:119" ht="12.75" customHeight="1">
      <c r="A108" s="58">
        <v>2</v>
      </c>
      <c r="B108" s="193">
        <f>+B107+1</f>
        <v>100</v>
      </c>
      <c r="C108" s="194">
        <v>3066</v>
      </c>
      <c r="D108" s="195" t="s">
        <v>23</v>
      </c>
      <c r="E108" s="196" t="s">
        <v>24</v>
      </c>
      <c r="F108" s="196" t="s">
        <v>25</v>
      </c>
      <c r="G108" s="196" t="s">
        <v>72</v>
      </c>
      <c r="H108" s="197">
        <v>28</v>
      </c>
      <c r="I108" s="198">
        <v>1</v>
      </c>
      <c r="J108" s="199"/>
      <c r="K108" s="200" t="e">
        <f>SUM(L108:M108)</f>
        <v>#REF!</v>
      </c>
      <c r="L108" s="201" t="e">
        <f>ZASOBY!#REF!-ZASOBY_WŁ_!L108</f>
        <v>#REF!</v>
      </c>
      <c r="M108" s="201" t="e">
        <f>ZASOBY!#REF!-ZASOBY_WŁ_!M108</f>
        <v>#REF!</v>
      </c>
      <c r="N108" s="200" t="e">
        <f>SUM(O108:P108)</f>
        <v>#REF!</v>
      </c>
      <c r="O108" s="201" t="e">
        <f>ZASOBY!#REF!-ZASOBY_WŁ_!O108</f>
        <v>#REF!</v>
      </c>
      <c r="P108" s="201" t="e">
        <f>ZASOBY!#REF!-ZASOBY_WŁ_!P108</f>
        <v>#REF!</v>
      </c>
      <c r="Q108" s="202" t="e">
        <f>SUM(R108:S108)</f>
        <v>#REF!</v>
      </c>
      <c r="R108" s="203" t="e">
        <f>ZASOBY!#REF!-ZASOBY_WŁ_!R108</f>
        <v>#REF!</v>
      </c>
      <c r="S108" s="203" t="e">
        <f>ZASOBY!#REF!-ZASOBY_WŁ_!S108</f>
        <v>#REF!</v>
      </c>
      <c r="T108" s="202" t="e">
        <f>SUM(U108:V108)</f>
        <v>#REF!</v>
      </c>
      <c r="U108" s="203" t="e">
        <f>ZASOBY!#REF!-ZASOBY_WŁ_!U108</f>
        <v>#REF!</v>
      </c>
      <c r="V108" s="203" t="e">
        <f>ZASOBY!#REF!-ZASOBY_WŁ_!V108</f>
        <v>#REF!</v>
      </c>
      <c r="W108" s="201"/>
      <c r="X108" s="201">
        <v>1902</v>
      </c>
      <c r="Y108" s="224" t="s">
        <v>208</v>
      </c>
      <c r="Z108" s="67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</row>
    <row r="109" spans="1:119" ht="12.75" customHeight="1">
      <c r="A109" s="58">
        <v>2</v>
      </c>
      <c r="B109" s="193">
        <f>+B108+1</f>
        <v>101</v>
      </c>
      <c r="C109" s="194">
        <v>3067</v>
      </c>
      <c r="D109" s="195" t="s">
        <v>23</v>
      </c>
      <c r="E109" s="196" t="s">
        <v>24</v>
      </c>
      <c r="F109" s="196" t="s">
        <v>25</v>
      </c>
      <c r="G109" s="196" t="s">
        <v>72</v>
      </c>
      <c r="H109" s="197">
        <v>30</v>
      </c>
      <c r="I109" s="198">
        <v>1</v>
      </c>
      <c r="J109" s="199"/>
      <c r="K109" s="200" t="e">
        <f>SUM(L109:M109)</f>
        <v>#REF!</v>
      </c>
      <c r="L109" s="201" t="e">
        <f>ZASOBY!#REF!-ZASOBY_WŁ_!L109</f>
        <v>#REF!</v>
      </c>
      <c r="M109" s="201" t="e">
        <f>ZASOBY!#REF!-ZASOBY_WŁ_!M109</f>
        <v>#REF!</v>
      </c>
      <c r="N109" s="200" t="e">
        <f>SUM(O109:P109)</f>
        <v>#REF!</v>
      </c>
      <c r="O109" s="201" t="e">
        <f>ZASOBY!#REF!-ZASOBY_WŁ_!O109</f>
        <v>#REF!</v>
      </c>
      <c r="P109" s="201" t="e">
        <f>ZASOBY!#REF!-ZASOBY_WŁ_!P109</f>
        <v>#REF!</v>
      </c>
      <c r="Q109" s="202" t="e">
        <f>SUM(R109:S109)</f>
        <v>#REF!</v>
      </c>
      <c r="R109" s="203" t="e">
        <f>ZASOBY!#REF!-ZASOBY_WŁ_!R109</f>
        <v>#REF!</v>
      </c>
      <c r="S109" s="203" t="e">
        <f>ZASOBY!#REF!-ZASOBY_WŁ_!S109</f>
        <v>#REF!</v>
      </c>
      <c r="T109" s="202" t="e">
        <f>SUM(U109:V109)</f>
        <v>#REF!</v>
      </c>
      <c r="U109" s="203" t="e">
        <f>ZASOBY!#REF!-ZASOBY_WŁ_!U109</f>
        <v>#REF!</v>
      </c>
      <c r="V109" s="203" t="e">
        <f>ZASOBY!#REF!-ZASOBY_WŁ_!V109</f>
        <v>#REF!</v>
      </c>
      <c r="W109" s="201"/>
      <c r="X109" s="201">
        <v>1902</v>
      </c>
      <c r="Y109" s="204"/>
      <c r="Z109" s="67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</row>
    <row r="110" spans="1:119" ht="12.75" customHeight="1">
      <c r="A110" s="58">
        <v>2</v>
      </c>
      <c r="B110" s="193">
        <f>+B109+1</f>
        <v>102</v>
      </c>
      <c r="C110" s="194">
        <v>3068</v>
      </c>
      <c r="D110" s="195" t="s">
        <v>23</v>
      </c>
      <c r="E110" s="196" t="s">
        <v>24</v>
      </c>
      <c r="F110" s="196" t="s">
        <v>25</v>
      </c>
      <c r="G110" s="196" t="s">
        <v>72</v>
      </c>
      <c r="H110" s="197">
        <v>32</v>
      </c>
      <c r="I110" s="198">
        <v>1</v>
      </c>
      <c r="J110" s="199"/>
      <c r="K110" s="200" t="e">
        <f>SUM(L110:M110)</f>
        <v>#REF!</v>
      </c>
      <c r="L110" s="201" t="e">
        <f>ZASOBY!#REF!-ZASOBY_WŁ_!L110</f>
        <v>#REF!</v>
      </c>
      <c r="M110" s="201" t="e">
        <f>ZASOBY!#REF!-ZASOBY_WŁ_!M110</f>
        <v>#REF!</v>
      </c>
      <c r="N110" s="200" t="e">
        <f>SUM(O110:P110)</f>
        <v>#REF!</v>
      </c>
      <c r="O110" s="201" t="e">
        <f>ZASOBY!#REF!-ZASOBY_WŁ_!O110</f>
        <v>#REF!</v>
      </c>
      <c r="P110" s="201" t="e">
        <f>ZASOBY!#REF!-ZASOBY_WŁ_!P110</f>
        <v>#REF!</v>
      </c>
      <c r="Q110" s="202" t="e">
        <f>SUM(R110:S110)</f>
        <v>#REF!</v>
      </c>
      <c r="R110" s="203" t="e">
        <f>ZASOBY!#REF!-ZASOBY_WŁ_!R110</f>
        <v>#REF!</v>
      </c>
      <c r="S110" s="203" t="e">
        <f>ZASOBY!#REF!-ZASOBY_WŁ_!S110</f>
        <v>#REF!</v>
      </c>
      <c r="T110" s="202" t="e">
        <f>SUM(U110:V110)</f>
        <v>#REF!</v>
      </c>
      <c r="U110" s="203" t="e">
        <f>ZASOBY!#REF!-ZASOBY_WŁ_!U110</f>
        <v>#REF!</v>
      </c>
      <c r="V110" s="203" t="e">
        <f>ZASOBY!#REF!-ZASOBY_WŁ_!V110</f>
        <v>#REF!</v>
      </c>
      <c r="W110" s="201"/>
      <c r="X110" s="201">
        <v>1905</v>
      </c>
      <c r="Y110" s="204"/>
      <c r="Z110" s="67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</row>
    <row r="111" spans="1:119" ht="12.75" customHeight="1">
      <c r="A111" s="58">
        <v>2</v>
      </c>
      <c r="B111" s="205">
        <f>+B110+1</f>
        <v>103</v>
      </c>
      <c r="C111" s="206">
        <v>3069</v>
      </c>
      <c r="D111" s="207" t="s">
        <v>27</v>
      </c>
      <c r="E111" s="208" t="s">
        <v>24</v>
      </c>
      <c r="F111" s="208" t="s">
        <v>25</v>
      </c>
      <c r="G111" s="208" t="s">
        <v>72</v>
      </c>
      <c r="H111" s="209">
        <v>40</v>
      </c>
      <c r="I111" s="198"/>
      <c r="J111" s="199"/>
      <c r="K111" s="200" t="e">
        <f>SUM(L111:M111)</f>
        <v>#REF!</v>
      </c>
      <c r="L111" s="201" t="e">
        <f>ZASOBY!#REF!-ZASOBY_WŁ_!L111</f>
        <v>#REF!</v>
      </c>
      <c r="M111" s="201" t="e">
        <f>ZASOBY!#REF!-ZASOBY_WŁ_!M111</f>
        <v>#REF!</v>
      </c>
      <c r="N111" s="200" t="e">
        <f>SUM(O111:P111)</f>
        <v>#REF!</v>
      </c>
      <c r="O111" s="201" t="e">
        <f>ZASOBY!#REF!-ZASOBY_WŁ_!O111</f>
        <v>#REF!</v>
      </c>
      <c r="P111" s="201" t="e">
        <f>ZASOBY!#REF!-ZASOBY_WŁ_!P111</f>
        <v>#REF!</v>
      </c>
      <c r="Q111" s="202" t="e">
        <f>SUM(R111:S111)</f>
        <v>#REF!</v>
      </c>
      <c r="R111" s="203" t="e">
        <f>ZASOBY!#REF!-ZASOBY_WŁ_!R111</f>
        <v>#REF!</v>
      </c>
      <c r="S111" s="203" t="e">
        <f>ZASOBY!#REF!-ZASOBY_WŁ_!S111</f>
        <v>#REF!</v>
      </c>
      <c r="T111" s="202" t="e">
        <f>SUM(U111:V111)</f>
        <v>#REF!</v>
      </c>
      <c r="U111" s="203" t="e">
        <f>ZASOBY!#REF!-ZASOBY_WŁ_!U111</f>
        <v>#REF!</v>
      </c>
      <c r="V111" s="203" t="e">
        <f>ZASOBY!#REF!-ZASOBY_WŁ_!V111</f>
        <v>#REF!</v>
      </c>
      <c r="W111" s="201"/>
      <c r="X111" s="201">
        <v>1905</v>
      </c>
      <c r="Y111" s="204"/>
      <c r="Z111" s="67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  <c r="DL111" s="154"/>
      <c r="DM111" s="154"/>
      <c r="DN111" s="154"/>
      <c r="DO111" s="154"/>
    </row>
    <row r="112" spans="1:119" ht="12.75" customHeight="1">
      <c r="A112" s="58">
        <v>2</v>
      </c>
      <c r="B112" s="193">
        <f>+B111+1</f>
        <v>104</v>
      </c>
      <c r="C112" s="194">
        <v>3070</v>
      </c>
      <c r="D112" s="195" t="s">
        <v>23</v>
      </c>
      <c r="E112" s="196" t="s">
        <v>24</v>
      </c>
      <c r="F112" s="196" t="s">
        <v>25</v>
      </c>
      <c r="G112" s="196" t="s">
        <v>72</v>
      </c>
      <c r="H112" s="197">
        <v>41</v>
      </c>
      <c r="I112" s="198">
        <v>1</v>
      </c>
      <c r="J112" s="199"/>
      <c r="K112" s="200" t="e">
        <f>SUM(L112:M112)</f>
        <v>#REF!</v>
      </c>
      <c r="L112" s="201" t="e">
        <f>ZASOBY!#REF!-ZASOBY_WŁ_!L112</f>
        <v>#REF!</v>
      </c>
      <c r="M112" s="201" t="e">
        <f>ZASOBY!#REF!-ZASOBY_WŁ_!M112</f>
        <v>#REF!</v>
      </c>
      <c r="N112" s="200" t="e">
        <f>SUM(O112:P112)</f>
        <v>#REF!</v>
      </c>
      <c r="O112" s="201" t="e">
        <f>ZASOBY!#REF!-ZASOBY_WŁ_!O112</f>
        <v>#REF!</v>
      </c>
      <c r="P112" s="201" t="e">
        <f>ZASOBY!#REF!-ZASOBY_WŁ_!P112</f>
        <v>#REF!</v>
      </c>
      <c r="Q112" s="202" t="e">
        <f>SUM(R112:S112)</f>
        <v>#REF!</v>
      </c>
      <c r="R112" s="203" t="e">
        <f>ZASOBY!#REF!-ZASOBY_WŁ_!R112</f>
        <v>#REF!</v>
      </c>
      <c r="S112" s="203" t="e">
        <f>ZASOBY!#REF!-ZASOBY_WŁ_!S112</f>
        <v>#REF!</v>
      </c>
      <c r="T112" s="202" t="e">
        <f>SUM(U112:V112)</f>
        <v>#REF!</v>
      </c>
      <c r="U112" s="203" t="e">
        <f>ZASOBY!#REF!-ZASOBY_WŁ_!U112</f>
        <v>#REF!</v>
      </c>
      <c r="V112" s="203" t="e">
        <f>ZASOBY!#REF!-ZASOBY_WŁ_!V112</f>
        <v>#REF!</v>
      </c>
      <c r="W112" s="201"/>
      <c r="X112" s="201">
        <v>1905</v>
      </c>
      <c r="Y112" s="204"/>
      <c r="Z112" s="67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</row>
    <row r="113" spans="1:119" ht="12.75" customHeight="1">
      <c r="A113" s="58">
        <v>2</v>
      </c>
      <c r="B113" s="193">
        <f>+B112+1</f>
        <v>105</v>
      </c>
      <c r="C113" s="194">
        <v>3071</v>
      </c>
      <c r="D113" s="195" t="s">
        <v>23</v>
      </c>
      <c r="E113" s="196" t="s">
        <v>24</v>
      </c>
      <c r="F113" s="196" t="s">
        <v>25</v>
      </c>
      <c r="G113" s="196" t="s">
        <v>72</v>
      </c>
      <c r="H113" s="197">
        <v>47</v>
      </c>
      <c r="I113" s="198">
        <v>1</v>
      </c>
      <c r="J113" s="199"/>
      <c r="K113" s="200" t="e">
        <f>SUM(L113:M113)</f>
        <v>#REF!</v>
      </c>
      <c r="L113" s="201" t="e">
        <f>ZASOBY!#REF!-ZASOBY_WŁ_!L113</f>
        <v>#REF!</v>
      </c>
      <c r="M113" s="201" t="e">
        <f>ZASOBY!#REF!-ZASOBY_WŁ_!M113</f>
        <v>#REF!</v>
      </c>
      <c r="N113" s="200" t="e">
        <f>SUM(O113:P113)</f>
        <v>#REF!</v>
      </c>
      <c r="O113" s="201" t="e">
        <f>ZASOBY!#REF!-ZASOBY_WŁ_!O113</f>
        <v>#REF!</v>
      </c>
      <c r="P113" s="201" t="e">
        <f>ZASOBY!#REF!-ZASOBY_WŁ_!P113</f>
        <v>#REF!</v>
      </c>
      <c r="Q113" s="202" t="e">
        <f>SUM(R113:S113)</f>
        <v>#REF!</v>
      </c>
      <c r="R113" s="203" t="e">
        <f>ZASOBY!#REF!-ZASOBY_WŁ_!R113</f>
        <v>#REF!</v>
      </c>
      <c r="S113" s="203" t="e">
        <f>ZASOBY!#REF!-ZASOBY_WŁ_!S113</f>
        <v>#REF!</v>
      </c>
      <c r="T113" s="202" t="e">
        <f>SUM(U113:V113)</f>
        <v>#REF!</v>
      </c>
      <c r="U113" s="203" t="e">
        <f>ZASOBY!#REF!-ZASOBY_WŁ_!U113</f>
        <v>#REF!</v>
      </c>
      <c r="V113" s="203" t="e">
        <f>ZASOBY!#REF!-ZASOBY_WŁ_!V113</f>
        <v>#REF!</v>
      </c>
      <c r="W113" s="201"/>
      <c r="X113" s="201">
        <v>1905</v>
      </c>
      <c r="Y113" s="204"/>
      <c r="Z113" s="67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4"/>
      <c r="DI113" s="154"/>
      <c r="DJ113" s="154"/>
      <c r="DK113" s="154"/>
      <c r="DL113" s="154"/>
      <c r="DM113" s="154"/>
      <c r="DN113" s="154"/>
      <c r="DO113" s="154"/>
    </row>
    <row r="114" spans="1:119" ht="12.75" customHeight="1">
      <c r="A114" s="58">
        <v>2</v>
      </c>
      <c r="B114" s="205">
        <f>+B113+1</f>
        <v>106</v>
      </c>
      <c r="C114" s="206">
        <v>3165</v>
      </c>
      <c r="D114" s="207" t="s">
        <v>27</v>
      </c>
      <c r="E114" s="208" t="s">
        <v>24</v>
      </c>
      <c r="F114" s="208" t="s">
        <v>25</v>
      </c>
      <c r="G114" s="208" t="s">
        <v>72</v>
      </c>
      <c r="H114" s="209">
        <v>53</v>
      </c>
      <c r="I114" s="198"/>
      <c r="J114" s="199"/>
      <c r="K114" s="200" t="e">
        <f>SUM(L114:M114)</f>
        <v>#REF!</v>
      </c>
      <c r="L114" s="201" t="e">
        <f>ZASOBY!#REF!-ZASOBY_WŁ_!L114</f>
        <v>#REF!</v>
      </c>
      <c r="M114" s="201" t="e">
        <f>ZASOBY!#REF!-ZASOBY_WŁ_!M114</f>
        <v>#REF!</v>
      </c>
      <c r="N114" s="200" t="e">
        <f>SUM(O114:P114)</f>
        <v>#REF!</v>
      </c>
      <c r="O114" s="201" t="e">
        <f>ZASOBY!#REF!-ZASOBY_WŁ_!O114</f>
        <v>#REF!</v>
      </c>
      <c r="P114" s="201" t="e">
        <f>ZASOBY!#REF!-ZASOBY_WŁ_!P114</f>
        <v>#REF!</v>
      </c>
      <c r="Q114" s="202" t="e">
        <f>SUM(R114:S114)</f>
        <v>#REF!</v>
      </c>
      <c r="R114" s="203" t="e">
        <f>ZASOBY!#REF!-ZASOBY_WŁ_!R114</f>
        <v>#REF!</v>
      </c>
      <c r="S114" s="203" t="e">
        <f>ZASOBY!#REF!-ZASOBY_WŁ_!S114</f>
        <v>#REF!</v>
      </c>
      <c r="T114" s="202" t="e">
        <f>SUM(U114:V114)</f>
        <v>#REF!</v>
      </c>
      <c r="U114" s="203" t="e">
        <f>ZASOBY!#REF!-ZASOBY_WŁ_!U114</f>
        <v>#REF!</v>
      </c>
      <c r="V114" s="203" t="e">
        <f>ZASOBY!#REF!-ZASOBY_WŁ_!V114</f>
        <v>#REF!</v>
      </c>
      <c r="W114" s="201"/>
      <c r="X114" s="201">
        <v>1905</v>
      </c>
      <c r="Y114" s="204"/>
      <c r="Z114" s="67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  <c r="DL114" s="154"/>
      <c r="DM114" s="154"/>
      <c r="DN114" s="154"/>
      <c r="DO114" s="154"/>
    </row>
    <row r="115" spans="1:119" ht="12.75" customHeight="1">
      <c r="A115" s="58">
        <v>5</v>
      </c>
      <c r="B115" s="205">
        <f>+B114+1</f>
        <v>107</v>
      </c>
      <c r="C115" s="206">
        <v>1042</v>
      </c>
      <c r="D115" s="207" t="s">
        <v>27</v>
      </c>
      <c r="E115" s="208" t="s">
        <v>24</v>
      </c>
      <c r="F115" s="208" t="s">
        <v>25</v>
      </c>
      <c r="G115" s="208" t="s">
        <v>74</v>
      </c>
      <c r="H115" s="209">
        <v>1</v>
      </c>
      <c r="I115" s="198"/>
      <c r="J115" s="199"/>
      <c r="K115" s="200" t="e">
        <f>SUM(L115:M115)</f>
        <v>#REF!</v>
      </c>
      <c r="L115" s="201" t="e">
        <f>ZASOBY!#REF!-ZASOBY_WŁ_!L115</f>
        <v>#REF!</v>
      </c>
      <c r="M115" s="201" t="e">
        <f>ZASOBY!#REF!-ZASOBY_WŁ_!M115</f>
        <v>#REF!</v>
      </c>
      <c r="N115" s="200" t="e">
        <f>SUM(O115:P115)</f>
        <v>#REF!</v>
      </c>
      <c r="O115" s="201" t="e">
        <f>ZASOBY!#REF!-ZASOBY_WŁ_!O115</f>
        <v>#REF!</v>
      </c>
      <c r="P115" s="201" t="e">
        <f>ZASOBY!#REF!-ZASOBY_WŁ_!P115</f>
        <v>#REF!</v>
      </c>
      <c r="Q115" s="202" t="e">
        <f>SUM(R115:S115)</f>
        <v>#REF!</v>
      </c>
      <c r="R115" s="203" t="e">
        <f>ZASOBY!#REF!-ZASOBY_WŁ_!R115</f>
        <v>#REF!</v>
      </c>
      <c r="S115" s="203" t="e">
        <f>ZASOBY!#REF!-ZASOBY_WŁ_!S115</f>
        <v>#REF!</v>
      </c>
      <c r="T115" s="202" t="e">
        <f>SUM(U115:V115)</f>
        <v>#REF!</v>
      </c>
      <c r="U115" s="203" t="e">
        <f>ZASOBY!#REF!-ZASOBY_WŁ_!U115</f>
        <v>#REF!</v>
      </c>
      <c r="V115" s="203" t="e">
        <f>ZASOBY!#REF!-ZASOBY_WŁ_!V115</f>
        <v>#REF!</v>
      </c>
      <c r="W115" s="201"/>
      <c r="X115" s="201">
        <v>1928</v>
      </c>
      <c r="Y115" s="204"/>
      <c r="Z115" s="67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  <c r="DC115" s="154"/>
      <c r="DD115" s="154"/>
      <c r="DE115" s="154"/>
      <c r="DF115" s="154"/>
      <c r="DG115" s="154"/>
      <c r="DH115" s="154"/>
      <c r="DI115" s="154"/>
      <c r="DJ115" s="154"/>
      <c r="DK115" s="154"/>
      <c r="DL115" s="154"/>
      <c r="DM115" s="154"/>
      <c r="DN115" s="154"/>
      <c r="DO115" s="154"/>
    </row>
    <row r="116" spans="1:119" ht="12.75" customHeight="1">
      <c r="A116" s="58">
        <v>5</v>
      </c>
      <c r="B116" s="205">
        <f>+B115+1</f>
        <v>108</v>
      </c>
      <c r="C116" s="206">
        <v>3078</v>
      </c>
      <c r="D116" s="207" t="s">
        <v>27</v>
      </c>
      <c r="E116" s="208" t="s">
        <v>24</v>
      </c>
      <c r="F116" s="208" t="s">
        <v>25</v>
      </c>
      <c r="G116" s="208" t="s">
        <v>74</v>
      </c>
      <c r="H116" s="209">
        <v>3</v>
      </c>
      <c r="I116" s="198"/>
      <c r="J116" s="199"/>
      <c r="K116" s="200" t="e">
        <f>SUM(L116:M116)</f>
        <v>#REF!</v>
      </c>
      <c r="L116" s="201" t="e">
        <f>ZASOBY!#REF!-ZASOBY_WŁ_!L116</f>
        <v>#REF!</v>
      </c>
      <c r="M116" s="201" t="e">
        <f>ZASOBY!#REF!-ZASOBY_WŁ_!M116</f>
        <v>#REF!</v>
      </c>
      <c r="N116" s="200" t="e">
        <f>SUM(O116:P116)</f>
        <v>#REF!</v>
      </c>
      <c r="O116" s="201" t="e">
        <f>ZASOBY!#REF!-ZASOBY_WŁ_!O116</f>
        <v>#REF!</v>
      </c>
      <c r="P116" s="201" t="e">
        <f>ZASOBY!#REF!-ZASOBY_WŁ_!P116</f>
        <v>#REF!</v>
      </c>
      <c r="Q116" s="202" t="e">
        <f>SUM(R116:S116)</f>
        <v>#REF!</v>
      </c>
      <c r="R116" s="203" t="e">
        <f>ZASOBY!#REF!-ZASOBY_WŁ_!R116</f>
        <v>#REF!</v>
      </c>
      <c r="S116" s="203" t="e">
        <f>ZASOBY!#REF!-ZASOBY_WŁ_!S116</f>
        <v>#REF!</v>
      </c>
      <c r="T116" s="202" t="e">
        <f>SUM(U116:V116)</f>
        <v>#REF!</v>
      </c>
      <c r="U116" s="203" t="e">
        <f>ZASOBY!#REF!-ZASOBY_WŁ_!U116</f>
        <v>#REF!</v>
      </c>
      <c r="V116" s="203" t="e">
        <f>ZASOBY!#REF!-ZASOBY_WŁ_!V116</f>
        <v>#REF!</v>
      </c>
      <c r="W116" s="201"/>
      <c r="X116" s="201">
        <v>1928</v>
      </c>
      <c r="Y116" s="204"/>
      <c r="Z116" s="67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  <c r="DI116" s="154"/>
      <c r="DJ116" s="154"/>
      <c r="DK116" s="154"/>
      <c r="DL116" s="154"/>
      <c r="DM116" s="154"/>
      <c r="DN116" s="154"/>
      <c r="DO116" s="154"/>
    </row>
    <row r="117" spans="1:119" ht="12.75" customHeight="1">
      <c r="A117" s="58">
        <v>5</v>
      </c>
      <c r="B117" s="193">
        <f>B116+1</f>
        <v>109</v>
      </c>
      <c r="C117" s="194">
        <v>3079</v>
      </c>
      <c r="D117" s="195" t="s">
        <v>23</v>
      </c>
      <c r="E117" s="196" t="s">
        <v>24</v>
      </c>
      <c r="F117" s="196" t="s">
        <v>25</v>
      </c>
      <c r="G117" s="196" t="s">
        <v>74</v>
      </c>
      <c r="H117" s="197">
        <v>19</v>
      </c>
      <c r="I117" s="198">
        <v>1</v>
      </c>
      <c r="J117" s="199"/>
      <c r="K117" s="200" t="e">
        <f>SUM(L117:M117)</f>
        <v>#REF!</v>
      </c>
      <c r="L117" s="201" t="e">
        <f>ZASOBY!#REF!-ZASOBY_WŁ_!L117</f>
        <v>#REF!</v>
      </c>
      <c r="M117" s="201" t="e">
        <f>ZASOBY!#REF!-ZASOBY_WŁ_!M117</f>
        <v>#REF!</v>
      </c>
      <c r="N117" s="200" t="e">
        <f>SUM(O117:P117)</f>
        <v>#REF!</v>
      </c>
      <c r="O117" s="201" t="e">
        <f>ZASOBY!#REF!-ZASOBY_WŁ_!O117</f>
        <v>#REF!</v>
      </c>
      <c r="P117" s="201" t="e">
        <f>ZASOBY!#REF!-ZASOBY_WŁ_!P117</f>
        <v>#REF!</v>
      </c>
      <c r="Q117" s="202" t="e">
        <f>SUM(R117:S117)</f>
        <v>#REF!</v>
      </c>
      <c r="R117" s="203" t="e">
        <f>ZASOBY!#REF!-ZASOBY_WŁ_!R117</f>
        <v>#REF!</v>
      </c>
      <c r="S117" s="203" t="e">
        <f>ZASOBY!#REF!-ZASOBY_WŁ_!S117</f>
        <v>#REF!</v>
      </c>
      <c r="T117" s="202" t="e">
        <f>SUM(U117:V117)</f>
        <v>#REF!</v>
      </c>
      <c r="U117" s="203" t="e">
        <f>ZASOBY!#REF!-ZASOBY_WŁ_!U117</f>
        <v>#REF!</v>
      </c>
      <c r="V117" s="203" t="e">
        <f>ZASOBY!#REF!-ZASOBY_WŁ_!V117</f>
        <v>#REF!</v>
      </c>
      <c r="W117" s="201"/>
      <c r="X117" s="201">
        <v>1928</v>
      </c>
      <c r="Y117" s="204"/>
      <c r="Z117" s="67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  <c r="DI117" s="154"/>
      <c r="DJ117" s="154"/>
      <c r="DK117" s="154"/>
      <c r="DL117" s="154"/>
      <c r="DM117" s="154"/>
      <c r="DN117" s="154"/>
      <c r="DO117" s="154"/>
    </row>
    <row r="118" spans="1:119" ht="12.75" customHeight="1">
      <c r="A118" s="58">
        <v>5</v>
      </c>
      <c r="B118" s="205">
        <f>+B117+1</f>
        <v>110</v>
      </c>
      <c r="C118" s="206">
        <v>3080</v>
      </c>
      <c r="D118" s="207" t="s">
        <v>27</v>
      </c>
      <c r="E118" s="208" t="s">
        <v>24</v>
      </c>
      <c r="F118" s="208" t="s">
        <v>25</v>
      </c>
      <c r="G118" s="208" t="s">
        <v>74</v>
      </c>
      <c r="H118" s="209">
        <v>21</v>
      </c>
      <c r="I118" s="198"/>
      <c r="J118" s="199"/>
      <c r="K118" s="200" t="e">
        <f>SUM(L118:M118)</f>
        <v>#REF!</v>
      </c>
      <c r="L118" s="201" t="e">
        <f>ZASOBY!#REF!-ZASOBY_WŁ_!L118</f>
        <v>#REF!</v>
      </c>
      <c r="M118" s="201" t="e">
        <f>ZASOBY!#REF!-ZASOBY_WŁ_!M118</f>
        <v>#REF!</v>
      </c>
      <c r="N118" s="200" t="e">
        <f>SUM(O118:P118)</f>
        <v>#REF!</v>
      </c>
      <c r="O118" s="201" t="e">
        <f>ZASOBY!#REF!-ZASOBY_WŁ_!O118</f>
        <v>#REF!</v>
      </c>
      <c r="P118" s="201" t="e">
        <f>ZASOBY!#REF!-ZASOBY_WŁ_!P118</f>
        <v>#REF!</v>
      </c>
      <c r="Q118" s="202" t="e">
        <f>SUM(R118:S118)</f>
        <v>#REF!</v>
      </c>
      <c r="R118" s="203" t="e">
        <f>ZASOBY!#REF!-ZASOBY_WŁ_!R118</f>
        <v>#REF!</v>
      </c>
      <c r="S118" s="203" t="e">
        <f>ZASOBY!#REF!-ZASOBY_WŁ_!S118</f>
        <v>#REF!</v>
      </c>
      <c r="T118" s="202" t="e">
        <f>SUM(U118:V118)</f>
        <v>#REF!</v>
      </c>
      <c r="U118" s="203" t="e">
        <f>ZASOBY!#REF!-ZASOBY_WŁ_!U118</f>
        <v>#REF!</v>
      </c>
      <c r="V118" s="203" t="e">
        <f>ZASOBY!#REF!-ZASOBY_WŁ_!V118</f>
        <v>#REF!</v>
      </c>
      <c r="W118" s="201"/>
      <c r="X118" s="201">
        <v>1928</v>
      </c>
      <c r="Y118" s="204"/>
      <c r="Z118" s="67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  <c r="DI118" s="154"/>
      <c r="DJ118" s="154"/>
      <c r="DK118" s="154"/>
      <c r="DL118" s="154"/>
      <c r="DM118" s="154"/>
      <c r="DN118" s="154"/>
      <c r="DO118" s="154"/>
    </row>
    <row r="119" spans="1:119" ht="12.75" customHeight="1">
      <c r="A119" s="58">
        <v>2</v>
      </c>
      <c r="B119" s="205">
        <f>+B118+1</f>
        <v>111</v>
      </c>
      <c r="C119" s="206">
        <v>1043</v>
      </c>
      <c r="D119" s="207" t="s">
        <v>27</v>
      </c>
      <c r="E119" s="208" t="s">
        <v>24</v>
      </c>
      <c r="F119" s="208" t="s">
        <v>25</v>
      </c>
      <c r="G119" s="208" t="s">
        <v>75</v>
      </c>
      <c r="H119" s="209">
        <v>4</v>
      </c>
      <c r="I119" s="198"/>
      <c r="J119" s="199"/>
      <c r="K119" s="200" t="e">
        <f>SUM(L119:M119)</f>
        <v>#REF!</v>
      </c>
      <c r="L119" s="201" t="e">
        <f>ZASOBY!#REF!-ZASOBY_WŁ_!L119</f>
        <v>#REF!</v>
      </c>
      <c r="M119" s="201" t="e">
        <f>ZASOBY!#REF!-ZASOBY_WŁ_!M119</f>
        <v>#REF!</v>
      </c>
      <c r="N119" s="200" t="e">
        <f>SUM(O119:P119)</f>
        <v>#REF!</v>
      </c>
      <c r="O119" s="201" t="e">
        <f>ZASOBY!#REF!-ZASOBY_WŁ_!O119</f>
        <v>#REF!</v>
      </c>
      <c r="P119" s="201" t="e">
        <f>ZASOBY!#REF!-ZASOBY_WŁ_!P119</f>
        <v>#REF!</v>
      </c>
      <c r="Q119" s="202" t="e">
        <f>SUM(R119:S119)</f>
        <v>#REF!</v>
      </c>
      <c r="R119" s="203" t="e">
        <f>ZASOBY!#REF!-ZASOBY_WŁ_!R119</f>
        <v>#REF!</v>
      </c>
      <c r="S119" s="203" t="e">
        <f>ZASOBY!#REF!-ZASOBY_WŁ_!S119</f>
        <v>#REF!</v>
      </c>
      <c r="T119" s="202" t="e">
        <f>SUM(U119:V119)</f>
        <v>#REF!</v>
      </c>
      <c r="U119" s="203" t="e">
        <f>ZASOBY!#REF!-ZASOBY_WŁ_!U119</f>
        <v>#REF!</v>
      </c>
      <c r="V119" s="203" t="e">
        <f>ZASOBY!#REF!-ZASOBY_WŁ_!V119</f>
        <v>#REF!</v>
      </c>
      <c r="W119" s="201"/>
      <c r="X119" s="201">
        <v>1930</v>
      </c>
      <c r="Y119" s="204"/>
      <c r="Z119" s="67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</row>
    <row r="120" spans="1:119" ht="12.75" customHeight="1">
      <c r="A120" s="58">
        <v>2</v>
      </c>
      <c r="B120" s="205">
        <f>+B119+1</f>
        <v>112</v>
      </c>
      <c r="C120" s="206">
        <v>1044</v>
      </c>
      <c r="D120" s="207" t="s">
        <v>27</v>
      </c>
      <c r="E120" s="208" t="s">
        <v>24</v>
      </c>
      <c r="F120" s="208" t="s">
        <v>25</v>
      </c>
      <c r="G120" s="208" t="s">
        <v>75</v>
      </c>
      <c r="H120" s="209">
        <v>6</v>
      </c>
      <c r="I120" s="198"/>
      <c r="J120" s="199"/>
      <c r="K120" s="200" t="e">
        <f>SUM(L120:M120)</f>
        <v>#REF!</v>
      </c>
      <c r="L120" s="201" t="e">
        <f>ZASOBY!#REF!-ZASOBY_WŁ_!L120</f>
        <v>#REF!</v>
      </c>
      <c r="M120" s="201" t="e">
        <f>ZASOBY!#REF!-ZASOBY_WŁ_!M120</f>
        <v>#REF!</v>
      </c>
      <c r="N120" s="200" t="e">
        <f>SUM(O120:P120)</f>
        <v>#REF!</v>
      </c>
      <c r="O120" s="201" t="e">
        <f>ZASOBY!#REF!-ZASOBY_WŁ_!O120</f>
        <v>#REF!</v>
      </c>
      <c r="P120" s="201" t="e">
        <f>ZASOBY!#REF!-ZASOBY_WŁ_!P120</f>
        <v>#REF!</v>
      </c>
      <c r="Q120" s="202" t="e">
        <f>SUM(R120:S120)</f>
        <v>#REF!</v>
      </c>
      <c r="R120" s="203" t="e">
        <f>ZASOBY!#REF!-ZASOBY_WŁ_!R120</f>
        <v>#REF!</v>
      </c>
      <c r="S120" s="203" t="e">
        <f>ZASOBY!#REF!-ZASOBY_WŁ_!S120</f>
        <v>#REF!</v>
      </c>
      <c r="T120" s="202" t="e">
        <f>SUM(U120:V120)</f>
        <v>#REF!</v>
      </c>
      <c r="U120" s="203" t="e">
        <f>ZASOBY!#REF!-ZASOBY_WŁ_!U120</f>
        <v>#REF!</v>
      </c>
      <c r="V120" s="203" t="e">
        <f>ZASOBY!#REF!-ZASOBY_WŁ_!V120</f>
        <v>#REF!</v>
      </c>
      <c r="W120" s="201"/>
      <c r="X120" s="201">
        <v>1930</v>
      </c>
      <c r="Y120" s="204"/>
      <c r="Z120" s="67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</row>
    <row r="121" spans="1:119" ht="12.75" customHeight="1">
      <c r="A121" s="58">
        <v>2</v>
      </c>
      <c r="B121" s="205">
        <f>+B120+1</f>
        <v>113</v>
      </c>
      <c r="C121" s="206">
        <v>1045</v>
      </c>
      <c r="D121" s="207" t="s">
        <v>27</v>
      </c>
      <c r="E121" s="208" t="s">
        <v>24</v>
      </c>
      <c r="F121" s="208" t="s">
        <v>25</v>
      </c>
      <c r="G121" s="208" t="s">
        <v>75</v>
      </c>
      <c r="H121" s="209">
        <v>8</v>
      </c>
      <c r="I121" s="198"/>
      <c r="J121" s="199"/>
      <c r="K121" s="200" t="e">
        <f>SUM(L121:M121)</f>
        <v>#REF!</v>
      </c>
      <c r="L121" s="201" t="e">
        <f>ZASOBY!#REF!-ZASOBY_WŁ_!L121</f>
        <v>#REF!</v>
      </c>
      <c r="M121" s="201" t="e">
        <f>ZASOBY!#REF!-ZASOBY_WŁ_!M121</f>
        <v>#REF!</v>
      </c>
      <c r="N121" s="200" t="e">
        <f>SUM(O121:P121)</f>
        <v>#REF!</v>
      </c>
      <c r="O121" s="201" t="e">
        <f>ZASOBY!#REF!-ZASOBY_WŁ_!O121</f>
        <v>#REF!</v>
      </c>
      <c r="P121" s="201" t="e">
        <f>ZASOBY!#REF!-ZASOBY_WŁ_!P121</f>
        <v>#REF!</v>
      </c>
      <c r="Q121" s="202" t="e">
        <f>SUM(R121:S121)</f>
        <v>#REF!</v>
      </c>
      <c r="R121" s="203" t="e">
        <f>ZASOBY!#REF!-ZASOBY_WŁ_!R121</f>
        <v>#REF!</v>
      </c>
      <c r="S121" s="203" t="e">
        <f>ZASOBY!#REF!-ZASOBY_WŁ_!S121</f>
        <v>#REF!</v>
      </c>
      <c r="T121" s="202" t="e">
        <f>SUM(U121:V121)</f>
        <v>#REF!</v>
      </c>
      <c r="U121" s="203" t="e">
        <f>ZASOBY!#REF!-ZASOBY_WŁ_!U121</f>
        <v>#REF!</v>
      </c>
      <c r="V121" s="203" t="e">
        <f>ZASOBY!#REF!-ZASOBY_WŁ_!V121</f>
        <v>#REF!</v>
      </c>
      <c r="W121" s="201"/>
      <c r="X121" s="201">
        <v>1930</v>
      </c>
      <c r="Y121" s="204"/>
      <c r="Z121" s="67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54"/>
      <c r="DL121" s="154"/>
      <c r="DM121" s="154"/>
      <c r="DN121" s="154"/>
      <c r="DO121" s="154"/>
    </row>
    <row r="122" spans="1:119" ht="12.75" customHeight="1">
      <c r="A122" s="58">
        <v>2</v>
      </c>
      <c r="B122" s="205">
        <f>+B121+1</f>
        <v>114</v>
      </c>
      <c r="C122" s="206">
        <v>1046</v>
      </c>
      <c r="D122" s="207" t="s">
        <v>27</v>
      </c>
      <c r="E122" s="208" t="s">
        <v>24</v>
      </c>
      <c r="F122" s="208" t="s">
        <v>25</v>
      </c>
      <c r="G122" s="208" t="s">
        <v>75</v>
      </c>
      <c r="H122" s="209">
        <v>20</v>
      </c>
      <c r="I122" s="198"/>
      <c r="J122" s="199"/>
      <c r="K122" s="200" t="e">
        <f>SUM(L122:M122)</f>
        <v>#REF!</v>
      </c>
      <c r="L122" s="201" t="e">
        <f>ZASOBY!#REF!-ZASOBY_WŁ_!L122</f>
        <v>#REF!</v>
      </c>
      <c r="M122" s="201" t="e">
        <f>ZASOBY!#REF!-ZASOBY_WŁ_!M122</f>
        <v>#REF!</v>
      </c>
      <c r="N122" s="200" t="e">
        <f>SUM(O122:P122)</f>
        <v>#REF!</v>
      </c>
      <c r="O122" s="201" t="e">
        <f>ZASOBY!#REF!-ZASOBY_WŁ_!O122</f>
        <v>#REF!</v>
      </c>
      <c r="P122" s="201" t="e">
        <f>ZASOBY!#REF!-ZASOBY_WŁ_!P122</f>
        <v>#REF!</v>
      </c>
      <c r="Q122" s="202" t="e">
        <f>SUM(R122:S122)</f>
        <v>#REF!</v>
      </c>
      <c r="R122" s="203" t="e">
        <f>ZASOBY!#REF!-ZASOBY_WŁ_!R122</f>
        <v>#REF!</v>
      </c>
      <c r="S122" s="203" t="e">
        <f>ZASOBY!#REF!-ZASOBY_WŁ_!S122</f>
        <v>#REF!</v>
      </c>
      <c r="T122" s="202" t="e">
        <f>SUM(U122:V122)</f>
        <v>#REF!</v>
      </c>
      <c r="U122" s="203" t="e">
        <f>ZASOBY!#REF!-ZASOBY_WŁ_!U122</f>
        <v>#REF!</v>
      </c>
      <c r="V122" s="203" t="e">
        <f>ZASOBY!#REF!-ZASOBY_WŁ_!V122</f>
        <v>#REF!</v>
      </c>
      <c r="W122" s="201"/>
      <c r="X122" s="201">
        <v>1930</v>
      </c>
      <c r="Y122" s="204"/>
      <c r="Z122" s="67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4"/>
      <c r="DD122" s="154"/>
      <c r="DE122" s="154"/>
      <c r="DF122" s="154"/>
      <c r="DG122" s="154"/>
      <c r="DH122" s="154"/>
      <c r="DI122" s="154"/>
      <c r="DJ122" s="154"/>
      <c r="DK122" s="154"/>
      <c r="DL122" s="154"/>
      <c r="DM122" s="154"/>
      <c r="DN122" s="154"/>
      <c r="DO122" s="154"/>
    </row>
    <row r="123" spans="1:119" ht="12.75" customHeight="1">
      <c r="A123" s="58">
        <v>2</v>
      </c>
      <c r="B123" s="193">
        <f>+B122+1</f>
        <v>115</v>
      </c>
      <c r="C123" s="194">
        <v>3081</v>
      </c>
      <c r="D123" s="195" t="s">
        <v>23</v>
      </c>
      <c r="E123" s="196" t="s">
        <v>24</v>
      </c>
      <c r="F123" s="196" t="s">
        <v>25</v>
      </c>
      <c r="G123" s="196" t="s">
        <v>76</v>
      </c>
      <c r="H123" s="197">
        <v>1</v>
      </c>
      <c r="I123" s="198">
        <v>1</v>
      </c>
      <c r="J123" s="199"/>
      <c r="K123" s="200" t="e">
        <f>SUM(L123:M123)</f>
        <v>#REF!</v>
      </c>
      <c r="L123" s="201" t="e">
        <f>ZASOBY!#REF!-ZASOBY_WŁ_!L123</f>
        <v>#REF!</v>
      </c>
      <c r="M123" s="201" t="e">
        <f>ZASOBY!#REF!-ZASOBY_WŁ_!M123</f>
        <v>#REF!</v>
      </c>
      <c r="N123" s="200" t="e">
        <f>SUM(O123:P123)</f>
        <v>#REF!</v>
      </c>
      <c r="O123" s="201" t="e">
        <f>ZASOBY!#REF!-ZASOBY_WŁ_!O123</f>
        <v>#REF!</v>
      </c>
      <c r="P123" s="201" t="e">
        <f>ZASOBY!#REF!-ZASOBY_WŁ_!P123</f>
        <v>#REF!</v>
      </c>
      <c r="Q123" s="202" t="e">
        <f>SUM(R123:S123)</f>
        <v>#REF!</v>
      </c>
      <c r="R123" s="203" t="e">
        <f>ZASOBY!#REF!-ZASOBY_WŁ_!R123</f>
        <v>#REF!</v>
      </c>
      <c r="S123" s="203" t="e">
        <f>ZASOBY!#REF!-ZASOBY_WŁ_!S123</f>
        <v>#REF!</v>
      </c>
      <c r="T123" s="202" t="e">
        <f>SUM(U123:V123)</f>
        <v>#REF!</v>
      </c>
      <c r="U123" s="203" t="e">
        <f>ZASOBY!#REF!-ZASOBY_WŁ_!U123</f>
        <v>#REF!</v>
      </c>
      <c r="V123" s="203" t="e">
        <f>ZASOBY!#REF!-ZASOBY_WŁ_!V123</f>
        <v>#REF!</v>
      </c>
      <c r="W123" s="201"/>
      <c r="X123" s="201">
        <v>1910</v>
      </c>
      <c r="Y123" s="204"/>
      <c r="Z123" s="67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4"/>
      <c r="DF123" s="154"/>
      <c r="DG123" s="154"/>
      <c r="DH123" s="154"/>
      <c r="DI123" s="154"/>
      <c r="DJ123" s="154"/>
      <c r="DK123" s="154"/>
      <c r="DL123" s="154"/>
      <c r="DM123" s="154"/>
      <c r="DN123" s="154"/>
      <c r="DO123" s="154"/>
    </row>
    <row r="124" spans="1:119" ht="12.75" customHeight="1">
      <c r="A124" s="58">
        <v>1</v>
      </c>
      <c r="B124" s="205">
        <f>+B123+1</f>
        <v>116</v>
      </c>
      <c r="C124" s="206">
        <v>3197</v>
      </c>
      <c r="D124" s="207" t="s">
        <v>27</v>
      </c>
      <c r="E124" s="208" t="s">
        <v>24</v>
      </c>
      <c r="F124" s="208" t="s">
        <v>25</v>
      </c>
      <c r="G124" s="208" t="s">
        <v>77</v>
      </c>
      <c r="H124" s="209">
        <v>1</v>
      </c>
      <c r="I124" s="198"/>
      <c r="J124" s="199"/>
      <c r="K124" s="200" t="e">
        <f>SUM(L124:M124)</f>
        <v>#REF!</v>
      </c>
      <c r="L124" s="201" t="e">
        <f>ZASOBY!#REF!-ZASOBY_WŁ_!L124</f>
        <v>#REF!</v>
      </c>
      <c r="M124" s="201" t="e">
        <f>ZASOBY!#REF!-ZASOBY_WŁ_!M124</f>
        <v>#REF!</v>
      </c>
      <c r="N124" s="200" t="e">
        <f>SUM(O124:P124)</f>
        <v>#REF!</v>
      </c>
      <c r="O124" s="201" t="e">
        <f>ZASOBY!#REF!-ZASOBY_WŁ_!O124</f>
        <v>#REF!</v>
      </c>
      <c r="P124" s="201" t="e">
        <f>ZASOBY!#REF!-ZASOBY_WŁ_!P124</f>
        <v>#REF!</v>
      </c>
      <c r="Q124" s="202" t="e">
        <f>SUM(R124:S124)</f>
        <v>#REF!</v>
      </c>
      <c r="R124" s="203" t="e">
        <f>ZASOBY!#REF!-ZASOBY_WŁ_!R124</f>
        <v>#REF!</v>
      </c>
      <c r="S124" s="203" t="e">
        <f>ZASOBY!#REF!-ZASOBY_WŁ_!S124</f>
        <v>#REF!</v>
      </c>
      <c r="T124" s="202" t="e">
        <f>SUM(U124:V124)</f>
        <v>#REF!</v>
      </c>
      <c r="U124" s="203" t="e">
        <f>ZASOBY!#REF!-ZASOBY_WŁ_!U124</f>
        <v>#REF!</v>
      </c>
      <c r="V124" s="203" t="e">
        <f>ZASOBY!#REF!-ZASOBY_WŁ_!V124</f>
        <v>#REF!</v>
      </c>
      <c r="W124" s="201"/>
      <c r="X124" s="225">
        <v>1900</v>
      </c>
      <c r="Y124" s="204"/>
      <c r="Z124" s="67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4"/>
      <c r="DF124" s="154"/>
      <c r="DG124" s="154"/>
      <c r="DH124" s="154"/>
      <c r="DI124" s="154"/>
      <c r="DJ124" s="154"/>
      <c r="DK124" s="154"/>
      <c r="DL124" s="154"/>
      <c r="DM124" s="154"/>
      <c r="DN124" s="154"/>
      <c r="DO124" s="154"/>
    </row>
    <row r="125" spans="1:119" ht="12.75" customHeight="1">
      <c r="A125" s="58">
        <v>1</v>
      </c>
      <c r="B125" s="205">
        <f>+B124+1</f>
        <v>117</v>
      </c>
      <c r="C125" s="206">
        <v>3086</v>
      </c>
      <c r="D125" s="207" t="s">
        <v>27</v>
      </c>
      <c r="E125" s="208" t="s">
        <v>24</v>
      </c>
      <c r="F125" s="208" t="s">
        <v>25</v>
      </c>
      <c r="G125" s="208" t="s">
        <v>77</v>
      </c>
      <c r="H125" s="209">
        <v>6</v>
      </c>
      <c r="I125" s="198"/>
      <c r="J125" s="199"/>
      <c r="K125" s="200" t="e">
        <f>SUM(L125:M125)</f>
        <v>#REF!</v>
      </c>
      <c r="L125" s="201" t="e">
        <f>ZASOBY!#REF!-ZASOBY_WŁ_!L125</f>
        <v>#REF!</v>
      </c>
      <c r="M125" s="201" t="e">
        <f>ZASOBY!#REF!-ZASOBY_WŁ_!M125</f>
        <v>#REF!</v>
      </c>
      <c r="N125" s="200" t="e">
        <f>SUM(O125:P125)</f>
        <v>#REF!</v>
      </c>
      <c r="O125" s="201" t="e">
        <f>ZASOBY!#REF!-ZASOBY_WŁ_!O125</f>
        <v>#REF!</v>
      </c>
      <c r="P125" s="201" t="e">
        <f>ZASOBY!#REF!-ZASOBY_WŁ_!P125</f>
        <v>#REF!</v>
      </c>
      <c r="Q125" s="202" t="e">
        <f>SUM(R125:S125)</f>
        <v>#REF!</v>
      </c>
      <c r="R125" s="203" t="e">
        <f>ZASOBY!#REF!-ZASOBY_WŁ_!R125</f>
        <v>#REF!</v>
      </c>
      <c r="S125" s="203" t="e">
        <f>ZASOBY!#REF!-ZASOBY_WŁ_!S125</f>
        <v>#REF!</v>
      </c>
      <c r="T125" s="202" t="e">
        <f>SUM(U125:V125)</f>
        <v>#REF!</v>
      </c>
      <c r="U125" s="203" t="e">
        <f>ZASOBY!#REF!-ZASOBY_WŁ_!U125</f>
        <v>#REF!</v>
      </c>
      <c r="V125" s="203" t="e">
        <f>ZASOBY!#REF!-ZASOBY_WŁ_!V125</f>
        <v>#REF!</v>
      </c>
      <c r="W125" s="201"/>
      <c r="X125" s="201">
        <v>1925</v>
      </c>
      <c r="Y125" s="204"/>
      <c r="Z125" s="67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</row>
    <row r="126" spans="1:119" ht="12.75" customHeight="1">
      <c r="A126" s="58">
        <v>1</v>
      </c>
      <c r="B126" s="205">
        <f>+B125+1</f>
        <v>118</v>
      </c>
      <c r="C126" s="206">
        <v>3083</v>
      </c>
      <c r="D126" s="207" t="s">
        <v>27</v>
      </c>
      <c r="E126" s="208" t="s">
        <v>24</v>
      </c>
      <c r="F126" s="208" t="s">
        <v>25</v>
      </c>
      <c r="G126" s="208" t="s">
        <v>77</v>
      </c>
      <c r="H126" s="209">
        <v>14</v>
      </c>
      <c r="I126" s="198"/>
      <c r="J126" s="199"/>
      <c r="K126" s="200" t="e">
        <f>SUM(L126:M126)</f>
        <v>#REF!</v>
      </c>
      <c r="L126" s="201" t="e">
        <f>ZASOBY!#REF!-ZASOBY_WŁ_!L126</f>
        <v>#REF!</v>
      </c>
      <c r="M126" s="201" t="e">
        <f>ZASOBY!#REF!-ZASOBY_WŁ_!M126</f>
        <v>#REF!</v>
      </c>
      <c r="N126" s="200" t="e">
        <f>SUM(O126:P126)</f>
        <v>#REF!</v>
      </c>
      <c r="O126" s="201" t="e">
        <f>ZASOBY!#REF!-ZASOBY_WŁ_!O126</f>
        <v>#REF!</v>
      </c>
      <c r="P126" s="201" t="e">
        <f>ZASOBY!#REF!-ZASOBY_WŁ_!P126</f>
        <v>#REF!</v>
      </c>
      <c r="Q126" s="202" t="e">
        <f>SUM(R126:S126)</f>
        <v>#REF!</v>
      </c>
      <c r="R126" s="203" t="e">
        <f>ZASOBY!#REF!-ZASOBY_WŁ_!R126</f>
        <v>#REF!</v>
      </c>
      <c r="S126" s="203" t="e">
        <f>ZASOBY!#REF!-ZASOBY_WŁ_!S126</f>
        <v>#REF!</v>
      </c>
      <c r="T126" s="202" t="e">
        <f>SUM(U126:V126)</f>
        <v>#REF!</v>
      </c>
      <c r="U126" s="203" t="e">
        <f>ZASOBY!#REF!-ZASOBY_WŁ_!U126</f>
        <v>#REF!</v>
      </c>
      <c r="V126" s="203" t="e">
        <f>ZASOBY!#REF!-ZASOBY_WŁ_!V126</f>
        <v>#REF!</v>
      </c>
      <c r="W126" s="201"/>
      <c r="X126" s="201">
        <v>1925</v>
      </c>
      <c r="Y126" s="204"/>
      <c r="Z126" s="67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</row>
    <row r="127" spans="1:119" ht="12.75" customHeight="1">
      <c r="A127" s="58">
        <v>1</v>
      </c>
      <c r="B127" s="205">
        <f>+B126+1</f>
        <v>119</v>
      </c>
      <c r="C127" s="206">
        <v>3084</v>
      </c>
      <c r="D127" s="207" t="s">
        <v>27</v>
      </c>
      <c r="E127" s="208" t="s">
        <v>24</v>
      </c>
      <c r="F127" s="208" t="s">
        <v>25</v>
      </c>
      <c r="G127" s="208" t="s">
        <v>77</v>
      </c>
      <c r="H127" s="209">
        <v>22</v>
      </c>
      <c r="I127" s="198"/>
      <c r="J127" s="199"/>
      <c r="K127" s="200" t="e">
        <f>SUM(L127:M127)</f>
        <v>#REF!</v>
      </c>
      <c r="L127" s="201" t="e">
        <f>ZASOBY!#REF!-ZASOBY_WŁ_!L127</f>
        <v>#REF!</v>
      </c>
      <c r="M127" s="201" t="e">
        <f>ZASOBY!#REF!-ZASOBY_WŁ_!M127</f>
        <v>#REF!</v>
      </c>
      <c r="N127" s="200" t="e">
        <f>SUM(O127:P127)</f>
        <v>#REF!</v>
      </c>
      <c r="O127" s="201" t="e">
        <f>ZASOBY!#REF!-ZASOBY_WŁ_!O127</f>
        <v>#REF!</v>
      </c>
      <c r="P127" s="201" t="e">
        <f>ZASOBY!#REF!-ZASOBY_WŁ_!P127</f>
        <v>#REF!</v>
      </c>
      <c r="Q127" s="202" t="e">
        <f>SUM(R127:S127)</f>
        <v>#REF!</v>
      </c>
      <c r="R127" s="203" t="e">
        <f>ZASOBY!#REF!-ZASOBY_WŁ_!R127</f>
        <v>#REF!</v>
      </c>
      <c r="S127" s="203" t="e">
        <f>ZASOBY!#REF!-ZASOBY_WŁ_!S127</f>
        <v>#REF!</v>
      </c>
      <c r="T127" s="202" t="e">
        <f>SUM(U127:V127)</f>
        <v>#REF!</v>
      </c>
      <c r="U127" s="203" t="e">
        <f>ZASOBY!#REF!-ZASOBY_WŁ_!U127</f>
        <v>#REF!</v>
      </c>
      <c r="V127" s="203" t="e">
        <f>ZASOBY!#REF!-ZASOBY_WŁ_!V127</f>
        <v>#REF!</v>
      </c>
      <c r="W127" s="201"/>
      <c r="X127" s="201">
        <v>1925</v>
      </c>
      <c r="Y127" s="204"/>
      <c r="Z127" s="67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4"/>
      <c r="DF127" s="154"/>
      <c r="DG127" s="154"/>
      <c r="DH127" s="154"/>
      <c r="DI127" s="154"/>
      <c r="DJ127" s="154"/>
      <c r="DK127" s="154"/>
      <c r="DL127" s="154"/>
      <c r="DM127" s="154"/>
      <c r="DN127" s="154"/>
      <c r="DO127" s="154"/>
    </row>
    <row r="128" spans="1:119" ht="12.75" customHeight="1">
      <c r="A128" s="58">
        <v>1</v>
      </c>
      <c r="B128" s="211">
        <f>+B127+1</f>
        <v>120</v>
      </c>
      <c r="C128" s="194">
        <v>3087</v>
      </c>
      <c r="D128" s="195" t="s">
        <v>23</v>
      </c>
      <c r="E128" s="196" t="s">
        <v>34</v>
      </c>
      <c r="F128" s="196" t="s">
        <v>25</v>
      </c>
      <c r="G128" s="196" t="s">
        <v>77</v>
      </c>
      <c r="H128" s="197">
        <v>43</v>
      </c>
      <c r="I128" s="198">
        <v>1</v>
      </c>
      <c r="J128" s="199"/>
      <c r="K128" s="200" t="e">
        <f>SUM(L128:M128)</f>
        <v>#REF!</v>
      </c>
      <c r="L128" s="201" t="e">
        <f>ZASOBY!#REF!-ZASOBY_WŁ_!L128</f>
        <v>#REF!</v>
      </c>
      <c r="M128" s="201" t="e">
        <f>ZASOBY!#REF!-ZASOBY_WŁ_!M128</f>
        <v>#REF!</v>
      </c>
      <c r="N128" s="200" t="e">
        <f>SUM(O128:P128)</f>
        <v>#REF!</v>
      </c>
      <c r="O128" s="201" t="e">
        <f>ZASOBY!#REF!-ZASOBY_WŁ_!O128</f>
        <v>#REF!</v>
      </c>
      <c r="P128" s="201" t="e">
        <f>ZASOBY!#REF!-ZASOBY_WŁ_!P128</f>
        <v>#REF!</v>
      </c>
      <c r="Q128" s="202" t="e">
        <f>SUM(R128:S128)</f>
        <v>#REF!</v>
      </c>
      <c r="R128" s="203" t="e">
        <f>ZASOBY!#REF!-ZASOBY_WŁ_!R128</f>
        <v>#REF!</v>
      </c>
      <c r="S128" s="203" t="e">
        <f>ZASOBY!#REF!-ZASOBY_WŁ_!S128</f>
        <v>#REF!</v>
      </c>
      <c r="T128" s="202" t="e">
        <f>SUM(U128:V128)</f>
        <v>#REF!</v>
      </c>
      <c r="U128" s="203" t="e">
        <f>ZASOBY!#REF!-ZASOBY_WŁ_!U128</f>
        <v>#REF!</v>
      </c>
      <c r="V128" s="203" t="e">
        <f>ZASOBY!#REF!-ZASOBY_WŁ_!V128</f>
        <v>#REF!</v>
      </c>
      <c r="W128" s="201"/>
      <c r="X128" s="201">
        <v>1972</v>
      </c>
      <c r="Y128" s="204"/>
      <c r="Z128" s="67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4"/>
      <c r="DE128" s="154"/>
      <c r="DF128" s="154"/>
      <c r="DG128" s="154"/>
      <c r="DH128" s="154"/>
      <c r="DI128" s="154"/>
      <c r="DJ128" s="154"/>
      <c r="DK128" s="154"/>
      <c r="DL128" s="154"/>
      <c r="DM128" s="154"/>
      <c r="DN128" s="154"/>
      <c r="DO128" s="154"/>
    </row>
    <row r="129" spans="1:119" ht="12.75" customHeight="1">
      <c r="A129" s="58">
        <v>1</v>
      </c>
      <c r="B129" s="193">
        <f>+B128+1</f>
        <v>121</v>
      </c>
      <c r="C129" s="194">
        <v>3088</v>
      </c>
      <c r="D129" s="195" t="s">
        <v>23</v>
      </c>
      <c r="E129" s="196" t="s">
        <v>34</v>
      </c>
      <c r="F129" s="196" t="s">
        <v>25</v>
      </c>
      <c r="G129" s="196" t="s">
        <v>77</v>
      </c>
      <c r="H129" s="197" t="s">
        <v>78</v>
      </c>
      <c r="I129" s="198">
        <v>1</v>
      </c>
      <c r="J129" s="199"/>
      <c r="K129" s="200" t="e">
        <f>SUM(L129:M129)</f>
        <v>#REF!</v>
      </c>
      <c r="L129" s="201" t="e">
        <f>ZASOBY!#REF!-ZASOBY_WŁ_!L129</f>
        <v>#REF!</v>
      </c>
      <c r="M129" s="201" t="e">
        <f>ZASOBY!#REF!-ZASOBY_WŁ_!M129</f>
        <v>#REF!</v>
      </c>
      <c r="N129" s="200" t="e">
        <f>SUM(O129:P129)</f>
        <v>#REF!</v>
      </c>
      <c r="O129" s="201" t="e">
        <f>ZASOBY!#REF!-ZASOBY_WŁ_!O129</f>
        <v>#REF!</v>
      </c>
      <c r="P129" s="201" t="e">
        <f>ZASOBY!#REF!-ZASOBY_WŁ_!P129</f>
        <v>#REF!</v>
      </c>
      <c r="Q129" s="202" t="e">
        <f>SUM(R129:S129)</f>
        <v>#REF!</v>
      </c>
      <c r="R129" s="203" t="e">
        <f>ZASOBY!#REF!-ZASOBY_WŁ_!R129</f>
        <v>#REF!</v>
      </c>
      <c r="S129" s="203" t="e">
        <f>ZASOBY!#REF!-ZASOBY_WŁ_!S129</f>
        <v>#REF!</v>
      </c>
      <c r="T129" s="202" t="e">
        <f>SUM(U129:V129)</f>
        <v>#REF!</v>
      </c>
      <c r="U129" s="203" t="e">
        <f>ZASOBY!#REF!-ZASOBY_WŁ_!U129</f>
        <v>#REF!</v>
      </c>
      <c r="V129" s="203" t="e">
        <f>ZASOBY!#REF!-ZASOBY_WŁ_!V129</f>
        <v>#REF!</v>
      </c>
      <c r="W129" s="201"/>
      <c r="X129" s="201">
        <v>1972</v>
      </c>
      <c r="Y129" s="204"/>
      <c r="Z129" s="67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4"/>
      <c r="DE129" s="154"/>
      <c r="DF129" s="154"/>
      <c r="DG129" s="154"/>
      <c r="DH129" s="154"/>
      <c r="DI129" s="154"/>
      <c r="DJ129" s="154"/>
      <c r="DK129" s="154"/>
      <c r="DL129" s="154"/>
      <c r="DM129" s="154"/>
      <c r="DN129" s="154"/>
      <c r="DO129" s="154"/>
    </row>
    <row r="130" spans="1:119" ht="12.75" customHeight="1">
      <c r="A130" s="58">
        <v>2</v>
      </c>
      <c r="B130" s="205">
        <f>+B129+1</f>
        <v>122</v>
      </c>
      <c r="C130" s="206">
        <v>3089</v>
      </c>
      <c r="D130" s="207" t="s">
        <v>27</v>
      </c>
      <c r="E130" s="208" t="s">
        <v>24</v>
      </c>
      <c r="F130" s="208" t="s">
        <v>25</v>
      </c>
      <c r="G130" s="208" t="s">
        <v>79</v>
      </c>
      <c r="H130" s="209" t="s">
        <v>80</v>
      </c>
      <c r="I130" s="198"/>
      <c r="J130" s="199"/>
      <c r="K130" s="200" t="e">
        <f>SUM(L130:M130)</f>
        <v>#REF!</v>
      </c>
      <c r="L130" s="201" t="e">
        <f>ZASOBY!#REF!-ZASOBY_WŁ_!L130</f>
        <v>#REF!</v>
      </c>
      <c r="M130" s="201" t="e">
        <f>ZASOBY!#REF!-ZASOBY_WŁ_!M130</f>
        <v>#REF!</v>
      </c>
      <c r="N130" s="200" t="e">
        <f>SUM(O130:P130)</f>
        <v>#REF!</v>
      </c>
      <c r="O130" s="201" t="e">
        <f>ZASOBY!#REF!-ZASOBY_WŁ_!O130</f>
        <v>#REF!</v>
      </c>
      <c r="P130" s="201" t="e">
        <f>ZASOBY!#REF!-ZASOBY_WŁ_!P130</f>
        <v>#REF!</v>
      </c>
      <c r="Q130" s="202" t="e">
        <f>SUM(R130:S130)</f>
        <v>#REF!</v>
      </c>
      <c r="R130" s="203" t="e">
        <f>ZASOBY!#REF!-ZASOBY_WŁ_!R130</f>
        <v>#REF!</v>
      </c>
      <c r="S130" s="203" t="e">
        <f>ZASOBY!#REF!-ZASOBY_WŁ_!S130</f>
        <v>#REF!</v>
      </c>
      <c r="T130" s="202" t="e">
        <f>SUM(U130:V130)</f>
        <v>#REF!</v>
      </c>
      <c r="U130" s="203" t="e">
        <f>ZASOBY!#REF!-ZASOBY_WŁ_!U130</f>
        <v>#REF!</v>
      </c>
      <c r="V130" s="203" t="e">
        <f>ZASOBY!#REF!-ZASOBY_WŁ_!V130</f>
        <v>#REF!</v>
      </c>
      <c r="W130" s="201"/>
      <c r="X130" s="201">
        <v>1930</v>
      </c>
      <c r="Y130" s="204"/>
      <c r="Z130" s="67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4"/>
      <c r="DE130" s="154"/>
      <c r="DF130" s="154"/>
      <c r="DG130" s="154"/>
      <c r="DH130" s="154"/>
      <c r="DI130" s="154"/>
      <c r="DJ130" s="154"/>
      <c r="DK130" s="154"/>
      <c r="DL130" s="154"/>
      <c r="DM130" s="154"/>
      <c r="DN130" s="154"/>
      <c r="DO130" s="154"/>
    </row>
    <row r="131" spans="1:119" ht="12.75" customHeight="1">
      <c r="A131" s="58">
        <v>2</v>
      </c>
      <c r="B131" s="205">
        <f>+B130+1</f>
        <v>123</v>
      </c>
      <c r="C131" s="206">
        <v>1064</v>
      </c>
      <c r="D131" s="207" t="s">
        <v>27</v>
      </c>
      <c r="E131" s="208" t="s">
        <v>34</v>
      </c>
      <c r="F131" s="208" t="s">
        <v>25</v>
      </c>
      <c r="G131" s="208" t="s">
        <v>79</v>
      </c>
      <c r="H131" s="209">
        <v>12</v>
      </c>
      <c r="I131" s="198"/>
      <c r="J131" s="199"/>
      <c r="K131" s="200" t="e">
        <f>SUM(L131:M131)</f>
        <v>#REF!</v>
      </c>
      <c r="L131" s="201" t="e">
        <f>ZASOBY!#REF!-ZASOBY_WŁ_!L131</f>
        <v>#REF!</v>
      </c>
      <c r="M131" s="201" t="e">
        <f>ZASOBY!#REF!-ZASOBY_WŁ_!M131</f>
        <v>#REF!</v>
      </c>
      <c r="N131" s="200" t="e">
        <f>SUM(O131:P131)</f>
        <v>#REF!</v>
      </c>
      <c r="O131" s="201" t="e">
        <f>ZASOBY!#REF!-ZASOBY_WŁ_!O131</f>
        <v>#REF!</v>
      </c>
      <c r="P131" s="201" t="e">
        <f>ZASOBY!#REF!-ZASOBY_WŁ_!P131</f>
        <v>#REF!</v>
      </c>
      <c r="Q131" s="202" t="e">
        <f>SUM(R131:S131)</f>
        <v>#REF!</v>
      </c>
      <c r="R131" s="203" t="e">
        <f>ZASOBY!#REF!-ZASOBY_WŁ_!R131</f>
        <v>#REF!</v>
      </c>
      <c r="S131" s="203" t="e">
        <f>ZASOBY!#REF!-ZASOBY_WŁ_!S131</f>
        <v>#REF!</v>
      </c>
      <c r="T131" s="202" t="e">
        <f>SUM(U131:V131)</f>
        <v>#REF!</v>
      </c>
      <c r="U131" s="203" t="e">
        <f>ZASOBY!#REF!-ZASOBY_WŁ_!U131</f>
        <v>#REF!</v>
      </c>
      <c r="V131" s="203" t="e">
        <f>ZASOBY!#REF!-ZASOBY_WŁ_!V131</f>
        <v>#REF!</v>
      </c>
      <c r="W131" s="201"/>
      <c r="X131" s="201">
        <v>1980</v>
      </c>
      <c r="Y131" s="204"/>
      <c r="Z131" s="67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  <c r="DC131" s="154"/>
      <c r="DD131" s="154"/>
      <c r="DE131" s="154"/>
      <c r="DF131" s="154"/>
      <c r="DG131" s="154"/>
      <c r="DH131" s="154"/>
      <c r="DI131" s="154"/>
      <c r="DJ131" s="154"/>
      <c r="DK131" s="154"/>
      <c r="DL131" s="154"/>
      <c r="DM131" s="154"/>
      <c r="DN131" s="154"/>
      <c r="DO131" s="154"/>
    </row>
    <row r="132" spans="1:119" ht="12.75" customHeight="1">
      <c r="A132" s="58">
        <v>2</v>
      </c>
      <c r="B132" s="205">
        <f>+B131+1</f>
        <v>124</v>
      </c>
      <c r="C132" s="206">
        <v>1062</v>
      </c>
      <c r="D132" s="207" t="s">
        <v>27</v>
      </c>
      <c r="E132" s="208" t="s">
        <v>34</v>
      </c>
      <c r="F132" s="208" t="s">
        <v>25</v>
      </c>
      <c r="G132" s="208" t="s">
        <v>79</v>
      </c>
      <c r="H132" s="209" t="s">
        <v>81</v>
      </c>
      <c r="I132" s="198"/>
      <c r="J132" s="199"/>
      <c r="K132" s="200" t="e">
        <f>SUM(L132:M132)</f>
        <v>#REF!</v>
      </c>
      <c r="L132" s="201" t="e">
        <f>ZASOBY!#REF!-ZASOBY_WŁ_!L132</f>
        <v>#REF!</v>
      </c>
      <c r="M132" s="201" t="e">
        <f>ZASOBY!#REF!-ZASOBY_WŁ_!M132</f>
        <v>#REF!</v>
      </c>
      <c r="N132" s="200" t="e">
        <f>SUM(O132:P132)</f>
        <v>#REF!</v>
      </c>
      <c r="O132" s="201" t="e">
        <f>ZASOBY!#REF!-ZASOBY_WŁ_!O132</f>
        <v>#REF!</v>
      </c>
      <c r="P132" s="201" t="e">
        <f>ZASOBY!#REF!-ZASOBY_WŁ_!P132</f>
        <v>#REF!</v>
      </c>
      <c r="Q132" s="202" t="e">
        <f>SUM(R132:S132)</f>
        <v>#REF!</v>
      </c>
      <c r="R132" s="203" t="e">
        <f>ZASOBY!#REF!-ZASOBY_WŁ_!R132</f>
        <v>#REF!</v>
      </c>
      <c r="S132" s="203" t="e">
        <f>ZASOBY!#REF!-ZASOBY_WŁ_!S132</f>
        <v>#REF!</v>
      </c>
      <c r="T132" s="202" t="e">
        <f>SUM(U132:V132)</f>
        <v>#REF!</v>
      </c>
      <c r="U132" s="203" t="e">
        <f>ZASOBY!#REF!-ZASOBY_WŁ_!U132</f>
        <v>#REF!</v>
      </c>
      <c r="V132" s="203" t="e">
        <f>ZASOBY!#REF!-ZASOBY_WŁ_!V132</f>
        <v>#REF!</v>
      </c>
      <c r="W132" s="201"/>
      <c r="X132" s="201">
        <v>1980</v>
      </c>
      <c r="Y132" s="224"/>
      <c r="Z132" s="67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  <c r="DC132" s="154"/>
      <c r="DD132" s="154"/>
      <c r="DE132" s="154"/>
      <c r="DF132" s="154"/>
      <c r="DG132" s="154"/>
      <c r="DH132" s="154"/>
      <c r="DI132" s="154"/>
      <c r="DJ132" s="154"/>
      <c r="DK132" s="154"/>
      <c r="DL132" s="154"/>
      <c r="DM132" s="154"/>
      <c r="DN132" s="154"/>
      <c r="DO132" s="154"/>
    </row>
    <row r="133" spans="1:119" ht="12.75" customHeight="1">
      <c r="A133" s="58">
        <v>2</v>
      </c>
      <c r="B133" s="193">
        <f>+B132+1</f>
        <v>125</v>
      </c>
      <c r="C133" s="194">
        <v>1063</v>
      </c>
      <c r="D133" s="195" t="s">
        <v>23</v>
      </c>
      <c r="E133" s="196" t="s">
        <v>34</v>
      </c>
      <c r="F133" s="196" t="s">
        <v>25</v>
      </c>
      <c r="G133" s="196" t="s">
        <v>79</v>
      </c>
      <c r="H133" s="197" t="s">
        <v>82</v>
      </c>
      <c r="I133" s="198">
        <v>1</v>
      </c>
      <c r="J133" s="199"/>
      <c r="K133" s="200" t="e">
        <f>SUM(L133:M133)</f>
        <v>#REF!</v>
      </c>
      <c r="L133" s="201" t="e">
        <f>ZASOBY!#REF!-ZASOBY_WŁ_!L133</f>
        <v>#REF!</v>
      </c>
      <c r="M133" s="201" t="e">
        <f>ZASOBY!#REF!-ZASOBY_WŁ_!M133</f>
        <v>#REF!</v>
      </c>
      <c r="N133" s="200" t="e">
        <f>SUM(O133:P133)</f>
        <v>#REF!</v>
      </c>
      <c r="O133" s="201" t="e">
        <f>ZASOBY!#REF!-ZASOBY_WŁ_!O133</f>
        <v>#REF!</v>
      </c>
      <c r="P133" s="201" t="e">
        <f>ZASOBY!#REF!-ZASOBY_WŁ_!P133</f>
        <v>#REF!</v>
      </c>
      <c r="Q133" s="202" t="e">
        <f>SUM(R133:S133)</f>
        <v>#REF!</v>
      </c>
      <c r="R133" s="203" t="e">
        <f>ZASOBY!#REF!-ZASOBY_WŁ_!R133</f>
        <v>#REF!</v>
      </c>
      <c r="S133" s="203" t="e">
        <f>ZASOBY!#REF!-ZASOBY_WŁ_!S133</f>
        <v>#REF!</v>
      </c>
      <c r="T133" s="202" t="e">
        <f>SUM(U133:V133)</f>
        <v>#REF!</v>
      </c>
      <c r="U133" s="203" t="e">
        <f>ZASOBY!#REF!-ZASOBY_WŁ_!U133</f>
        <v>#REF!</v>
      </c>
      <c r="V133" s="203" t="e">
        <f>ZASOBY!#REF!-ZASOBY_WŁ_!V133</f>
        <v>#REF!</v>
      </c>
      <c r="W133" s="201"/>
      <c r="X133" s="201">
        <v>1980</v>
      </c>
      <c r="Y133" s="224"/>
      <c r="Z133" s="67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4"/>
      <c r="DG133" s="154"/>
      <c r="DH133" s="154"/>
      <c r="DI133" s="154"/>
      <c r="DJ133" s="154"/>
      <c r="DK133" s="154"/>
      <c r="DL133" s="154"/>
      <c r="DM133" s="154"/>
      <c r="DN133" s="154"/>
      <c r="DO133" s="154"/>
    </row>
    <row r="134" spans="1:119" ht="12.75" customHeight="1">
      <c r="A134" s="58"/>
      <c r="B134" s="193">
        <f>+B133+1</f>
        <v>126</v>
      </c>
      <c r="C134" s="194">
        <v>1121</v>
      </c>
      <c r="D134" s="195" t="s">
        <v>23</v>
      </c>
      <c r="E134" s="196" t="s">
        <v>34</v>
      </c>
      <c r="F134" s="196" t="s">
        <v>25</v>
      </c>
      <c r="G134" s="196" t="s">
        <v>79</v>
      </c>
      <c r="H134" s="197" t="s">
        <v>83</v>
      </c>
      <c r="I134" s="198">
        <v>1</v>
      </c>
      <c r="J134" s="199"/>
      <c r="K134" s="200" t="e">
        <f>SUM(L134:M134)</f>
        <v>#REF!</v>
      </c>
      <c r="L134" s="201" t="e">
        <f>ZASOBY!#REF!-ZASOBY_WŁ_!L134</f>
        <v>#REF!</v>
      </c>
      <c r="M134" s="201" t="e">
        <f>ZASOBY!#REF!-ZASOBY_WŁ_!M134</f>
        <v>#REF!</v>
      </c>
      <c r="N134" s="200" t="e">
        <f>SUM(O134:P134)</f>
        <v>#REF!</v>
      </c>
      <c r="O134" s="201" t="e">
        <f>ZASOBY!#REF!-ZASOBY_WŁ_!O134</f>
        <v>#REF!</v>
      </c>
      <c r="P134" s="201" t="e">
        <f>ZASOBY!#REF!-ZASOBY_WŁ_!P134</f>
        <v>#REF!</v>
      </c>
      <c r="Q134" s="202" t="e">
        <f>SUM(R134:S134)</f>
        <v>#REF!</v>
      </c>
      <c r="R134" s="203" t="e">
        <f>ZASOBY!#REF!-ZASOBY_WŁ_!R134</f>
        <v>#REF!</v>
      </c>
      <c r="S134" s="203" t="e">
        <f>ZASOBY!#REF!-ZASOBY_WŁ_!S134</f>
        <v>#REF!</v>
      </c>
      <c r="T134" s="202" t="e">
        <f>SUM(U134:V134)</f>
        <v>#REF!</v>
      </c>
      <c r="U134" s="203" t="e">
        <f>ZASOBY!#REF!-ZASOBY_WŁ_!U134</f>
        <v>#REF!</v>
      </c>
      <c r="V134" s="203" t="e">
        <f>ZASOBY!#REF!-ZASOBY_WŁ_!V134</f>
        <v>#REF!</v>
      </c>
      <c r="W134" s="201"/>
      <c r="X134" s="201">
        <v>2010</v>
      </c>
      <c r="Y134" s="224"/>
      <c r="Z134" s="67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4"/>
      <c r="DF134" s="154"/>
      <c r="DG134" s="154"/>
      <c r="DH134" s="154"/>
      <c r="DI134" s="154"/>
      <c r="DJ134" s="154"/>
      <c r="DK134" s="154"/>
      <c r="DL134" s="154"/>
      <c r="DM134" s="154"/>
      <c r="DN134" s="154"/>
      <c r="DO134" s="154"/>
    </row>
    <row r="135" spans="1:119" ht="12.75" customHeight="1">
      <c r="A135" s="58">
        <v>2</v>
      </c>
      <c r="B135" s="193">
        <f>+B134+1</f>
        <v>127</v>
      </c>
      <c r="C135" s="194">
        <v>3210</v>
      </c>
      <c r="D135" s="195" t="s">
        <v>23</v>
      </c>
      <c r="E135" s="196" t="s">
        <v>54</v>
      </c>
      <c r="F135" s="196" t="s">
        <v>25</v>
      </c>
      <c r="G135" s="196" t="s">
        <v>79</v>
      </c>
      <c r="H135" s="197" t="s">
        <v>84</v>
      </c>
      <c r="I135" s="198">
        <v>1</v>
      </c>
      <c r="J135" s="199"/>
      <c r="K135" s="200" t="e">
        <f>SUM(L135:M135)</f>
        <v>#REF!</v>
      </c>
      <c r="L135" s="201" t="e">
        <f>ZASOBY!#REF!-ZASOBY_WŁ_!L135</f>
        <v>#REF!</v>
      </c>
      <c r="M135" s="201" t="e">
        <f>ZASOBY!#REF!-ZASOBY_WŁ_!M135</f>
        <v>#REF!</v>
      </c>
      <c r="N135" s="200" t="e">
        <f>SUM(O135:P135)</f>
        <v>#REF!</v>
      </c>
      <c r="O135" s="201" t="e">
        <f>ZASOBY!#REF!-ZASOBY_WŁ_!O135</f>
        <v>#REF!</v>
      </c>
      <c r="P135" s="201" t="e">
        <f>ZASOBY!#REF!-ZASOBY_WŁ_!P135</f>
        <v>#REF!</v>
      </c>
      <c r="Q135" s="202" t="e">
        <f>SUM(R135:S135)</f>
        <v>#REF!</v>
      </c>
      <c r="R135" s="203" t="e">
        <f>ZASOBY!#REF!-ZASOBY_WŁ_!R135</f>
        <v>#REF!</v>
      </c>
      <c r="S135" s="203" t="e">
        <f>ZASOBY!#REF!-ZASOBY_WŁ_!S135</f>
        <v>#REF!</v>
      </c>
      <c r="T135" s="202" t="e">
        <f>SUM(U135:V135)</f>
        <v>#REF!</v>
      </c>
      <c r="U135" s="203" t="e">
        <f>ZASOBY!#REF!-ZASOBY_WŁ_!U135</f>
        <v>#REF!</v>
      </c>
      <c r="V135" s="203" t="e">
        <f>ZASOBY!#REF!-ZASOBY_WŁ_!V135</f>
        <v>#REF!</v>
      </c>
      <c r="W135" s="226"/>
      <c r="X135" s="201">
        <v>1963</v>
      </c>
      <c r="Y135" s="224" t="s">
        <v>208</v>
      </c>
      <c r="Z135" s="67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  <c r="DB135" s="154"/>
      <c r="DC135" s="154"/>
      <c r="DD135" s="154"/>
      <c r="DE135" s="154"/>
      <c r="DF135" s="154"/>
      <c r="DG135" s="154"/>
      <c r="DH135" s="154"/>
      <c r="DI135" s="154"/>
      <c r="DJ135" s="154"/>
      <c r="DK135" s="154"/>
      <c r="DL135" s="154"/>
      <c r="DM135" s="154"/>
      <c r="DN135" s="154"/>
      <c r="DO135" s="154"/>
    </row>
    <row r="136" spans="1:119" ht="12.75" customHeight="1">
      <c r="A136" s="58">
        <v>2</v>
      </c>
      <c r="B136" s="205">
        <f>+B135+1</f>
        <v>128</v>
      </c>
      <c r="C136" s="206">
        <v>1047</v>
      </c>
      <c r="D136" s="207" t="s">
        <v>27</v>
      </c>
      <c r="E136" s="208" t="s">
        <v>24</v>
      </c>
      <c r="F136" s="208" t="s">
        <v>25</v>
      </c>
      <c r="G136" s="208" t="s">
        <v>85</v>
      </c>
      <c r="H136" s="209">
        <v>1</v>
      </c>
      <c r="I136" s="198"/>
      <c r="J136" s="199"/>
      <c r="K136" s="200" t="e">
        <f>SUM(L136:M136)</f>
        <v>#REF!</v>
      </c>
      <c r="L136" s="201" t="e">
        <f>ZASOBY!#REF!-ZASOBY_WŁ_!L136</f>
        <v>#REF!</v>
      </c>
      <c r="M136" s="201" t="e">
        <f>ZASOBY!#REF!-ZASOBY_WŁ_!M136</f>
        <v>#REF!</v>
      </c>
      <c r="N136" s="200" t="e">
        <f>SUM(O136:P136)</f>
        <v>#REF!</v>
      </c>
      <c r="O136" s="201" t="e">
        <f>ZASOBY!#REF!-ZASOBY_WŁ_!O136</f>
        <v>#REF!</v>
      </c>
      <c r="P136" s="201" t="e">
        <f>ZASOBY!#REF!-ZASOBY_WŁ_!P136</f>
        <v>#REF!</v>
      </c>
      <c r="Q136" s="202" t="e">
        <f>SUM(R136:S136)</f>
        <v>#REF!</v>
      </c>
      <c r="R136" s="203" t="e">
        <f>ZASOBY!#REF!-ZASOBY_WŁ_!R136</f>
        <v>#REF!</v>
      </c>
      <c r="S136" s="203" t="e">
        <f>ZASOBY!#REF!-ZASOBY_WŁ_!S136</f>
        <v>#REF!</v>
      </c>
      <c r="T136" s="202" t="e">
        <f>SUM(U136:V136)</f>
        <v>#REF!</v>
      </c>
      <c r="U136" s="203" t="e">
        <f>ZASOBY!#REF!-ZASOBY_WŁ_!U136</f>
        <v>#REF!</v>
      </c>
      <c r="V136" s="203" t="e">
        <f>ZASOBY!#REF!-ZASOBY_WŁ_!V136</f>
        <v>#REF!</v>
      </c>
      <c r="W136" s="201"/>
      <c r="X136" s="201">
        <v>1930</v>
      </c>
      <c r="Y136" s="204"/>
      <c r="Z136" s="67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4"/>
      <c r="DG136" s="154"/>
      <c r="DH136" s="154"/>
      <c r="DI136" s="154"/>
      <c r="DJ136" s="154"/>
      <c r="DK136" s="154"/>
      <c r="DL136" s="154"/>
      <c r="DM136" s="154"/>
      <c r="DN136" s="154"/>
      <c r="DO136" s="154"/>
    </row>
    <row r="137" spans="1:119" ht="12.75" customHeight="1">
      <c r="A137" s="58">
        <v>2</v>
      </c>
      <c r="B137" s="205">
        <f>+B136+1</f>
        <v>129</v>
      </c>
      <c r="C137" s="206">
        <v>1048</v>
      </c>
      <c r="D137" s="207" t="s">
        <v>27</v>
      </c>
      <c r="E137" s="208" t="s">
        <v>24</v>
      </c>
      <c r="F137" s="208" t="s">
        <v>25</v>
      </c>
      <c r="G137" s="208" t="s">
        <v>85</v>
      </c>
      <c r="H137" s="209">
        <v>3</v>
      </c>
      <c r="I137" s="198"/>
      <c r="J137" s="199"/>
      <c r="K137" s="200" t="e">
        <f>SUM(L137:M137)</f>
        <v>#REF!</v>
      </c>
      <c r="L137" s="201" t="e">
        <f>ZASOBY!#REF!-ZASOBY_WŁ_!L137</f>
        <v>#REF!</v>
      </c>
      <c r="M137" s="201" t="e">
        <f>ZASOBY!#REF!-ZASOBY_WŁ_!M137</f>
        <v>#REF!</v>
      </c>
      <c r="N137" s="200" t="e">
        <f>SUM(O137:P137)</f>
        <v>#REF!</v>
      </c>
      <c r="O137" s="201" t="e">
        <f>ZASOBY!#REF!-ZASOBY_WŁ_!O137</f>
        <v>#REF!</v>
      </c>
      <c r="P137" s="201" t="e">
        <f>ZASOBY!#REF!-ZASOBY_WŁ_!P137</f>
        <v>#REF!</v>
      </c>
      <c r="Q137" s="202" t="e">
        <f>SUM(R137:S137)</f>
        <v>#REF!</v>
      </c>
      <c r="R137" s="203" t="e">
        <f>ZASOBY!#REF!-ZASOBY_WŁ_!R137</f>
        <v>#REF!</v>
      </c>
      <c r="S137" s="203" t="e">
        <f>ZASOBY!#REF!-ZASOBY_WŁ_!S137</f>
        <v>#REF!</v>
      </c>
      <c r="T137" s="202" t="e">
        <f>SUM(U137:V137)</f>
        <v>#REF!</v>
      </c>
      <c r="U137" s="203" t="e">
        <f>ZASOBY!#REF!-ZASOBY_WŁ_!U137</f>
        <v>#REF!</v>
      </c>
      <c r="V137" s="203" t="e">
        <f>ZASOBY!#REF!-ZASOBY_WŁ_!V137</f>
        <v>#REF!</v>
      </c>
      <c r="W137" s="201"/>
      <c r="X137" s="201">
        <v>1930</v>
      </c>
      <c r="Y137" s="204"/>
      <c r="Z137" s="67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  <c r="DC137" s="154"/>
      <c r="DD137" s="154"/>
      <c r="DE137" s="154"/>
      <c r="DF137" s="154"/>
      <c r="DG137" s="154"/>
      <c r="DH137" s="154"/>
      <c r="DI137" s="154"/>
      <c r="DJ137" s="154"/>
      <c r="DK137" s="154"/>
      <c r="DL137" s="154"/>
      <c r="DM137" s="154"/>
      <c r="DN137" s="154"/>
      <c r="DO137" s="154"/>
    </row>
    <row r="138" spans="1:119" ht="12.75" customHeight="1">
      <c r="A138" s="58">
        <v>2</v>
      </c>
      <c r="B138" s="205">
        <f>+B137+1</f>
        <v>130</v>
      </c>
      <c r="C138" s="206">
        <v>1049</v>
      </c>
      <c r="D138" s="207" t="s">
        <v>27</v>
      </c>
      <c r="E138" s="208" t="s">
        <v>24</v>
      </c>
      <c r="F138" s="208" t="s">
        <v>25</v>
      </c>
      <c r="G138" s="208" t="s">
        <v>85</v>
      </c>
      <c r="H138" s="209">
        <v>5</v>
      </c>
      <c r="I138" s="198"/>
      <c r="J138" s="199"/>
      <c r="K138" s="200" t="e">
        <f>SUM(L138:M138)</f>
        <v>#REF!</v>
      </c>
      <c r="L138" s="201" t="e">
        <f>ZASOBY!#REF!-ZASOBY_WŁ_!L138</f>
        <v>#REF!</v>
      </c>
      <c r="M138" s="201" t="e">
        <f>ZASOBY!#REF!-ZASOBY_WŁ_!M138</f>
        <v>#REF!</v>
      </c>
      <c r="N138" s="200" t="e">
        <f>SUM(O138:P138)</f>
        <v>#REF!</v>
      </c>
      <c r="O138" s="201" t="e">
        <f>ZASOBY!#REF!-ZASOBY_WŁ_!O138</f>
        <v>#REF!</v>
      </c>
      <c r="P138" s="201" t="e">
        <f>ZASOBY!#REF!-ZASOBY_WŁ_!P138</f>
        <v>#REF!</v>
      </c>
      <c r="Q138" s="202" t="e">
        <f>SUM(R138:S138)</f>
        <v>#REF!</v>
      </c>
      <c r="R138" s="203" t="e">
        <f>ZASOBY!#REF!-ZASOBY_WŁ_!R138</f>
        <v>#REF!</v>
      </c>
      <c r="S138" s="203" t="e">
        <f>ZASOBY!#REF!-ZASOBY_WŁ_!S138</f>
        <v>#REF!</v>
      </c>
      <c r="T138" s="202" t="e">
        <f>SUM(U138:V138)</f>
        <v>#REF!</v>
      </c>
      <c r="U138" s="203" t="e">
        <f>ZASOBY!#REF!-ZASOBY_WŁ_!U138</f>
        <v>#REF!</v>
      </c>
      <c r="V138" s="203" t="e">
        <f>ZASOBY!#REF!-ZASOBY_WŁ_!V138</f>
        <v>#REF!</v>
      </c>
      <c r="W138" s="201"/>
      <c r="X138" s="201">
        <v>1930</v>
      </c>
      <c r="Y138" s="204"/>
      <c r="Z138" s="67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  <c r="DB138" s="154"/>
      <c r="DC138" s="154"/>
      <c r="DD138" s="154"/>
      <c r="DE138" s="154"/>
      <c r="DF138" s="154"/>
      <c r="DG138" s="154"/>
      <c r="DH138" s="154"/>
      <c r="DI138" s="154"/>
      <c r="DJ138" s="154"/>
      <c r="DK138" s="154"/>
      <c r="DL138" s="154"/>
      <c r="DM138" s="154"/>
      <c r="DN138" s="154"/>
      <c r="DO138" s="154"/>
    </row>
    <row r="139" spans="1:119" ht="12.75" customHeight="1">
      <c r="A139" s="58">
        <v>2</v>
      </c>
      <c r="B139" s="205">
        <f>+B138+1</f>
        <v>131</v>
      </c>
      <c r="C139" s="206">
        <v>1050</v>
      </c>
      <c r="D139" s="207" t="s">
        <v>27</v>
      </c>
      <c r="E139" s="208" t="s">
        <v>24</v>
      </c>
      <c r="F139" s="208" t="s">
        <v>25</v>
      </c>
      <c r="G139" s="208" t="s">
        <v>85</v>
      </c>
      <c r="H139" s="209">
        <v>8</v>
      </c>
      <c r="I139" s="198"/>
      <c r="J139" s="199"/>
      <c r="K139" s="200" t="e">
        <f>SUM(L139:M139)</f>
        <v>#REF!</v>
      </c>
      <c r="L139" s="201" t="e">
        <f>ZASOBY!#REF!-ZASOBY_WŁ_!L139</f>
        <v>#REF!</v>
      </c>
      <c r="M139" s="201" t="e">
        <f>ZASOBY!#REF!-ZASOBY_WŁ_!M139</f>
        <v>#REF!</v>
      </c>
      <c r="N139" s="200" t="e">
        <f>SUM(O139:P139)</f>
        <v>#REF!</v>
      </c>
      <c r="O139" s="201" t="e">
        <f>ZASOBY!#REF!-ZASOBY_WŁ_!O139</f>
        <v>#REF!</v>
      </c>
      <c r="P139" s="201" t="e">
        <f>ZASOBY!#REF!-ZASOBY_WŁ_!P139</f>
        <v>#REF!</v>
      </c>
      <c r="Q139" s="202" t="e">
        <f>SUM(R139:S139)</f>
        <v>#REF!</v>
      </c>
      <c r="R139" s="203" t="e">
        <f>ZASOBY!#REF!-ZASOBY_WŁ_!R139</f>
        <v>#REF!</v>
      </c>
      <c r="S139" s="203" t="e">
        <f>ZASOBY!#REF!-ZASOBY_WŁ_!S139</f>
        <v>#REF!</v>
      </c>
      <c r="T139" s="202" t="e">
        <f>SUM(U139:V139)</f>
        <v>#REF!</v>
      </c>
      <c r="U139" s="203" t="e">
        <f>ZASOBY!#REF!-ZASOBY_WŁ_!U139</f>
        <v>#REF!</v>
      </c>
      <c r="V139" s="203" t="e">
        <f>ZASOBY!#REF!-ZASOBY_WŁ_!V139</f>
        <v>#REF!</v>
      </c>
      <c r="W139" s="201"/>
      <c r="X139" s="201">
        <v>1930</v>
      </c>
      <c r="Y139" s="204"/>
      <c r="Z139" s="67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4"/>
      <c r="DE139" s="154"/>
      <c r="DF139" s="154"/>
      <c r="DG139" s="154"/>
      <c r="DH139" s="154"/>
      <c r="DI139" s="154"/>
      <c r="DJ139" s="154"/>
      <c r="DK139" s="154"/>
      <c r="DL139" s="154"/>
      <c r="DM139" s="154"/>
      <c r="DN139" s="154"/>
      <c r="DO139" s="154"/>
    </row>
    <row r="140" spans="1:119" ht="12.75" customHeight="1">
      <c r="A140" s="58">
        <v>2</v>
      </c>
      <c r="B140" s="205">
        <f>+B139+1</f>
        <v>132</v>
      </c>
      <c r="C140" s="206">
        <v>1052</v>
      </c>
      <c r="D140" s="207" t="s">
        <v>27</v>
      </c>
      <c r="E140" s="208" t="s">
        <v>24</v>
      </c>
      <c r="F140" s="208" t="s">
        <v>25</v>
      </c>
      <c r="G140" s="208" t="s">
        <v>85</v>
      </c>
      <c r="H140" s="209" t="s">
        <v>86</v>
      </c>
      <c r="I140" s="198"/>
      <c r="J140" s="199"/>
      <c r="K140" s="200" t="e">
        <f>SUM(L140:M140)</f>
        <v>#REF!</v>
      </c>
      <c r="L140" s="201" t="e">
        <f>ZASOBY!#REF!-ZASOBY_WŁ_!L140</f>
        <v>#REF!</v>
      </c>
      <c r="M140" s="201" t="e">
        <f>ZASOBY!#REF!-ZASOBY_WŁ_!M140</f>
        <v>#REF!</v>
      </c>
      <c r="N140" s="200" t="e">
        <f>SUM(O140:P140)</f>
        <v>#REF!</v>
      </c>
      <c r="O140" s="201" t="e">
        <f>ZASOBY!#REF!-ZASOBY_WŁ_!O140</f>
        <v>#REF!</v>
      </c>
      <c r="P140" s="201" t="e">
        <f>ZASOBY!#REF!-ZASOBY_WŁ_!P140</f>
        <v>#REF!</v>
      </c>
      <c r="Q140" s="202" t="e">
        <f>SUM(R140:S140)</f>
        <v>#REF!</v>
      </c>
      <c r="R140" s="203" t="e">
        <f>ZASOBY!#REF!-ZASOBY_WŁ_!R140</f>
        <v>#REF!</v>
      </c>
      <c r="S140" s="203" t="e">
        <f>ZASOBY!#REF!-ZASOBY_WŁ_!S140</f>
        <v>#REF!</v>
      </c>
      <c r="T140" s="202" t="e">
        <f>SUM(U140:V140)</f>
        <v>#REF!</v>
      </c>
      <c r="U140" s="203" t="e">
        <f>ZASOBY!#REF!-ZASOBY_WŁ_!U140</f>
        <v>#REF!</v>
      </c>
      <c r="V140" s="203" t="e">
        <f>ZASOBY!#REF!-ZASOBY_WŁ_!V140</f>
        <v>#REF!</v>
      </c>
      <c r="W140" s="201"/>
      <c r="X140" s="201">
        <v>1930</v>
      </c>
      <c r="Y140" s="204"/>
      <c r="Z140" s="67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4"/>
      <c r="DE140" s="154"/>
      <c r="DF140" s="154"/>
      <c r="DG140" s="154"/>
      <c r="DH140" s="154"/>
      <c r="DI140" s="154"/>
      <c r="DJ140" s="154"/>
      <c r="DK140" s="154"/>
      <c r="DL140" s="154"/>
      <c r="DM140" s="154"/>
      <c r="DN140" s="154"/>
      <c r="DO140" s="154"/>
    </row>
    <row r="141" spans="1:119" ht="12.75" customHeight="1">
      <c r="A141" s="58">
        <v>2</v>
      </c>
      <c r="B141" s="205">
        <f>+B140+1</f>
        <v>133</v>
      </c>
      <c r="C141" s="206">
        <v>1053</v>
      </c>
      <c r="D141" s="207" t="s">
        <v>27</v>
      </c>
      <c r="E141" s="208" t="s">
        <v>24</v>
      </c>
      <c r="F141" s="208" t="s">
        <v>25</v>
      </c>
      <c r="G141" s="208" t="s">
        <v>85</v>
      </c>
      <c r="H141" s="209" t="s">
        <v>87</v>
      </c>
      <c r="I141" s="198"/>
      <c r="J141" s="199"/>
      <c r="K141" s="200" t="e">
        <f>SUM(L141:M141)</f>
        <v>#REF!</v>
      </c>
      <c r="L141" s="201" t="e">
        <f>ZASOBY!#REF!-ZASOBY_WŁ_!L141</f>
        <v>#REF!</v>
      </c>
      <c r="M141" s="201" t="e">
        <f>ZASOBY!#REF!-ZASOBY_WŁ_!M141</f>
        <v>#REF!</v>
      </c>
      <c r="N141" s="200" t="e">
        <f>SUM(O141:P141)</f>
        <v>#REF!</v>
      </c>
      <c r="O141" s="201" t="e">
        <f>ZASOBY!#REF!-ZASOBY_WŁ_!O141</f>
        <v>#REF!</v>
      </c>
      <c r="P141" s="201" t="e">
        <f>ZASOBY!#REF!-ZASOBY_WŁ_!P141</f>
        <v>#REF!</v>
      </c>
      <c r="Q141" s="202" t="e">
        <f>SUM(R141:S141)</f>
        <v>#REF!</v>
      </c>
      <c r="R141" s="203" t="e">
        <f>ZASOBY!#REF!-ZASOBY_WŁ_!R141</f>
        <v>#REF!</v>
      </c>
      <c r="S141" s="203" t="e">
        <f>ZASOBY!#REF!-ZASOBY_WŁ_!S141</f>
        <v>#REF!</v>
      </c>
      <c r="T141" s="202" t="e">
        <f>SUM(U141:V141)</f>
        <v>#REF!</v>
      </c>
      <c r="U141" s="203" t="e">
        <f>ZASOBY!#REF!-ZASOBY_WŁ_!U141</f>
        <v>#REF!</v>
      </c>
      <c r="V141" s="203" t="e">
        <f>ZASOBY!#REF!-ZASOBY_WŁ_!V141</f>
        <v>#REF!</v>
      </c>
      <c r="W141" s="201"/>
      <c r="X141" s="201">
        <v>1930</v>
      </c>
      <c r="Y141" s="204"/>
      <c r="Z141" s="67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  <c r="DB141" s="154"/>
      <c r="DC141" s="154"/>
      <c r="DD141" s="154"/>
      <c r="DE141" s="154"/>
      <c r="DF141" s="154"/>
      <c r="DG141" s="154"/>
      <c r="DH141" s="154"/>
      <c r="DI141" s="154"/>
      <c r="DJ141" s="154"/>
      <c r="DK141" s="154"/>
      <c r="DL141" s="154"/>
      <c r="DM141" s="154"/>
      <c r="DN141" s="154"/>
      <c r="DO141" s="154"/>
    </row>
    <row r="142" spans="1:119" ht="12.75" customHeight="1">
      <c r="A142" s="58">
        <v>2</v>
      </c>
      <c r="B142" s="205">
        <f>+B141+1</f>
        <v>134</v>
      </c>
      <c r="C142" s="206">
        <v>1056</v>
      </c>
      <c r="D142" s="207" t="s">
        <v>27</v>
      </c>
      <c r="E142" s="208" t="s">
        <v>24</v>
      </c>
      <c r="F142" s="208" t="s">
        <v>25</v>
      </c>
      <c r="G142" s="208" t="s">
        <v>88</v>
      </c>
      <c r="H142" s="209" t="s">
        <v>89</v>
      </c>
      <c r="I142" s="198"/>
      <c r="J142" s="199"/>
      <c r="K142" s="200" t="e">
        <f>SUM(L142:M142)</f>
        <v>#REF!</v>
      </c>
      <c r="L142" s="201" t="e">
        <f>ZASOBY!#REF!-ZASOBY_WŁ_!L142</f>
        <v>#REF!</v>
      </c>
      <c r="M142" s="201" t="e">
        <f>ZASOBY!#REF!-ZASOBY_WŁ_!M142</f>
        <v>#REF!</v>
      </c>
      <c r="N142" s="200" t="e">
        <f>SUM(O142:P142)</f>
        <v>#REF!</v>
      </c>
      <c r="O142" s="201" t="e">
        <f>ZASOBY!#REF!-ZASOBY_WŁ_!O142</f>
        <v>#REF!</v>
      </c>
      <c r="P142" s="201" t="e">
        <f>ZASOBY!#REF!-ZASOBY_WŁ_!P142</f>
        <v>#REF!</v>
      </c>
      <c r="Q142" s="202" t="e">
        <f>SUM(R142:S142)</f>
        <v>#REF!</v>
      </c>
      <c r="R142" s="203" t="e">
        <f>ZASOBY!#REF!-ZASOBY_WŁ_!R142</f>
        <v>#REF!</v>
      </c>
      <c r="S142" s="203" t="e">
        <f>ZASOBY!#REF!-ZASOBY_WŁ_!S142</f>
        <v>#REF!</v>
      </c>
      <c r="T142" s="202" t="e">
        <f>SUM(U142:V142)</f>
        <v>#REF!</v>
      </c>
      <c r="U142" s="203" t="e">
        <f>ZASOBY!#REF!-ZASOBY_WŁ_!U142</f>
        <v>#REF!</v>
      </c>
      <c r="V142" s="203" t="e">
        <f>ZASOBY!#REF!-ZASOBY_WŁ_!V142</f>
        <v>#REF!</v>
      </c>
      <c r="W142" s="201"/>
      <c r="X142" s="201">
        <v>1925</v>
      </c>
      <c r="Y142" s="204"/>
      <c r="Z142" s="67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  <c r="DB142" s="154"/>
      <c r="DC142" s="154"/>
      <c r="DD142" s="154"/>
      <c r="DE142" s="154"/>
      <c r="DF142" s="154"/>
      <c r="DG142" s="154"/>
      <c r="DH142" s="154"/>
      <c r="DI142" s="154"/>
      <c r="DJ142" s="154"/>
      <c r="DK142" s="154"/>
      <c r="DL142" s="154"/>
      <c r="DM142" s="154"/>
      <c r="DN142" s="154"/>
      <c r="DO142" s="154"/>
    </row>
    <row r="143" spans="1:119" ht="12.75" customHeight="1">
      <c r="A143" s="58">
        <v>2</v>
      </c>
      <c r="B143" s="205">
        <f>+B142+1</f>
        <v>135</v>
      </c>
      <c r="C143" s="206">
        <v>1054</v>
      </c>
      <c r="D143" s="207" t="s">
        <v>27</v>
      </c>
      <c r="E143" s="208" t="s">
        <v>24</v>
      </c>
      <c r="F143" s="208" t="s">
        <v>25</v>
      </c>
      <c r="G143" s="208" t="s">
        <v>85</v>
      </c>
      <c r="H143" s="209">
        <v>27</v>
      </c>
      <c r="I143" s="198"/>
      <c r="J143" s="199"/>
      <c r="K143" s="200" t="e">
        <f>SUM(L143:M143)</f>
        <v>#REF!</v>
      </c>
      <c r="L143" s="201" t="e">
        <f>ZASOBY!#REF!-ZASOBY_WŁ_!L143</f>
        <v>#REF!</v>
      </c>
      <c r="M143" s="201" t="e">
        <f>ZASOBY!#REF!-ZASOBY_WŁ_!M143</f>
        <v>#REF!</v>
      </c>
      <c r="N143" s="200" t="e">
        <f>SUM(O143:P143)</f>
        <v>#REF!</v>
      </c>
      <c r="O143" s="201" t="e">
        <f>ZASOBY!#REF!-ZASOBY_WŁ_!O143</f>
        <v>#REF!</v>
      </c>
      <c r="P143" s="201" t="e">
        <f>ZASOBY!#REF!-ZASOBY_WŁ_!P143</f>
        <v>#REF!</v>
      </c>
      <c r="Q143" s="202" t="e">
        <f>SUM(R143:S143)</f>
        <v>#REF!</v>
      </c>
      <c r="R143" s="203" t="e">
        <f>ZASOBY!#REF!-ZASOBY_WŁ_!R143</f>
        <v>#REF!</v>
      </c>
      <c r="S143" s="203" t="e">
        <f>ZASOBY!#REF!-ZASOBY_WŁ_!S143</f>
        <v>#REF!</v>
      </c>
      <c r="T143" s="202" t="e">
        <f>SUM(U143:V143)</f>
        <v>#REF!</v>
      </c>
      <c r="U143" s="203" t="e">
        <f>ZASOBY!#REF!-ZASOBY_WŁ_!U143</f>
        <v>#REF!</v>
      </c>
      <c r="V143" s="203" t="e">
        <f>ZASOBY!#REF!-ZASOBY_WŁ_!V143</f>
        <v>#REF!</v>
      </c>
      <c r="W143" s="201"/>
      <c r="X143" s="201">
        <v>1928</v>
      </c>
      <c r="Y143" s="204"/>
      <c r="Z143" s="67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  <c r="DB143" s="154"/>
      <c r="DC143" s="154"/>
      <c r="DD143" s="154"/>
      <c r="DE143" s="154"/>
      <c r="DF143" s="154"/>
      <c r="DG143" s="154"/>
      <c r="DH143" s="154"/>
      <c r="DI143" s="154"/>
      <c r="DJ143" s="154"/>
      <c r="DK143" s="154"/>
      <c r="DL143" s="154"/>
      <c r="DM143" s="154"/>
      <c r="DN143" s="154"/>
      <c r="DO143" s="154"/>
    </row>
    <row r="144" spans="1:119" ht="12.75" customHeight="1">
      <c r="A144" s="58">
        <v>2</v>
      </c>
      <c r="B144" s="205">
        <f>+B143+1</f>
        <v>136</v>
      </c>
      <c r="C144" s="206">
        <v>1055</v>
      </c>
      <c r="D144" s="207" t="s">
        <v>27</v>
      </c>
      <c r="E144" s="208" t="s">
        <v>24</v>
      </c>
      <c r="F144" s="208" t="s">
        <v>25</v>
      </c>
      <c r="G144" s="208" t="s">
        <v>85</v>
      </c>
      <c r="H144" s="209">
        <v>29</v>
      </c>
      <c r="I144" s="198"/>
      <c r="J144" s="199"/>
      <c r="K144" s="200" t="e">
        <f>SUM(L144:M144)</f>
        <v>#REF!</v>
      </c>
      <c r="L144" s="201" t="e">
        <f>ZASOBY!#REF!-ZASOBY_WŁ_!L144</f>
        <v>#REF!</v>
      </c>
      <c r="M144" s="201" t="e">
        <f>ZASOBY!#REF!-ZASOBY_WŁ_!M144</f>
        <v>#REF!</v>
      </c>
      <c r="N144" s="200" t="e">
        <f>SUM(O144:P144)</f>
        <v>#REF!</v>
      </c>
      <c r="O144" s="201" t="e">
        <f>ZASOBY!#REF!-ZASOBY_WŁ_!O144</f>
        <v>#REF!</v>
      </c>
      <c r="P144" s="201" t="e">
        <f>ZASOBY!#REF!-ZASOBY_WŁ_!P144</f>
        <v>#REF!</v>
      </c>
      <c r="Q144" s="202" t="e">
        <f>SUM(R144:S144)</f>
        <v>#REF!</v>
      </c>
      <c r="R144" s="203" t="e">
        <f>ZASOBY!#REF!-ZASOBY_WŁ_!R144</f>
        <v>#REF!</v>
      </c>
      <c r="S144" s="203" t="e">
        <f>ZASOBY!#REF!-ZASOBY_WŁ_!S144</f>
        <v>#REF!</v>
      </c>
      <c r="T144" s="202" t="e">
        <f>SUM(U144:V144)</f>
        <v>#REF!</v>
      </c>
      <c r="U144" s="203" t="e">
        <f>ZASOBY!#REF!-ZASOBY_WŁ_!U144</f>
        <v>#REF!</v>
      </c>
      <c r="V144" s="203" t="e">
        <f>ZASOBY!#REF!-ZASOBY_WŁ_!V144</f>
        <v>#REF!</v>
      </c>
      <c r="W144" s="201"/>
      <c r="X144" s="201">
        <v>1928</v>
      </c>
      <c r="Y144" s="204"/>
      <c r="Z144" s="67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  <c r="DC144" s="154"/>
      <c r="DD144" s="154"/>
      <c r="DE144" s="154"/>
      <c r="DF144" s="154"/>
      <c r="DG144" s="154"/>
      <c r="DH144" s="154"/>
      <c r="DI144" s="154"/>
      <c r="DJ144" s="154"/>
      <c r="DK144" s="154"/>
      <c r="DL144" s="154"/>
      <c r="DM144" s="154"/>
      <c r="DN144" s="154"/>
      <c r="DO144" s="154"/>
    </row>
    <row r="145" spans="1:119" ht="12.75" customHeight="1">
      <c r="A145" s="58">
        <v>2</v>
      </c>
      <c r="B145" s="205">
        <f>+B144+1</f>
        <v>137</v>
      </c>
      <c r="C145" s="206">
        <v>1057</v>
      </c>
      <c r="D145" s="207" t="s">
        <v>27</v>
      </c>
      <c r="E145" s="208" t="s">
        <v>24</v>
      </c>
      <c r="F145" s="208" t="s">
        <v>25</v>
      </c>
      <c r="G145" s="208" t="s">
        <v>85</v>
      </c>
      <c r="H145" s="209">
        <v>36</v>
      </c>
      <c r="I145" s="198"/>
      <c r="J145" s="199"/>
      <c r="K145" s="200" t="e">
        <f>SUM(L145:M145)</f>
        <v>#REF!</v>
      </c>
      <c r="L145" s="201" t="e">
        <f>ZASOBY!#REF!-ZASOBY_WŁ_!L145</f>
        <v>#REF!</v>
      </c>
      <c r="M145" s="201" t="e">
        <f>ZASOBY!#REF!-ZASOBY_WŁ_!M145</f>
        <v>#REF!</v>
      </c>
      <c r="N145" s="200" t="e">
        <f>SUM(O145:P145)</f>
        <v>#REF!</v>
      </c>
      <c r="O145" s="201" t="e">
        <f>ZASOBY!#REF!-ZASOBY_WŁ_!O145</f>
        <v>#REF!</v>
      </c>
      <c r="P145" s="201" t="e">
        <f>ZASOBY!#REF!-ZASOBY_WŁ_!P145</f>
        <v>#REF!</v>
      </c>
      <c r="Q145" s="202" t="e">
        <f>SUM(R145:S145)</f>
        <v>#REF!</v>
      </c>
      <c r="R145" s="203" t="e">
        <f>ZASOBY!#REF!-ZASOBY_WŁ_!R145</f>
        <v>#REF!</v>
      </c>
      <c r="S145" s="203" t="e">
        <f>ZASOBY!#REF!-ZASOBY_WŁ_!S145</f>
        <v>#REF!</v>
      </c>
      <c r="T145" s="202" t="e">
        <f>SUM(U145:V145)</f>
        <v>#REF!</v>
      </c>
      <c r="U145" s="203" t="e">
        <f>ZASOBY!#REF!-ZASOBY_WŁ_!U145</f>
        <v>#REF!</v>
      </c>
      <c r="V145" s="203" t="e">
        <f>ZASOBY!#REF!-ZASOBY_WŁ_!V145</f>
        <v>#REF!</v>
      </c>
      <c r="W145" s="201"/>
      <c r="X145" s="201">
        <v>1928</v>
      </c>
      <c r="Y145" s="204"/>
      <c r="Z145" s="67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  <c r="DE145" s="154"/>
      <c r="DF145" s="154"/>
      <c r="DG145" s="154"/>
      <c r="DH145" s="154"/>
      <c r="DI145" s="154"/>
      <c r="DJ145" s="154"/>
      <c r="DK145" s="154"/>
      <c r="DL145" s="154"/>
      <c r="DM145" s="154"/>
      <c r="DN145" s="154"/>
      <c r="DO145" s="154"/>
    </row>
    <row r="146" spans="1:119" ht="12.75" customHeight="1">
      <c r="A146" s="58">
        <v>2</v>
      </c>
      <c r="B146" s="205">
        <f>+B145+1</f>
        <v>138</v>
      </c>
      <c r="C146" s="206">
        <v>1058</v>
      </c>
      <c r="D146" s="207" t="s">
        <v>27</v>
      </c>
      <c r="E146" s="208" t="s">
        <v>24</v>
      </c>
      <c r="F146" s="208" t="s">
        <v>25</v>
      </c>
      <c r="G146" s="208" t="s">
        <v>85</v>
      </c>
      <c r="H146" s="209">
        <v>38</v>
      </c>
      <c r="I146" s="198"/>
      <c r="J146" s="199"/>
      <c r="K146" s="200" t="e">
        <f>SUM(L146:M146)</f>
        <v>#REF!</v>
      </c>
      <c r="L146" s="201" t="e">
        <f>ZASOBY!#REF!-ZASOBY_WŁ_!L146</f>
        <v>#REF!</v>
      </c>
      <c r="M146" s="201" t="e">
        <f>ZASOBY!#REF!-ZASOBY_WŁ_!M146</f>
        <v>#REF!</v>
      </c>
      <c r="N146" s="200" t="e">
        <f>SUM(O146:P146)</f>
        <v>#REF!</v>
      </c>
      <c r="O146" s="201" t="e">
        <f>ZASOBY!#REF!-ZASOBY_WŁ_!O146</f>
        <v>#REF!</v>
      </c>
      <c r="P146" s="201" t="e">
        <f>ZASOBY!#REF!-ZASOBY_WŁ_!P146</f>
        <v>#REF!</v>
      </c>
      <c r="Q146" s="202" t="e">
        <f>SUM(R146:S146)</f>
        <v>#REF!</v>
      </c>
      <c r="R146" s="203" t="e">
        <f>ZASOBY!#REF!-ZASOBY_WŁ_!R146</f>
        <v>#REF!</v>
      </c>
      <c r="S146" s="203" t="e">
        <f>ZASOBY!#REF!-ZASOBY_WŁ_!S146</f>
        <v>#REF!</v>
      </c>
      <c r="T146" s="202" t="e">
        <f>SUM(U146:V146)</f>
        <v>#REF!</v>
      </c>
      <c r="U146" s="203" t="e">
        <f>ZASOBY!#REF!-ZASOBY_WŁ_!U146</f>
        <v>#REF!</v>
      </c>
      <c r="V146" s="203" t="e">
        <f>ZASOBY!#REF!-ZASOBY_WŁ_!V146</f>
        <v>#REF!</v>
      </c>
      <c r="W146" s="201"/>
      <c r="X146" s="201">
        <v>1928</v>
      </c>
      <c r="Y146" s="204"/>
      <c r="Z146" s="67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4"/>
      <c r="DG146" s="154"/>
      <c r="DH146" s="154"/>
      <c r="DI146" s="154"/>
      <c r="DJ146" s="154"/>
      <c r="DK146" s="154"/>
      <c r="DL146" s="154"/>
      <c r="DM146" s="154"/>
      <c r="DN146" s="154"/>
      <c r="DO146" s="154"/>
    </row>
    <row r="147" spans="1:119" ht="12.75" customHeight="1">
      <c r="A147" s="58">
        <v>2</v>
      </c>
      <c r="B147" s="205">
        <f>+B146+1</f>
        <v>139</v>
      </c>
      <c r="C147" s="206">
        <v>1059</v>
      </c>
      <c r="D147" s="207" t="s">
        <v>27</v>
      </c>
      <c r="E147" s="208" t="s">
        <v>24</v>
      </c>
      <c r="F147" s="208" t="s">
        <v>25</v>
      </c>
      <c r="G147" s="208" t="s">
        <v>85</v>
      </c>
      <c r="H147" s="209">
        <v>40</v>
      </c>
      <c r="I147" s="198"/>
      <c r="J147" s="199"/>
      <c r="K147" s="200" t="e">
        <f>SUM(L147:M147)</f>
        <v>#REF!</v>
      </c>
      <c r="L147" s="201" t="e">
        <f>ZASOBY!#REF!-ZASOBY_WŁ_!L147</f>
        <v>#REF!</v>
      </c>
      <c r="M147" s="201" t="e">
        <f>ZASOBY!#REF!-ZASOBY_WŁ_!M147</f>
        <v>#REF!</v>
      </c>
      <c r="N147" s="200" t="e">
        <f>SUM(O147:P147)</f>
        <v>#REF!</v>
      </c>
      <c r="O147" s="201" t="e">
        <f>ZASOBY!#REF!-ZASOBY_WŁ_!O147</f>
        <v>#REF!</v>
      </c>
      <c r="P147" s="201" t="e">
        <f>ZASOBY!#REF!-ZASOBY_WŁ_!P147</f>
        <v>#REF!</v>
      </c>
      <c r="Q147" s="202" t="e">
        <f>SUM(R147:S147)</f>
        <v>#REF!</v>
      </c>
      <c r="R147" s="203" t="e">
        <f>ZASOBY!#REF!-ZASOBY_WŁ_!R147</f>
        <v>#REF!</v>
      </c>
      <c r="S147" s="203" t="e">
        <f>ZASOBY!#REF!-ZASOBY_WŁ_!S147</f>
        <v>#REF!</v>
      </c>
      <c r="T147" s="202" t="e">
        <f>SUM(U147:V147)</f>
        <v>#REF!</v>
      </c>
      <c r="U147" s="203" t="e">
        <f>ZASOBY!#REF!-ZASOBY_WŁ_!U147</f>
        <v>#REF!</v>
      </c>
      <c r="V147" s="203" t="e">
        <f>ZASOBY!#REF!-ZASOBY_WŁ_!V147</f>
        <v>#REF!</v>
      </c>
      <c r="W147" s="201"/>
      <c r="X147" s="201">
        <v>1925</v>
      </c>
      <c r="Y147" s="204"/>
      <c r="Z147" s="67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  <c r="CO147" s="154"/>
      <c r="CP147" s="154"/>
      <c r="CQ147" s="154"/>
      <c r="CR147" s="154"/>
      <c r="CS147" s="154"/>
      <c r="CT147" s="154"/>
      <c r="CU147" s="154"/>
      <c r="CV147" s="154"/>
      <c r="CW147" s="154"/>
      <c r="CX147" s="154"/>
      <c r="CY147" s="154"/>
      <c r="CZ147" s="154"/>
      <c r="DA147" s="154"/>
      <c r="DB147" s="154"/>
      <c r="DC147" s="154"/>
      <c r="DD147" s="154"/>
      <c r="DE147" s="154"/>
      <c r="DF147" s="154"/>
      <c r="DG147" s="154"/>
      <c r="DH147" s="154"/>
      <c r="DI147" s="154"/>
      <c r="DJ147" s="154"/>
      <c r="DK147" s="154"/>
      <c r="DL147" s="154"/>
      <c r="DM147" s="154"/>
      <c r="DN147" s="154"/>
      <c r="DO147" s="154"/>
    </row>
    <row r="148" spans="1:119" ht="12.75" customHeight="1">
      <c r="A148" s="58">
        <v>4</v>
      </c>
      <c r="B148" s="205">
        <f>+B147+1</f>
        <v>140</v>
      </c>
      <c r="C148" s="206">
        <v>1068</v>
      </c>
      <c r="D148" s="207" t="s">
        <v>27</v>
      </c>
      <c r="E148" s="208" t="s">
        <v>29</v>
      </c>
      <c r="F148" s="208" t="s">
        <v>25</v>
      </c>
      <c r="G148" s="208" t="s">
        <v>90</v>
      </c>
      <c r="H148" s="209" t="s">
        <v>80</v>
      </c>
      <c r="I148" s="198"/>
      <c r="J148" s="199"/>
      <c r="K148" s="200" t="e">
        <f>SUM(L148:M148)</f>
        <v>#REF!</v>
      </c>
      <c r="L148" s="201" t="e">
        <f>ZASOBY!#REF!-ZASOBY_WŁ_!L148</f>
        <v>#REF!</v>
      </c>
      <c r="M148" s="201" t="e">
        <f>ZASOBY!#REF!-ZASOBY_WŁ_!M148</f>
        <v>#REF!</v>
      </c>
      <c r="N148" s="200" t="e">
        <f>SUM(O148:P148)</f>
        <v>#REF!</v>
      </c>
      <c r="O148" s="201" t="e">
        <f>ZASOBY!#REF!-ZASOBY_WŁ_!O148</f>
        <v>#REF!</v>
      </c>
      <c r="P148" s="201" t="e">
        <f>ZASOBY!#REF!-ZASOBY_WŁ_!P148</f>
        <v>#REF!</v>
      </c>
      <c r="Q148" s="202" t="e">
        <f>SUM(R148:S148)</f>
        <v>#REF!</v>
      </c>
      <c r="R148" s="203" t="e">
        <f>ZASOBY!#REF!-ZASOBY_WŁ_!R148</f>
        <v>#REF!</v>
      </c>
      <c r="S148" s="203" t="e">
        <f>ZASOBY!#REF!-ZASOBY_WŁ_!S148</f>
        <v>#REF!</v>
      </c>
      <c r="T148" s="202" t="e">
        <f>SUM(U148:V148)</f>
        <v>#REF!</v>
      </c>
      <c r="U148" s="203" t="e">
        <f>ZASOBY!#REF!-ZASOBY_WŁ_!U148</f>
        <v>#REF!</v>
      </c>
      <c r="V148" s="203" t="e">
        <f>ZASOBY!#REF!-ZASOBY_WŁ_!V148</f>
        <v>#REF!</v>
      </c>
      <c r="W148" s="201"/>
      <c r="X148" s="201">
        <v>1935</v>
      </c>
      <c r="Y148" s="204"/>
      <c r="Z148" s="67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  <c r="DC148" s="154"/>
      <c r="DD148" s="154"/>
      <c r="DE148" s="154"/>
      <c r="DF148" s="154"/>
      <c r="DG148" s="154"/>
      <c r="DH148" s="154"/>
      <c r="DI148" s="154"/>
      <c r="DJ148" s="154"/>
      <c r="DK148" s="154"/>
      <c r="DL148" s="154"/>
      <c r="DM148" s="154"/>
      <c r="DN148" s="154"/>
      <c r="DO148" s="154"/>
    </row>
    <row r="149" spans="1:119" ht="12.75" customHeight="1">
      <c r="A149" s="58">
        <v>4</v>
      </c>
      <c r="B149" s="205">
        <f>+B148+1</f>
        <v>141</v>
      </c>
      <c r="C149" s="206">
        <v>1084</v>
      </c>
      <c r="D149" s="207" t="s">
        <v>27</v>
      </c>
      <c r="E149" s="208" t="s">
        <v>29</v>
      </c>
      <c r="F149" s="208" t="s">
        <v>25</v>
      </c>
      <c r="G149" s="208" t="s">
        <v>90</v>
      </c>
      <c r="H149" s="209" t="s">
        <v>91</v>
      </c>
      <c r="I149" s="198"/>
      <c r="J149" s="199"/>
      <c r="K149" s="200" t="e">
        <f>SUM(L149:M149)</f>
        <v>#REF!</v>
      </c>
      <c r="L149" s="201" t="e">
        <f>ZASOBY!#REF!-ZASOBY_WŁ_!L149</f>
        <v>#REF!</v>
      </c>
      <c r="M149" s="201" t="e">
        <f>ZASOBY!#REF!-ZASOBY_WŁ_!M149</f>
        <v>#REF!</v>
      </c>
      <c r="N149" s="200" t="e">
        <f>SUM(O149:P149)</f>
        <v>#REF!</v>
      </c>
      <c r="O149" s="201" t="e">
        <f>ZASOBY!#REF!-ZASOBY_WŁ_!O149</f>
        <v>#REF!</v>
      </c>
      <c r="P149" s="201" t="e">
        <f>ZASOBY!#REF!-ZASOBY_WŁ_!P149</f>
        <v>#REF!</v>
      </c>
      <c r="Q149" s="202" t="e">
        <f>SUM(R149:S149)</f>
        <v>#REF!</v>
      </c>
      <c r="R149" s="203" t="e">
        <f>ZASOBY!#REF!-ZASOBY_WŁ_!R149</f>
        <v>#REF!</v>
      </c>
      <c r="S149" s="203" t="e">
        <f>ZASOBY!#REF!-ZASOBY_WŁ_!S149</f>
        <v>#REF!</v>
      </c>
      <c r="T149" s="202" t="e">
        <f>SUM(U149:V149)</f>
        <v>#REF!</v>
      </c>
      <c r="U149" s="203" t="e">
        <f>ZASOBY!#REF!-ZASOBY_WŁ_!U149</f>
        <v>#REF!</v>
      </c>
      <c r="V149" s="203" t="e">
        <f>ZASOBY!#REF!-ZASOBY_WŁ_!V149</f>
        <v>#REF!</v>
      </c>
      <c r="W149" s="201"/>
      <c r="X149" s="201">
        <v>1935</v>
      </c>
      <c r="Y149" s="204"/>
      <c r="Z149" s="67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  <c r="DB149" s="154"/>
      <c r="DC149" s="154"/>
      <c r="DD149" s="154"/>
      <c r="DE149" s="154"/>
      <c r="DF149" s="154"/>
      <c r="DG149" s="154"/>
      <c r="DH149" s="154"/>
      <c r="DI149" s="154"/>
      <c r="DJ149" s="154"/>
      <c r="DK149" s="154"/>
      <c r="DL149" s="154"/>
      <c r="DM149" s="154"/>
      <c r="DN149" s="154"/>
      <c r="DO149" s="154"/>
    </row>
    <row r="150" spans="1:119" ht="12.75" customHeight="1">
      <c r="A150" s="58">
        <v>4</v>
      </c>
      <c r="B150" s="205">
        <f>+B149+1</f>
        <v>142</v>
      </c>
      <c r="C150" s="206">
        <v>1069</v>
      </c>
      <c r="D150" s="207" t="s">
        <v>27</v>
      </c>
      <c r="E150" s="208" t="s">
        <v>29</v>
      </c>
      <c r="F150" s="208" t="s">
        <v>25</v>
      </c>
      <c r="G150" s="208" t="s">
        <v>90</v>
      </c>
      <c r="H150" s="209">
        <v>7</v>
      </c>
      <c r="I150" s="198"/>
      <c r="J150" s="199"/>
      <c r="K150" s="200" t="e">
        <f>SUM(L150:M150)</f>
        <v>#REF!</v>
      </c>
      <c r="L150" s="201" t="e">
        <f>ZASOBY!#REF!-ZASOBY_WŁ_!L150</f>
        <v>#REF!</v>
      </c>
      <c r="M150" s="201" t="e">
        <f>ZASOBY!#REF!-ZASOBY_WŁ_!M150</f>
        <v>#REF!</v>
      </c>
      <c r="N150" s="200" t="e">
        <f>SUM(O150:P150)</f>
        <v>#REF!</v>
      </c>
      <c r="O150" s="201" t="e">
        <f>ZASOBY!#REF!-ZASOBY_WŁ_!O150</f>
        <v>#REF!</v>
      </c>
      <c r="P150" s="201" t="e">
        <f>ZASOBY!#REF!-ZASOBY_WŁ_!P150</f>
        <v>#REF!</v>
      </c>
      <c r="Q150" s="202" t="e">
        <f>SUM(R150:S150)</f>
        <v>#REF!</v>
      </c>
      <c r="R150" s="203" t="e">
        <f>ZASOBY!#REF!-ZASOBY_WŁ_!R150</f>
        <v>#REF!</v>
      </c>
      <c r="S150" s="203" t="e">
        <f>ZASOBY!#REF!-ZASOBY_WŁ_!S150</f>
        <v>#REF!</v>
      </c>
      <c r="T150" s="202" t="e">
        <f>SUM(U150:V150)</f>
        <v>#REF!</v>
      </c>
      <c r="U150" s="203" t="e">
        <f>ZASOBY!#REF!-ZASOBY_WŁ_!U150</f>
        <v>#REF!</v>
      </c>
      <c r="V150" s="203" t="e">
        <f>ZASOBY!#REF!-ZASOBY_WŁ_!V150</f>
        <v>#REF!</v>
      </c>
      <c r="W150" s="201"/>
      <c r="X150" s="201">
        <v>1935</v>
      </c>
      <c r="Y150" s="204"/>
      <c r="Z150" s="67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4"/>
      <c r="CY150" s="154"/>
      <c r="CZ150" s="154"/>
      <c r="DA150" s="154"/>
      <c r="DB150" s="154"/>
      <c r="DC150" s="154"/>
      <c r="DD150" s="154"/>
      <c r="DE150" s="154"/>
      <c r="DF150" s="154"/>
      <c r="DG150" s="154"/>
      <c r="DH150" s="154"/>
      <c r="DI150" s="154"/>
      <c r="DJ150" s="154"/>
      <c r="DK150" s="154"/>
      <c r="DL150" s="154"/>
      <c r="DM150" s="154"/>
      <c r="DN150" s="154"/>
      <c r="DO150" s="154"/>
    </row>
    <row r="151" spans="1:119" ht="12.75" customHeight="1">
      <c r="A151" s="58">
        <v>4</v>
      </c>
      <c r="B151" s="205">
        <f>+B150+1</f>
        <v>143</v>
      </c>
      <c r="C151" s="206">
        <v>1083</v>
      </c>
      <c r="D151" s="207" t="s">
        <v>27</v>
      </c>
      <c r="E151" s="208" t="s">
        <v>29</v>
      </c>
      <c r="F151" s="208" t="s">
        <v>25</v>
      </c>
      <c r="G151" s="208" t="s">
        <v>90</v>
      </c>
      <c r="H151" s="209">
        <v>8</v>
      </c>
      <c r="I151" s="198"/>
      <c r="J151" s="199"/>
      <c r="K151" s="200" t="e">
        <f>SUM(L151:M151)</f>
        <v>#REF!</v>
      </c>
      <c r="L151" s="201" t="e">
        <f>ZASOBY!#REF!-ZASOBY_WŁ_!L151</f>
        <v>#REF!</v>
      </c>
      <c r="M151" s="201" t="e">
        <f>ZASOBY!#REF!-ZASOBY_WŁ_!M151</f>
        <v>#REF!</v>
      </c>
      <c r="N151" s="200" t="e">
        <f>SUM(O151:P151)</f>
        <v>#REF!</v>
      </c>
      <c r="O151" s="201" t="e">
        <f>ZASOBY!#REF!-ZASOBY_WŁ_!O151</f>
        <v>#REF!</v>
      </c>
      <c r="P151" s="201" t="e">
        <f>ZASOBY!#REF!-ZASOBY_WŁ_!P151</f>
        <v>#REF!</v>
      </c>
      <c r="Q151" s="202" t="e">
        <f>SUM(R151:S151)</f>
        <v>#REF!</v>
      </c>
      <c r="R151" s="203" t="e">
        <f>ZASOBY!#REF!-ZASOBY_WŁ_!R151</f>
        <v>#REF!</v>
      </c>
      <c r="S151" s="203" t="e">
        <f>ZASOBY!#REF!-ZASOBY_WŁ_!S151</f>
        <v>#REF!</v>
      </c>
      <c r="T151" s="202" t="e">
        <f>SUM(U151:V151)</f>
        <v>#REF!</v>
      </c>
      <c r="U151" s="203" t="e">
        <f>ZASOBY!#REF!-ZASOBY_WŁ_!U151</f>
        <v>#REF!</v>
      </c>
      <c r="V151" s="203" t="e">
        <f>ZASOBY!#REF!-ZASOBY_WŁ_!V151</f>
        <v>#REF!</v>
      </c>
      <c r="W151" s="201"/>
      <c r="X151" s="201">
        <v>1935</v>
      </c>
      <c r="Y151" s="204"/>
      <c r="Z151" s="67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  <c r="DB151" s="154"/>
      <c r="DC151" s="154"/>
      <c r="DD151" s="154"/>
      <c r="DE151" s="154"/>
      <c r="DF151" s="154"/>
      <c r="DG151" s="154"/>
      <c r="DH151" s="154"/>
      <c r="DI151" s="154"/>
      <c r="DJ151" s="154"/>
      <c r="DK151" s="154"/>
      <c r="DL151" s="154"/>
      <c r="DM151" s="154"/>
      <c r="DN151" s="154"/>
      <c r="DO151" s="154"/>
    </row>
    <row r="152" spans="1:119" ht="12.75" customHeight="1">
      <c r="A152" s="58">
        <v>4</v>
      </c>
      <c r="B152" s="205">
        <f>+B151+1</f>
        <v>144</v>
      </c>
      <c r="C152" s="206">
        <v>1070</v>
      </c>
      <c r="D152" s="207" t="s">
        <v>27</v>
      </c>
      <c r="E152" s="208" t="s">
        <v>29</v>
      </c>
      <c r="F152" s="208" t="s">
        <v>25</v>
      </c>
      <c r="G152" s="208" t="s">
        <v>90</v>
      </c>
      <c r="H152" s="209">
        <v>9</v>
      </c>
      <c r="I152" s="198"/>
      <c r="J152" s="199"/>
      <c r="K152" s="200" t="e">
        <f>SUM(L152:M152)</f>
        <v>#REF!</v>
      </c>
      <c r="L152" s="201" t="e">
        <f>ZASOBY!#REF!-ZASOBY_WŁ_!L152</f>
        <v>#REF!</v>
      </c>
      <c r="M152" s="201" t="e">
        <f>ZASOBY!#REF!-ZASOBY_WŁ_!M152</f>
        <v>#REF!</v>
      </c>
      <c r="N152" s="200" t="e">
        <f>SUM(O152:P152)</f>
        <v>#REF!</v>
      </c>
      <c r="O152" s="201" t="e">
        <f>ZASOBY!#REF!-ZASOBY_WŁ_!O152</f>
        <v>#REF!</v>
      </c>
      <c r="P152" s="201" t="e">
        <f>ZASOBY!#REF!-ZASOBY_WŁ_!P152</f>
        <v>#REF!</v>
      </c>
      <c r="Q152" s="202" t="e">
        <f>SUM(R152:S152)</f>
        <v>#REF!</v>
      </c>
      <c r="R152" s="203" t="e">
        <f>ZASOBY!#REF!-ZASOBY_WŁ_!R152</f>
        <v>#REF!</v>
      </c>
      <c r="S152" s="203" t="e">
        <f>ZASOBY!#REF!-ZASOBY_WŁ_!S152</f>
        <v>#REF!</v>
      </c>
      <c r="T152" s="202" t="e">
        <f>SUM(U152:V152)</f>
        <v>#REF!</v>
      </c>
      <c r="U152" s="203" t="e">
        <f>ZASOBY!#REF!-ZASOBY_WŁ_!U152</f>
        <v>#REF!</v>
      </c>
      <c r="V152" s="203" t="e">
        <f>ZASOBY!#REF!-ZASOBY_WŁ_!V152</f>
        <v>#REF!</v>
      </c>
      <c r="W152" s="201"/>
      <c r="X152" s="201">
        <v>1935</v>
      </c>
      <c r="Y152" s="204"/>
      <c r="Z152" s="67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  <c r="DB152" s="154"/>
      <c r="DC152" s="154"/>
      <c r="DD152" s="154"/>
      <c r="DE152" s="154"/>
      <c r="DF152" s="154"/>
      <c r="DG152" s="154"/>
      <c r="DH152" s="154"/>
      <c r="DI152" s="154"/>
      <c r="DJ152" s="154"/>
      <c r="DK152" s="154"/>
      <c r="DL152" s="154"/>
      <c r="DM152" s="154"/>
      <c r="DN152" s="154"/>
      <c r="DO152" s="154"/>
    </row>
    <row r="153" spans="1:119" ht="12.75" customHeight="1">
      <c r="A153" s="58">
        <v>4</v>
      </c>
      <c r="B153" s="193">
        <f>+B152+1</f>
        <v>145</v>
      </c>
      <c r="C153" s="194">
        <v>1082</v>
      </c>
      <c r="D153" s="195" t="s">
        <v>23</v>
      </c>
      <c r="E153" s="196" t="s">
        <v>29</v>
      </c>
      <c r="F153" s="196" t="s">
        <v>25</v>
      </c>
      <c r="G153" s="196" t="s">
        <v>90</v>
      </c>
      <c r="H153" s="197">
        <v>10</v>
      </c>
      <c r="I153" s="198">
        <v>1</v>
      </c>
      <c r="J153" s="199"/>
      <c r="K153" s="200" t="e">
        <f>SUM(L153:M153)</f>
        <v>#REF!</v>
      </c>
      <c r="L153" s="201" t="e">
        <f>ZASOBY!#REF!-ZASOBY_WŁ_!L153</f>
        <v>#REF!</v>
      </c>
      <c r="M153" s="201" t="e">
        <f>ZASOBY!#REF!-ZASOBY_WŁ_!M153</f>
        <v>#REF!</v>
      </c>
      <c r="N153" s="200" t="e">
        <f>SUM(O153:P153)</f>
        <v>#REF!</v>
      </c>
      <c r="O153" s="201" t="e">
        <f>ZASOBY!#REF!-ZASOBY_WŁ_!O153</f>
        <v>#REF!</v>
      </c>
      <c r="P153" s="201" t="e">
        <f>ZASOBY!#REF!-ZASOBY_WŁ_!P153</f>
        <v>#REF!</v>
      </c>
      <c r="Q153" s="202" t="e">
        <f>SUM(R153:S153)</f>
        <v>#REF!</v>
      </c>
      <c r="R153" s="203" t="e">
        <f>ZASOBY!#REF!-ZASOBY_WŁ_!R153</f>
        <v>#REF!</v>
      </c>
      <c r="S153" s="203" t="e">
        <f>ZASOBY!#REF!-ZASOBY_WŁ_!S153</f>
        <v>#REF!</v>
      </c>
      <c r="T153" s="202" t="e">
        <f>SUM(U153:V153)</f>
        <v>#REF!</v>
      </c>
      <c r="U153" s="203" t="e">
        <f>ZASOBY!#REF!-ZASOBY_WŁ_!U153</f>
        <v>#REF!</v>
      </c>
      <c r="V153" s="203" t="e">
        <f>ZASOBY!#REF!-ZASOBY_WŁ_!V153</f>
        <v>#REF!</v>
      </c>
      <c r="W153" s="201"/>
      <c r="X153" s="201">
        <v>1935</v>
      </c>
      <c r="Y153" s="204"/>
      <c r="Z153" s="67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  <c r="DC153" s="154"/>
      <c r="DD153" s="154"/>
      <c r="DE153" s="154"/>
      <c r="DF153" s="154"/>
      <c r="DG153" s="154"/>
      <c r="DH153" s="154"/>
      <c r="DI153" s="154"/>
      <c r="DJ153" s="154"/>
      <c r="DK153" s="154"/>
      <c r="DL153" s="154"/>
      <c r="DM153" s="154"/>
      <c r="DN153" s="154"/>
      <c r="DO153" s="154"/>
    </row>
    <row r="154" spans="1:119" ht="12.75" customHeight="1">
      <c r="A154" s="58">
        <v>4</v>
      </c>
      <c r="B154" s="216">
        <f>+B153+1</f>
        <v>146</v>
      </c>
      <c r="C154" s="217">
        <v>1071</v>
      </c>
      <c r="D154" s="218" t="s">
        <v>27</v>
      </c>
      <c r="E154" s="219" t="s">
        <v>29</v>
      </c>
      <c r="F154" s="219" t="s">
        <v>25</v>
      </c>
      <c r="G154" s="219" t="s">
        <v>90</v>
      </c>
      <c r="H154" s="220">
        <v>11</v>
      </c>
      <c r="I154" s="198"/>
      <c r="J154" s="199"/>
      <c r="K154" s="200" t="e">
        <f>SUM(L154:M154)</f>
        <v>#REF!</v>
      </c>
      <c r="L154" s="201" t="e">
        <f>ZASOBY!#REF!-ZASOBY_WŁ_!L154</f>
        <v>#REF!</v>
      </c>
      <c r="M154" s="201" t="e">
        <f>ZASOBY!#REF!-ZASOBY_WŁ_!M154</f>
        <v>#REF!</v>
      </c>
      <c r="N154" s="200" t="e">
        <f>SUM(O154:P154)</f>
        <v>#REF!</v>
      </c>
      <c r="O154" s="201" t="e">
        <f>ZASOBY!#REF!-ZASOBY_WŁ_!O154</f>
        <v>#REF!</v>
      </c>
      <c r="P154" s="201" t="e">
        <f>ZASOBY!#REF!-ZASOBY_WŁ_!P154</f>
        <v>#REF!</v>
      </c>
      <c r="Q154" s="202" t="e">
        <f>SUM(R154:S154)</f>
        <v>#REF!</v>
      </c>
      <c r="R154" s="203" t="e">
        <f>ZASOBY!#REF!-ZASOBY_WŁ_!R154</f>
        <v>#REF!</v>
      </c>
      <c r="S154" s="203" t="e">
        <f>ZASOBY!#REF!-ZASOBY_WŁ_!S154</f>
        <v>#REF!</v>
      </c>
      <c r="T154" s="202" t="e">
        <f>SUM(U154:V154)</f>
        <v>#REF!</v>
      </c>
      <c r="U154" s="203" t="e">
        <f>ZASOBY!#REF!-ZASOBY_WŁ_!U154</f>
        <v>#REF!</v>
      </c>
      <c r="V154" s="203" t="e">
        <f>ZASOBY!#REF!-ZASOBY_WŁ_!V154</f>
        <v>#REF!</v>
      </c>
      <c r="W154" s="201"/>
      <c r="X154" s="201">
        <v>1935</v>
      </c>
      <c r="Y154" s="204"/>
      <c r="Z154" s="67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  <c r="DI154" s="154"/>
      <c r="DJ154" s="154"/>
      <c r="DK154" s="154"/>
      <c r="DL154" s="154"/>
      <c r="DM154" s="154"/>
      <c r="DN154" s="154"/>
      <c r="DO154" s="154"/>
    </row>
    <row r="155" spans="1:119" ht="12.75" customHeight="1">
      <c r="A155" s="58">
        <v>4</v>
      </c>
      <c r="B155" s="205">
        <f>+B154+1</f>
        <v>147</v>
      </c>
      <c r="C155" s="206">
        <v>1081</v>
      </c>
      <c r="D155" s="207" t="s">
        <v>27</v>
      </c>
      <c r="E155" s="208" t="s">
        <v>29</v>
      </c>
      <c r="F155" s="208" t="s">
        <v>25</v>
      </c>
      <c r="G155" s="208" t="s">
        <v>90</v>
      </c>
      <c r="H155" s="209">
        <v>12</v>
      </c>
      <c r="I155" s="198"/>
      <c r="J155" s="199"/>
      <c r="K155" s="200" t="e">
        <f>SUM(L155:M155)</f>
        <v>#REF!</v>
      </c>
      <c r="L155" s="201" t="e">
        <f>ZASOBY!#REF!-ZASOBY_WŁ_!L155</f>
        <v>#REF!</v>
      </c>
      <c r="M155" s="201" t="e">
        <f>ZASOBY!#REF!-ZASOBY_WŁ_!M155</f>
        <v>#REF!</v>
      </c>
      <c r="N155" s="200" t="e">
        <f>SUM(O155:P155)</f>
        <v>#REF!</v>
      </c>
      <c r="O155" s="201" t="e">
        <f>ZASOBY!#REF!-ZASOBY_WŁ_!O155</f>
        <v>#REF!</v>
      </c>
      <c r="P155" s="201" t="e">
        <f>ZASOBY!#REF!-ZASOBY_WŁ_!P155</f>
        <v>#REF!</v>
      </c>
      <c r="Q155" s="202" t="e">
        <f>SUM(R155:S155)</f>
        <v>#REF!</v>
      </c>
      <c r="R155" s="203" t="e">
        <f>ZASOBY!#REF!-ZASOBY_WŁ_!R155</f>
        <v>#REF!</v>
      </c>
      <c r="S155" s="203" t="e">
        <f>ZASOBY!#REF!-ZASOBY_WŁ_!S155</f>
        <v>#REF!</v>
      </c>
      <c r="T155" s="202" t="e">
        <f>SUM(U155:V155)</f>
        <v>#REF!</v>
      </c>
      <c r="U155" s="203" t="e">
        <f>ZASOBY!#REF!-ZASOBY_WŁ_!U155</f>
        <v>#REF!</v>
      </c>
      <c r="V155" s="203" t="e">
        <f>ZASOBY!#REF!-ZASOBY_WŁ_!V155</f>
        <v>#REF!</v>
      </c>
      <c r="W155" s="201"/>
      <c r="X155" s="201">
        <v>1935</v>
      </c>
      <c r="Y155" s="204"/>
      <c r="Z155" s="67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  <c r="DC155" s="154"/>
      <c r="DD155" s="154"/>
      <c r="DE155" s="154"/>
      <c r="DF155" s="154"/>
      <c r="DG155" s="154"/>
      <c r="DH155" s="154"/>
      <c r="DI155" s="154"/>
      <c r="DJ155" s="154"/>
      <c r="DK155" s="154"/>
      <c r="DL155" s="154"/>
      <c r="DM155" s="154"/>
      <c r="DN155" s="154"/>
      <c r="DO155" s="154"/>
    </row>
    <row r="156" spans="1:119" ht="12.75" customHeight="1">
      <c r="A156" s="58">
        <v>4</v>
      </c>
      <c r="B156" s="205">
        <f>+B155+1</f>
        <v>148</v>
      </c>
      <c r="C156" s="206">
        <v>1072</v>
      </c>
      <c r="D156" s="207" t="s">
        <v>27</v>
      </c>
      <c r="E156" s="208" t="s">
        <v>29</v>
      </c>
      <c r="F156" s="208" t="s">
        <v>25</v>
      </c>
      <c r="G156" s="208" t="s">
        <v>90</v>
      </c>
      <c r="H156" s="209">
        <v>13</v>
      </c>
      <c r="I156" s="198"/>
      <c r="J156" s="199"/>
      <c r="K156" s="200" t="e">
        <f>SUM(L156:M156)</f>
        <v>#REF!</v>
      </c>
      <c r="L156" s="201" t="e">
        <f>ZASOBY!#REF!-ZASOBY_WŁ_!L156</f>
        <v>#REF!</v>
      </c>
      <c r="M156" s="201" t="e">
        <f>ZASOBY!#REF!-ZASOBY_WŁ_!M156</f>
        <v>#REF!</v>
      </c>
      <c r="N156" s="200" t="e">
        <f>SUM(O156:P156)</f>
        <v>#REF!</v>
      </c>
      <c r="O156" s="201" t="e">
        <f>ZASOBY!#REF!-ZASOBY_WŁ_!O156</f>
        <v>#REF!</v>
      </c>
      <c r="P156" s="201" t="e">
        <f>ZASOBY!#REF!-ZASOBY_WŁ_!P156</f>
        <v>#REF!</v>
      </c>
      <c r="Q156" s="202" t="e">
        <f>SUM(R156:S156)</f>
        <v>#REF!</v>
      </c>
      <c r="R156" s="203" t="e">
        <f>ZASOBY!#REF!-ZASOBY_WŁ_!R156</f>
        <v>#REF!</v>
      </c>
      <c r="S156" s="203" t="e">
        <f>ZASOBY!#REF!-ZASOBY_WŁ_!S156</f>
        <v>#REF!</v>
      </c>
      <c r="T156" s="202" t="e">
        <f>SUM(U156:V156)</f>
        <v>#REF!</v>
      </c>
      <c r="U156" s="203" t="e">
        <f>ZASOBY!#REF!-ZASOBY_WŁ_!U156</f>
        <v>#REF!</v>
      </c>
      <c r="V156" s="203" t="e">
        <f>ZASOBY!#REF!-ZASOBY_WŁ_!V156</f>
        <v>#REF!</v>
      </c>
      <c r="W156" s="201"/>
      <c r="X156" s="201">
        <v>1935</v>
      </c>
      <c r="Y156" s="204"/>
      <c r="Z156" s="67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  <c r="DI156" s="154"/>
      <c r="DJ156" s="154"/>
      <c r="DK156" s="154"/>
      <c r="DL156" s="154"/>
      <c r="DM156" s="154"/>
      <c r="DN156" s="154"/>
      <c r="DO156" s="154"/>
    </row>
    <row r="157" spans="1:119" ht="12.75" customHeight="1">
      <c r="A157" s="58">
        <v>4</v>
      </c>
      <c r="B157" s="205">
        <f>+B156+1</f>
        <v>149</v>
      </c>
      <c r="C157" s="206">
        <v>1080</v>
      </c>
      <c r="D157" s="207" t="s">
        <v>27</v>
      </c>
      <c r="E157" s="208" t="s">
        <v>29</v>
      </c>
      <c r="F157" s="208" t="s">
        <v>25</v>
      </c>
      <c r="G157" s="208" t="s">
        <v>90</v>
      </c>
      <c r="H157" s="209">
        <v>14</v>
      </c>
      <c r="I157" s="198"/>
      <c r="J157" s="199"/>
      <c r="K157" s="200" t="e">
        <f>SUM(L157:M157)</f>
        <v>#REF!</v>
      </c>
      <c r="L157" s="201" t="e">
        <f>ZASOBY!#REF!-ZASOBY_WŁ_!L157</f>
        <v>#REF!</v>
      </c>
      <c r="M157" s="201" t="e">
        <f>ZASOBY!#REF!-ZASOBY_WŁ_!M157</f>
        <v>#REF!</v>
      </c>
      <c r="N157" s="200" t="e">
        <f>SUM(O157:P157)</f>
        <v>#REF!</v>
      </c>
      <c r="O157" s="201" t="e">
        <f>ZASOBY!#REF!-ZASOBY_WŁ_!O157</f>
        <v>#REF!</v>
      </c>
      <c r="P157" s="201" t="e">
        <f>ZASOBY!#REF!-ZASOBY_WŁ_!P157</f>
        <v>#REF!</v>
      </c>
      <c r="Q157" s="202" t="e">
        <f>SUM(R157:S157)</f>
        <v>#REF!</v>
      </c>
      <c r="R157" s="203" t="e">
        <f>ZASOBY!#REF!-ZASOBY_WŁ_!R157</f>
        <v>#REF!</v>
      </c>
      <c r="S157" s="203" t="e">
        <f>ZASOBY!#REF!-ZASOBY_WŁ_!S157</f>
        <v>#REF!</v>
      </c>
      <c r="T157" s="202" t="e">
        <f>SUM(U157:V157)</f>
        <v>#REF!</v>
      </c>
      <c r="U157" s="203" t="e">
        <f>ZASOBY!#REF!-ZASOBY_WŁ_!U157</f>
        <v>#REF!</v>
      </c>
      <c r="V157" s="203" t="e">
        <f>ZASOBY!#REF!-ZASOBY_WŁ_!V157</f>
        <v>#REF!</v>
      </c>
      <c r="W157" s="201"/>
      <c r="X157" s="201">
        <v>1935</v>
      </c>
      <c r="Y157" s="204"/>
      <c r="Z157" s="67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  <c r="DC157" s="154"/>
      <c r="DD157" s="154"/>
      <c r="DE157" s="154"/>
      <c r="DF157" s="154"/>
      <c r="DG157" s="154"/>
      <c r="DH157" s="154"/>
      <c r="DI157" s="154"/>
      <c r="DJ157" s="154"/>
      <c r="DK157" s="154"/>
      <c r="DL157" s="154"/>
      <c r="DM157" s="154"/>
      <c r="DN157" s="154"/>
      <c r="DO157" s="154"/>
    </row>
    <row r="158" spans="1:119" ht="12.75" customHeight="1">
      <c r="A158" s="58">
        <v>4</v>
      </c>
      <c r="B158" s="205">
        <f>+B157+1</f>
        <v>150</v>
      </c>
      <c r="C158" s="206">
        <v>1073</v>
      </c>
      <c r="D158" s="207" t="s">
        <v>27</v>
      </c>
      <c r="E158" s="208" t="s">
        <v>29</v>
      </c>
      <c r="F158" s="208" t="s">
        <v>25</v>
      </c>
      <c r="G158" s="208" t="s">
        <v>90</v>
      </c>
      <c r="H158" s="209">
        <v>15</v>
      </c>
      <c r="I158" s="198"/>
      <c r="J158" s="199"/>
      <c r="K158" s="200" t="e">
        <f>SUM(L158:M158)</f>
        <v>#REF!</v>
      </c>
      <c r="L158" s="201" t="e">
        <f>ZASOBY!#REF!-ZASOBY_WŁ_!L158</f>
        <v>#REF!</v>
      </c>
      <c r="M158" s="201" t="e">
        <f>ZASOBY!#REF!-ZASOBY_WŁ_!M158</f>
        <v>#REF!</v>
      </c>
      <c r="N158" s="200" t="e">
        <f>SUM(O158:P158)</f>
        <v>#REF!</v>
      </c>
      <c r="O158" s="201" t="e">
        <f>ZASOBY!#REF!-ZASOBY_WŁ_!O158</f>
        <v>#REF!</v>
      </c>
      <c r="P158" s="201" t="e">
        <f>ZASOBY!#REF!-ZASOBY_WŁ_!P158</f>
        <v>#REF!</v>
      </c>
      <c r="Q158" s="202" t="e">
        <f>SUM(R158:S158)</f>
        <v>#REF!</v>
      </c>
      <c r="R158" s="203" t="e">
        <f>ZASOBY!#REF!-ZASOBY_WŁ_!R158</f>
        <v>#REF!</v>
      </c>
      <c r="S158" s="203" t="e">
        <f>ZASOBY!#REF!-ZASOBY_WŁ_!S158</f>
        <v>#REF!</v>
      </c>
      <c r="T158" s="202" t="e">
        <f>SUM(U158:V158)</f>
        <v>#REF!</v>
      </c>
      <c r="U158" s="203" t="e">
        <f>ZASOBY!#REF!-ZASOBY_WŁ_!U158</f>
        <v>#REF!</v>
      </c>
      <c r="V158" s="203" t="e">
        <f>ZASOBY!#REF!-ZASOBY_WŁ_!V158</f>
        <v>#REF!</v>
      </c>
      <c r="W158" s="201"/>
      <c r="X158" s="201">
        <v>1935</v>
      </c>
      <c r="Y158" s="204"/>
      <c r="Z158" s="67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154"/>
      <c r="DE158" s="154"/>
      <c r="DF158" s="154"/>
      <c r="DG158" s="154"/>
      <c r="DH158" s="154"/>
      <c r="DI158" s="154"/>
      <c r="DJ158" s="154"/>
      <c r="DK158" s="154"/>
      <c r="DL158" s="154"/>
      <c r="DM158" s="154"/>
      <c r="DN158" s="154"/>
      <c r="DO158" s="154"/>
    </row>
    <row r="159" spans="1:119" ht="12.75" customHeight="1">
      <c r="A159" s="58">
        <v>4</v>
      </c>
      <c r="B159" s="205">
        <f>+B158+1</f>
        <v>151</v>
      </c>
      <c r="C159" s="206">
        <v>1079</v>
      </c>
      <c r="D159" s="207" t="s">
        <v>27</v>
      </c>
      <c r="E159" s="208" t="s">
        <v>29</v>
      </c>
      <c r="F159" s="208" t="s">
        <v>25</v>
      </c>
      <c r="G159" s="208" t="s">
        <v>90</v>
      </c>
      <c r="H159" s="209">
        <v>16</v>
      </c>
      <c r="I159" s="198"/>
      <c r="J159" s="199"/>
      <c r="K159" s="200" t="e">
        <f>SUM(L159:M159)</f>
        <v>#REF!</v>
      </c>
      <c r="L159" s="201" t="e">
        <f>ZASOBY!#REF!-ZASOBY_WŁ_!L159</f>
        <v>#REF!</v>
      </c>
      <c r="M159" s="201" t="e">
        <f>ZASOBY!#REF!-ZASOBY_WŁ_!M159</f>
        <v>#REF!</v>
      </c>
      <c r="N159" s="200" t="e">
        <f>SUM(O159:P159)</f>
        <v>#REF!</v>
      </c>
      <c r="O159" s="201" t="e">
        <f>ZASOBY!#REF!-ZASOBY_WŁ_!O159</f>
        <v>#REF!</v>
      </c>
      <c r="P159" s="201" t="e">
        <f>ZASOBY!#REF!-ZASOBY_WŁ_!P159</f>
        <v>#REF!</v>
      </c>
      <c r="Q159" s="202" t="e">
        <f>SUM(R159:S159)</f>
        <v>#REF!</v>
      </c>
      <c r="R159" s="203" t="e">
        <f>ZASOBY!#REF!-ZASOBY_WŁ_!R159</f>
        <v>#REF!</v>
      </c>
      <c r="S159" s="203" t="e">
        <f>ZASOBY!#REF!-ZASOBY_WŁ_!S159</f>
        <v>#REF!</v>
      </c>
      <c r="T159" s="202" t="e">
        <f>SUM(U159:V159)</f>
        <v>#REF!</v>
      </c>
      <c r="U159" s="203" t="e">
        <f>ZASOBY!#REF!-ZASOBY_WŁ_!U159</f>
        <v>#REF!</v>
      </c>
      <c r="V159" s="203" t="e">
        <f>ZASOBY!#REF!-ZASOBY_WŁ_!V159</f>
        <v>#REF!</v>
      </c>
      <c r="W159" s="201"/>
      <c r="X159" s="201">
        <v>1935</v>
      </c>
      <c r="Y159" s="204"/>
      <c r="Z159" s="67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I159" s="154"/>
      <c r="DJ159" s="154"/>
      <c r="DK159" s="154"/>
      <c r="DL159" s="154"/>
      <c r="DM159" s="154"/>
      <c r="DN159" s="154"/>
      <c r="DO159" s="154"/>
    </row>
    <row r="160" spans="1:119" ht="12.75" customHeight="1">
      <c r="A160" s="58">
        <v>4</v>
      </c>
      <c r="B160" s="205">
        <f>+B159+1</f>
        <v>152</v>
      </c>
      <c r="C160" s="206">
        <v>1074</v>
      </c>
      <c r="D160" s="207" t="s">
        <v>27</v>
      </c>
      <c r="E160" s="208" t="s">
        <v>29</v>
      </c>
      <c r="F160" s="208" t="s">
        <v>25</v>
      </c>
      <c r="G160" s="208" t="s">
        <v>90</v>
      </c>
      <c r="H160" s="209">
        <v>17</v>
      </c>
      <c r="I160" s="198"/>
      <c r="J160" s="199"/>
      <c r="K160" s="200" t="e">
        <f>SUM(L160:M160)</f>
        <v>#REF!</v>
      </c>
      <c r="L160" s="201" t="e">
        <f>ZASOBY!#REF!-ZASOBY_WŁ_!L160</f>
        <v>#REF!</v>
      </c>
      <c r="M160" s="201" t="e">
        <f>ZASOBY!#REF!-ZASOBY_WŁ_!M160</f>
        <v>#REF!</v>
      </c>
      <c r="N160" s="200" t="e">
        <f>SUM(O160:P160)</f>
        <v>#REF!</v>
      </c>
      <c r="O160" s="201" t="e">
        <f>ZASOBY!#REF!-ZASOBY_WŁ_!O160</f>
        <v>#REF!</v>
      </c>
      <c r="P160" s="201" t="e">
        <f>ZASOBY!#REF!-ZASOBY_WŁ_!P160</f>
        <v>#REF!</v>
      </c>
      <c r="Q160" s="202" t="e">
        <f>SUM(R160:S160)</f>
        <v>#REF!</v>
      </c>
      <c r="R160" s="203" t="e">
        <f>ZASOBY!#REF!-ZASOBY_WŁ_!R160</f>
        <v>#REF!</v>
      </c>
      <c r="S160" s="203" t="e">
        <f>ZASOBY!#REF!-ZASOBY_WŁ_!S160</f>
        <v>#REF!</v>
      </c>
      <c r="T160" s="202" t="e">
        <f>SUM(U160:V160)</f>
        <v>#REF!</v>
      </c>
      <c r="U160" s="203" t="e">
        <f>ZASOBY!#REF!-ZASOBY_WŁ_!U160</f>
        <v>#REF!</v>
      </c>
      <c r="V160" s="203" t="e">
        <f>ZASOBY!#REF!-ZASOBY_WŁ_!V160</f>
        <v>#REF!</v>
      </c>
      <c r="W160" s="201"/>
      <c r="X160" s="201">
        <v>1935</v>
      </c>
      <c r="Y160" s="204"/>
      <c r="Z160" s="67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  <c r="DB160" s="154"/>
      <c r="DC160" s="154"/>
      <c r="DD160" s="154"/>
      <c r="DE160" s="154"/>
      <c r="DF160" s="154"/>
      <c r="DG160" s="154"/>
      <c r="DH160" s="154"/>
      <c r="DI160" s="154"/>
      <c r="DJ160" s="154"/>
      <c r="DK160" s="154"/>
      <c r="DL160" s="154"/>
      <c r="DM160" s="154"/>
      <c r="DN160" s="154"/>
      <c r="DO160" s="154"/>
    </row>
    <row r="161" spans="1:119" ht="12.75" customHeight="1">
      <c r="A161" s="58">
        <v>4</v>
      </c>
      <c r="B161" s="193">
        <f>+B160+1</f>
        <v>153</v>
      </c>
      <c r="C161" s="194">
        <v>1078</v>
      </c>
      <c r="D161" s="195" t="s">
        <v>23</v>
      </c>
      <c r="E161" s="196" t="s">
        <v>29</v>
      </c>
      <c r="F161" s="196" t="s">
        <v>25</v>
      </c>
      <c r="G161" s="196" t="s">
        <v>92</v>
      </c>
      <c r="H161" s="197">
        <v>18</v>
      </c>
      <c r="I161" s="198">
        <v>1</v>
      </c>
      <c r="J161" s="199"/>
      <c r="K161" s="200" t="e">
        <f>SUM(L161:M161)</f>
        <v>#REF!</v>
      </c>
      <c r="L161" s="201" t="e">
        <f>ZASOBY!#REF!-ZASOBY_WŁ_!L161</f>
        <v>#REF!</v>
      </c>
      <c r="M161" s="201" t="e">
        <f>ZASOBY!#REF!-ZASOBY_WŁ_!M161</f>
        <v>#REF!</v>
      </c>
      <c r="N161" s="200" t="e">
        <f>SUM(O161:P161)</f>
        <v>#REF!</v>
      </c>
      <c r="O161" s="201" t="e">
        <f>ZASOBY!#REF!-ZASOBY_WŁ_!O161</f>
        <v>#REF!</v>
      </c>
      <c r="P161" s="201" t="e">
        <f>ZASOBY!#REF!-ZASOBY_WŁ_!P161</f>
        <v>#REF!</v>
      </c>
      <c r="Q161" s="202" t="e">
        <f>SUM(R161:S161)</f>
        <v>#REF!</v>
      </c>
      <c r="R161" s="203" t="e">
        <f>ZASOBY!#REF!-ZASOBY_WŁ_!R161</f>
        <v>#REF!</v>
      </c>
      <c r="S161" s="203" t="e">
        <f>ZASOBY!#REF!-ZASOBY_WŁ_!S161</f>
        <v>#REF!</v>
      </c>
      <c r="T161" s="202" t="e">
        <f>SUM(U161:V161)</f>
        <v>#REF!</v>
      </c>
      <c r="U161" s="203" t="e">
        <f>ZASOBY!#REF!-ZASOBY_WŁ_!U161</f>
        <v>#REF!</v>
      </c>
      <c r="V161" s="203" t="e">
        <f>ZASOBY!#REF!-ZASOBY_WŁ_!V161</f>
        <v>#REF!</v>
      </c>
      <c r="W161" s="201"/>
      <c r="X161" s="201">
        <v>1935</v>
      </c>
      <c r="Y161" s="204"/>
      <c r="Z161" s="67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  <c r="DB161" s="154"/>
      <c r="DC161" s="154"/>
      <c r="DD161" s="154"/>
      <c r="DE161" s="154"/>
      <c r="DF161" s="154"/>
      <c r="DG161" s="154"/>
      <c r="DH161" s="154"/>
      <c r="DI161" s="154"/>
      <c r="DJ161" s="154"/>
      <c r="DK161" s="154"/>
      <c r="DL161" s="154"/>
      <c r="DM161" s="154"/>
      <c r="DN161" s="154"/>
      <c r="DO161" s="154"/>
    </row>
    <row r="162" spans="1:119" ht="12.75" customHeight="1">
      <c r="A162" s="58">
        <v>4</v>
      </c>
      <c r="B162" s="205">
        <f>+B161+1</f>
        <v>154</v>
      </c>
      <c r="C162" s="206">
        <v>1075</v>
      </c>
      <c r="D162" s="207" t="s">
        <v>27</v>
      </c>
      <c r="E162" s="208" t="s">
        <v>29</v>
      </c>
      <c r="F162" s="208" t="s">
        <v>25</v>
      </c>
      <c r="G162" s="208" t="s">
        <v>90</v>
      </c>
      <c r="H162" s="209" t="s">
        <v>93</v>
      </c>
      <c r="I162" s="198"/>
      <c r="J162" s="199"/>
      <c r="K162" s="200" t="e">
        <f>SUM(L162:M162)</f>
        <v>#REF!</v>
      </c>
      <c r="L162" s="201" t="e">
        <f>ZASOBY!#REF!-ZASOBY_WŁ_!L162</f>
        <v>#REF!</v>
      </c>
      <c r="M162" s="201" t="e">
        <f>ZASOBY!#REF!-ZASOBY_WŁ_!M162</f>
        <v>#REF!</v>
      </c>
      <c r="N162" s="200" t="e">
        <f>SUM(O162:P162)</f>
        <v>#REF!</v>
      </c>
      <c r="O162" s="201" t="e">
        <f>ZASOBY!#REF!-ZASOBY_WŁ_!O162</f>
        <v>#REF!</v>
      </c>
      <c r="P162" s="201" t="e">
        <f>ZASOBY!#REF!-ZASOBY_WŁ_!P162</f>
        <v>#REF!</v>
      </c>
      <c r="Q162" s="202" t="e">
        <f>SUM(R162:S162)</f>
        <v>#REF!</v>
      </c>
      <c r="R162" s="203" t="e">
        <f>ZASOBY!#REF!-ZASOBY_WŁ_!R162</f>
        <v>#REF!</v>
      </c>
      <c r="S162" s="203" t="e">
        <f>ZASOBY!#REF!-ZASOBY_WŁ_!S162</f>
        <v>#REF!</v>
      </c>
      <c r="T162" s="202" t="e">
        <f>SUM(U162:V162)</f>
        <v>#REF!</v>
      </c>
      <c r="U162" s="203" t="e">
        <f>ZASOBY!#REF!-ZASOBY_WŁ_!U162</f>
        <v>#REF!</v>
      </c>
      <c r="V162" s="203" t="e">
        <f>ZASOBY!#REF!-ZASOBY_WŁ_!V162</f>
        <v>#REF!</v>
      </c>
      <c r="W162" s="201"/>
      <c r="X162" s="201">
        <v>1935</v>
      </c>
      <c r="Y162" s="204"/>
      <c r="Z162" s="67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  <c r="DC162" s="154"/>
      <c r="DD162" s="154"/>
      <c r="DE162" s="154"/>
      <c r="DF162" s="154"/>
      <c r="DG162" s="154"/>
      <c r="DH162" s="154"/>
      <c r="DI162" s="154"/>
      <c r="DJ162" s="154"/>
      <c r="DK162" s="154"/>
      <c r="DL162" s="154"/>
      <c r="DM162" s="154"/>
      <c r="DN162" s="154"/>
      <c r="DO162" s="154"/>
    </row>
    <row r="163" spans="1:119" ht="12.75" customHeight="1">
      <c r="A163" s="58">
        <v>4</v>
      </c>
      <c r="B163" s="205">
        <f>+B162+1</f>
        <v>155</v>
      </c>
      <c r="C163" s="206">
        <v>1077</v>
      </c>
      <c r="D163" s="207" t="s">
        <v>27</v>
      </c>
      <c r="E163" s="208" t="s">
        <v>29</v>
      </c>
      <c r="F163" s="208" t="s">
        <v>25</v>
      </c>
      <c r="G163" s="208" t="s">
        <v>90</v>
      </c>
      <c r="H163" s="209" t="s">
        <v>94</v>
      </c>
      <c r="I163" s="198"/>
      <c r="J163" s="199"/>
      <c r="K163" s="200" t="e">
        <f>SUM(L163:M163)</f>
        <v>#REF!</v>
      </c>
      <c r="L163" s="201" t="e">
        <f>ZASOBY!#REF!-ZASOBY_WŁ_!L163</f>
        <v>#REF!</v>
      </c>
      <c r="M163" s="201" t="e">
        <f>ZASOBY!#REF!-ZASOBY_WŁ_!M163</f>
        <v>#REF!</v>
      </c>
      <c r="N163" s="200" t="e">
        <f>SUM(O163:P163)</f>
        <v>#REF!</v>
      </c>
      <c r="O163" s="201" t="e">
        <f>ZASOBY!#REF!-ZASOBY_WŁ_!O163</f>
        <v>#REF!</v>
      </c>
      <c r="P163" s="201" t="e">
        <f>ZASOBY!#REF!-ZASOBY_WŁ_!P163</f>
        <v>#REF!</v>
      </c>
      <c r="Q163" s="202" t="e">
        <f>SUM(R163:S163)</f>
        <v>#REF!</v>
      </c>
      <c r="R163" s="203" t="e">
        <f>ZASOBY!#REF!-ZASOBY_WŁ_!R163</f>
        <v>#REF!</v>
      </c>
      <c r="S163" s="203" t="e">
        <f>ZASOBY!#REF!-ZASOBY_WŁ_!S163</f>
        <v>#REF!</v>
      </c>
      <c r="T163" s="202" t="e">
        <f>SUM(U163:V163)</f>
        <v>#REF!</v>
      </c>
      <c r="U163" s="203" t="e">
        <f>ZASOBY!#REF!-ZASOBY_WŁ_!U163</f>
        <v>#REF!</v>
      </c>
      <c r="V163" s="203" t="e">
        <f>ZASOBY!#REF!-ZASOBY_WŁ_!V163</f>
        <v>#REF!</v>
      </c>
      <c r="W163" s="201"/>
      <c r="X163" s="201">
        <v>1935</v>
      </c>
      <c r="Y163" s="204"/>
      <c r="Z163" s="67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  <c r="CY163" s="154"/>
      <c r="CZ163" s="154"/>
      <c r="DA163" s="154"/>
      <c r="DB163" s="154"/>
      <c r="DC163" s="154"/>
      <c r="DD163" s="154"/>
      <c r="DE163" s="154"/>
      <c r="DF163" s="154"/>
      <c r="DG163" s="154"/>
      <c r="DH163" s="154"/>
      <c r="DI163" s="154"/>
      <c r="DJ163" s="154"/>
      <c r="DK163" s="154"/>
      <c r="DL163" s="154"/>
      <c r="DM163" s="154"/>
      <c r="DN163" s="154"/>
      <c r="DO163" s="154"/>
    </row>
    <row r="164" spans="1:119" ht="12.75" customHeight="1">
      <c r="A164" s="58">
        <v>4</v>
      </c>
      <c r="B164" s="205">
        <f>+B163+1</f>
        <v>156</v>
      </c>
      <c r="C164" s="206">
        <v>1085</v>
      </c>
      <c r="D164" s="207" t="s">
        <v>27</v>
      </c>
      <c r="E164" s="208" t="s">
        <v>29</v>
      </c>
      <c r="F164" s="208" t="s">
        <v>25</v>
      </c>
      <c r="G164" s="208" t="s">
        <v>90</v>
      </c>
      <c r="H164" s="209">
        <v>25</v>
      </c>
      <c r="I164" s="198"/>
      <c r="J164" s="199"/>
      <c r="K164" s="200" t="e">
        <f>SUM(L164:M164)</f>
        <v>#REF!</v>
      </c>
      <c r="L164" s="201" t="e">
        <f>ZASOBY!#REF!-ZASOBY_WŁ_!L164</f>
        <v>#REF!</v>
      </c>
      <c r="M164" s="201" t="e">
        <f>ZASOBY!#REF!-ZASOBY_WŁ_!M164</f>
        <v>#REF!</v>
      </c>
      <c r="N164" s="200" t="e">
        <f>SUM(O164:P164)</f>
        <v>#REF!</v>
      </c>
      <c r="O164" s="201" t="e">
        <f>ZASOBY!#REF!-ZASOBY_WŁ_!O164</f>
        <v>#REF!</v>
      </c>
      <c r="P164" s="201" t="e">
        <f>ZASOBY!#REF!-ZASOBY_WŁ_!P164</f>
        <v>#REF!</v>
      </c>
      <c r="Q164" s="202" t="e">
        <f>SUM(R164:S164)</f>
        <v>#REF!</v>
      </c>
      <c r="R164" s="203" t="e">
        <f>ZASOBY!#REF!-ZASOBY_WŁ_!R164</f>
        <v>#REF!</v>
      </c>
      <c r="S164" s="203" t="e">
        <f>ZASOBY!#REF!-ZASOBY_WŁ_!S164</f>
        <v>#REF!</v>
      </c>
      <c r="T164" s="202" t="e">
        <f>SUM(U164:V164)</f>
        <v>#REF!</v>
      </c>
      <c r="U164" s="203" t="e">
        <f>ZASOBY!#REF!-ZASOBY_WŁ_!U164</f>
        <v>#REF!</v>
      </c>
      <c r="V164" s="203" t="e">
        <f>ZASOBY!#REF!-ZASOBY_WŁ_!V164</f>
        <v>#REF!</v>
      </c>
      <c r="W164" s="201"/>
      <c r="X164" s="201">
        <v>1935</v>
      </c>
      <c r="Y164" s="204"/>
      <c r="Z164" s="67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  <c r="DI164" s="154"/>
      <c r="DJ164" s="154"/>
      <c r="DK164" s="154"/>
      <c r="DL164" s="154"/>
      <c r="DM164" s="154"/>
      <c r="DN164" s="154"/>
      <c r="DO164" s="154"/>
    </row>
    <row r="165" spans="1:119" ht="12.75" customHeight="1">
      <c r="A165" s="58">
        <v>4</v>
      </c>
      <c r="B165" s="205">
        <f>+B164+1</f>
        <v>157</v>
      </c>
      <c r="C165" s="206">
        <v>1076</v>
      </c>
      <c r="D165" s="207" t="s">
        <v>27</v>
      </c>
      <c r="E165" s="208" t="s">
        <v>29</v>
      </c>
      <c r="F165" s="208" t="s">
        <v>25</v>
      </c>
      <c r="G165" s="208" t="s">
        <v>90</v>
      </c>
      <c r="H165" s="209">
        <v>26</v>
      </c>
      <c r="I165" s="198"/>
      <c r="J165" s="199"/>
      <c r="K165" s="200" t="e">
        <f>SUM(L165:M165)</f>
        <v>#REF!</v>
      </c>
      <c r="L165" s="201" t="e">
        <f>ZASOBY!#REF!-ZASOBY_WŁ_!L165</f>
        <v>#REF!</v>
      </c>
      <c r="M165" s="201" t="e">
        <f>ZASOBY!#REF!-ZASOBY_WŁ_!M165</f>
        <v>#REF!</v>
      </c>
      <c r="N165" s="200" t="e">
        <f>SUM(O165:P165)</f>
        <v>#REF!</v>
      </c>
      <c r="O165" s="201" t="e">
        <f>ZASOBY!#REF!-ZASOBY_WŁ_!O165</f>
        <v>#REF!</v>
      </c>
      <c r="P165" s="201" t="e">
        <f>ZASOBY!#REF!-ZASOBY_WŁ_!P165</f>
        <v>#REF!</v>
      </c>
      <c r="Q165" s="202" t="e">
        <f>SUM(R165:S165)</f>
        <v>#REF!</v>
      </c>
      <c r="R165" s="203" t="e">
        <f>ZASOBY!#REF!-ZASOBY_WŁ_!R165</f>
        <v>#REF!</v>
      </c>
      <c r="S165" s="203" t="e">
        <f>ZASOBY!#REF!-ZASOBY_WŁ_!S165</f>
        <v>#REF!</v>
      </c>
      <c r="T165" s="202" t="e">
        <f>SUM(U165:V165)</f>
        <v>#REF!</v>
      </c>
      <c r="U165" s="203" t="e">
        <f>ZASOBY!#REF!-ZASOBY_WŁ_!U165</f>
        <v>#REF!</v>
      </c>
      <c r="V165" s="203" t="e">
        <f>ZASOBY!#REF!-ZASOBY_WŁ_!V165</f>
        <v>#REF!</v>
      </c>
      <c r="W165" s="201"/>
      <c r="X165" s="201">
        <v>1935</v>
      </c>
      <c r="Y165" s="204"/>
      <c r="Z165" s="67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  <c r="DC165" s="154"/>
      <c r="DD165" s="154"/>
      <c r="DE165" s="154"/>
      <c r="DF165" s="154"/>
      <c r="DG165" s="154"/>
      <c r="DH165" s="154"/>
      <c r="DI165" s="154"/>
      <c r="DJ165" s="154"/>
      <c r="DK165" s="154"/>
      <c r="DL165" s="154"/>
      <c r="DM165" s="154"/>
      <c r="DN165" s="154"/>
      <c r="DO165" s="154"/>
    </row>
    <row r="166" spans="1:119" ht="12.75" customHeight="1">
      <c r="A166" s="58">
        <v>1</v>
      </c>
      <c r="B166" s="211">
        <f>+B165+1</f>
        <v>158</v>
      </c>
      <c r="C166" s="212">
        <v>3090</v>
      </c>
      <c r="D166" s="213" t="s">
        <v>23</v>
      </c>
      <c r="E166" s="214" t="s">
        <v>24</v>
      </c>
      <c r="F166" s="214" t="s">
        <v>25</v>
      </c>
      <c r="G166" s="214" t="s">
        <v>95</v>
      </c>
      <c r="H166" s="215">
        <v>2</v>
      </c>
      <c r="I166" s="198">
        <v>1</v>
      </c>
      <c r="J166" s="199"/>
      <c r="K166" s="200" t="e">
        <f>SUM(L166:M166)</f>
        <v>#REF!</v>
      </c>
      <c r="L166" s="201" t="e">
        <f>ZASOBY!#REF!-ZASOBY_WŁ_!L166</f>
        <v>#REF!</v>
      </c>
      <c r="M166" s="201" t="e">
        <f>ZASOBY!#REF!-ZASOBY_WŁ_!M166</f>
        <v>#REF!</v>
      </c>
      <c r="N166" s="200" t="e">
        <f>SUM(O166:P166)</f>
        <v>#REF!</v>
      </c>
      <c r="O166" s="201" t="e">
        <f>ZASOBY!#REF!-ZASOBY_WŁ_!O166</f>
        <v>#REF!</v>
      </c>
      <c r="P166" s="201" t="e">
        <f>ZASOBY!#REF!-ZASOBY_WŁ_!P166</f>
        <v>#REF!</v>
      </c>
      <c r="Q166" s="202" t="e">
        <f>SUM(R166:S166)</f>
        <v>#REF!</v>
      </c>
      <c r="R166" s="203" t="e">
        <f>ZASOBY!#REF!-ZASOBY_WŁ_!R166</f>
        <v>#REF!</v>
      </c>
      <c r="S166" s="203" t="e">
        <f>ZASOBY!#REF!-ZASOBY_WŁ_!S166</f>
        <v>#REF!</v>
      </c>
      <c r="T166" s="202" t="e">
        <f>SUM(U166:V166)</f>
        <v>#REF!</v>
      </c>
      <c r="U166" s="203" t="e">
        <f>ZASOBY!#REF!-ZASOBY_WŁ_!U166</f>
        <v>#REF!</v>
      </c>
      <c r="V166" s="203" t="e">
        <f>ZASOBY!#REF!-ZASOBY_WŁ_!V166</f>
        <v>#REF!</v>
      </c>
      <c r="W166" s="201"/>
      <c r="X166" s="201">
        <v>1905</v>
      </c>
      <c r="Y166" s="204"/>
      <c r="Z166" s="67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154"/>
      <c r="DF166" s="154"/>
      <c r="DG166" s="154"/>
      <c r="DH166" s="154"/>
      <c r="DI166" s="154"/>
      <c r="DJ166" s="154"/>
      <c r="DK166" s="154"/>
      <c r="DL166" s="154"/>
      <c r="DM166" s="154"/>
      <c r="DN166" s="154"/>
      <c r="DO166" s="154"/>
    </row>
    <row r="167" spans="1:119" ht="12.75" customHeight="1">
      <c r="A167" s="58">
        <v>1</v>
      </c>
      <c r="B167" s="211">
        <f>+B166+1</f>
        <v>159</v>
      </c>
      <c r="C167" s="212">
        <v>3101</v>
      </c>
      <c r="D167" s="213" t="s">
        <v>23</v>
      </c>
      <c r="E167" s="214" t="s">
        <v>24</v>
      </c>
      <c r="F167" s="214" t="s">
        <v>25</v>
      </c>
      <c r="G167" s="214" t="s">
        <v>95</v>
      </c>
      <c r="H167" s="215">
        <v>4</v>
      </c>
      <c r="I167" s="198">
        <v>1</v>
      </c>
      <c r="J167" s="199"/>
      <c r="K167" s="200" t="e">
        <f>SUM(L167:M167)</f>
        <v>#REF!</v>
      </c>
      <c r="L167" s="201" t="e">
        <f>ZASOBY!#REF!-ZASOBY_WŁ_!L167</f>
        <v>#REF!</v>
      </c>
      <c r="M167" s="201" t="e">
        <f>ZASOBY!#REF!-ZASOBY_WŁ_!M167</f>
        <v>#REF!</v>
      </c>
      <c r="N167" s="200" t="e">
        <f>SUM(O167:P167)</f>
        <v>#REF!</v>
      </c>
      <c r="O167" s="201" t="e">
        <f>ZASOBY!#REF!-ZASOBY_WŁ_!O167</f>
        <v>#REF!</v>
      </c>
      <c r="P167" s="201" t="e">
        <f>ZASOBY!#REF!-ZASOBY_WŁ_!P167</f>
        <v>#REF!</v>
      </c>
      <c r="Q167" s="202" t="e">
        <f>SUM(R167:S167)</f>
        <v>#REF!</v>
      </c>
      <c r="R167" s="203" t="e">
        <f>ZASOBY!#REF!-ZASOBY_WŁ_!R167</f>
        <v>#REF!</v>
      </c>
      <c r="S167" s="203" t="e">
        <f>ZASOBY!#REF!-ZASOBY_WŁ_!S167</f>
        <v>#REF!</v>
      </c>
      <c r="T167" s="202" t="e">
        <f>SUM(U167:V167)</f>
        <v>#REF!</v>
      </c>
      <c r="U167" s="203" t="e">
        <f>ZASOBY!#REF!-ZASOBY_WŁ_!U167</f>
        <v>#REF!</v>
      </c>
      <c r="V167" s="203" t="e">
        <f>ZASOBY!#REF!-ZASOBY_WŁ_!V167</f>
        <v>#REF!</v>
      </c>
      <c r="W167" s="201"/>
      <c r="X167" s="201">
        <v>1925</v>
      </c>
      <c r="Y167" s="204"/>
      <c r="Z167" s="67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  <c r="DI167" s="154"/>
      <c r="DJ167" s="154"/>
      <c r="DK167" s="154"/>
      <c r="DL167" s="154"/>
      <c r="DM167" s="154"/>
      <c r="DN167" s="154"/>
      <c r="DO167" s="154"/>
    </row>
    <row r="168" spans="1:119" ht="12.75" customHeight="1">
      <c r="A168" s="58">
        <v>1</v>
      </c>
      <c r="B168" s="211">
        <f>+B167+1</f>
        <v>160</v>
      </c>
      <c r="C168" s="212">
        <v>3091</v>
      </c>
      <c r="D168" s="213" t="s">
        <v>23</v>
      </c>
      <c r="E168" s="214" t="s">
        <v>24</v>
      </c>
      <c r="F168" s="214" t="s">
        <v>25</v>
      </c>
      <c r="G168" s="214" t="s">
        <v>95</v>
      </c>
      <c r="H168" s="215">
        <v>5</v>
      </c>
      <c r="I168" s="198">
        <v>1</v>
      </c>
      <c r="J168" s="199"/>
      <c r="K168" s="200" t="e">
        <f>SUM(L168:M168)</f>
        <v>#REF!</v>
      </c>
      <c r="L168" s="201" t="e">
        <f>ZASOBY!#REF!-ZASOBY_WŁ_!L168</f>
        <v>#REF!</v>
      </c>
      <c r="M168" s="201" t="e">
        <f>ZASOBY!#REF!-ZASOBY_WŁ_!M168</f>
        <v>#REF!</v>
      </c>
      <c r="N168" s="200" t="e">
        <f>SUM(O168:P168)</f>
        <v>#REF!</v>
      </c>
      <c r="O168" s="201" t="e">
        <f>ZASOBY!#REF!-ZASOBY_WŁ_!O168</f>
        <v>#REF!</v>
      </c>
      <c r="P168" s="201" t="e">
        <f>ZASOBY!#REF!-ZASOBY_WŁ_!P168</f>
        <v>#REF!</v>
      </c>
      <c r="Q168" s="202" t="e">
        <f>SUM(R168:S168)</f>
        <v>#REF!</v>
      </c>
      <c r="R168" s="203" t="e">
        <f>ZASOBY!#REF!-ZASOBY_WŁ_!R168</f>
        <v>#REF!</v>
      </c>
      <c r="S168" s="203" t="e">
        <f>ZASOBY!#REF!-ZASOBY_WŁ_!S168</f>
        <v>#REF!</v>
      </c>
      <c r="T168" s="202" t="e">
        <f>SUM(U168:V168)</f>
        <v>#REF!</v>
      </c>
      <c r="U168" s="203" t="e">
        <f>ZASOBY!#REF!-ZASOBY_WŁ_!U168</f>
        <v>#REF!</v>
      </c>
      <c r="V168" s="203" t="e">
        <f>ZASOBY!#REF!-ZASOBY_WŁ_!V168</f>
        <v>#REF!</v>
      </c>
      <c r="W168" s="201"/>
      <c r="X168" s="201">
        <v>1890</v>
      </c>
      <c r="Y168" s="204"/>
      <c r="Z168" s="67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4"/>
      <c r="DF168" s="154"/>
      <c r="DG168" s="154"/>
      <c r="DH168" s="154"/>
      <c r="DI168" s="154"/>
      <c r="DJ168" s="154"/>
      <c r="DK168" s="154"/>
      <c r="DL168" s="154"/>
      <c r="DM168" s="154"/>
      <c r="DN168" s="154"/>
      <c r="DO168" s="154"/>
    </row>
    <row r="169" spans="1:119" ht="12.75" customHeight="1">
      <c r="A169" s="58">
        <v>1</v>
      </c>
      <c r="B169" s="205">
        <f>+B168+1</f>
        <v>161</v>
      </c>
      <c r="C169" s="206">
        <v>3100</v>
      </c>
      <c r="D169" s="207" t="s">
        <v>27</v>
      </c>
      <c r="E169" s="208" t="s">
        <v>24</v>
      </c>
      <c r="F169" s="208" t="s">
        <v>25</v>
      </c>
      <c r="G169" s="208" t="s">
        <v>95</v>
      </c>
      <c r="H169" s="209">
        <v>6</v>
      </c>
      <c r="I169" s="198"/>
      <c r="J169" s="199"/>
      <c r="K169" s="200" t="e">
        <f>SUM(L169:M169)</f>
        <v>#REF!</v>
      </c>
      <c r="L169" s="201" t="e">
        <f>ZASOBY!#REF!-ZASOBY_WŁ_!L169</f>
        <v>#REF!</v>
      </c>
      <c r="M169" s="201" t="e">
        <f>ZASOBY!#REF!-ZASOBY_WŁ_!M169</f>
        <v>#REF!</v>
      </c>
      <c r="N169" s="200" t="e">
        <f>SUM(O169:P169)</f>
        <v>#REF!</v>
      </c>
      <c r="O169" s="201" t="e">
        <f>ZASOBY!#REF!-ZASOBY_WŁ_!O169</f>
        <v>#REF!</v>
      </c>
      <c r="P169" s="201" t="e">
        <f>ZASOBY!#REF!-ZASOBY_WŁ_!P169</f>
        <v>#REF!</v>
      </c>
      <c r="Q169" s="202" t="e">
        <f>SUM(R169:S169)</f>
        <v>#REF!</v>
      </c>
      <c r="R169" s="203" t="e">
        <f>ZASOBY!#REF!-ZASOBY_WŁ_!R169</f>
        <v>#REF!</v>
      </c>
      <c r="S169" s="203" t="e">
        <f>ZASOBY!#REF!-ZASOBY_WŁ_!S169</f>
        <v>#REF!</v>
      </c>
      <c r="T169" s="202" t="e">
        <f>SUM(U169:V169)</f>
        <v>#REF!</v>
      </c>
      <c r="U169" s="203" t="e">
        <f>ZASOBY!#REF!-ZASOBY_WŁ_!U169</f>
        <v>#REF!</v>
      </c>
      <c r="V169" s="203" t="e">
        <f>ZASOBY!#REF!-ZASOBY_WŁ_!V169</f>
        <v>#REF!</v>
      </c>
      <c r="W169" s="201"/>
      <c r="X169" s="201">
        <v>1905</v>
      </c>
      <c r="Y169" s="204"/>
      <c r="Z169" s="67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  <c r="DC169" s="154"/>
      <c r="DD169" s="154"/>
      <c r="DE169" s="154"/>
      <c r="DF169" s="154"/>
      <c r="DG169" s="154"/>
      <c r="DH169" s="154"/>
      <c r="DI169" s="154"/>
      <c r="DJ169" s="154"/>
      <c r="DK169" s="154"/>
      <c r="DL169" s="154"/>
      <c r="DM169" s="154"/>
      <c r="DN169" s="154"/>
      <c r="DO169" s="154"/>
    </row>
    <row r="170" spans="1:119" ht="12.75" customHeight="1">
      <c r="A170" s="58">
        <v>1</v>
      </c>
      <c r="B170" s="205">
        <f>+B169+1</f>
        <v>162</v>
      </c>
      <c r="C170" s="206">
        <v>3092</v>
      </c>
      <c r="D170" s="207" t="s">
        <v>27</v>
      </c>
      <c r="E170" s="208" t="s">
        <v>24</v>
      </c>
      <c r="F170" s="208" t="s">
        <v>25</v>
      </c>
      <c r="G170" s="208" t="s">
        <v>95</v>
      </c>
      <c r="H170" s="209">
        <v>7</v>
      </c>
      <c r="I170" s="198"/>
      <c r="J170" s="199"/>
      <c r="K170" s="200" t="e">
        <f>SUM(L170:M170)</f>
        <v>#REF!</v>
      </c>
      <c r="L170" s="201" t="e">
        <f>ZASOBY!#REF!-ZASOBY_WŁ_!L170</f>
        <v>#REF!</v>
      </c>
      <c r="M170" s="201" t="e">
        <f>ZASOBY!#REF!-ZASOBY_WŁ_!M170</f>
        <v>#REF!</v>
      </c>
      <c r="N170" s="200" t="e">
        <f>SUM(O170:P170)</f>
        <v>#REF!</v>
      </c>
      <c r="O170" s="201" t="e">
        <f>ZASOBY!#REF!-ZASOBY_WŁ_!O170</f>
        <v>#REF!</v>
      </c>
      <c r="P170" s="201" t="e">
        <f>ZASOBY!#REF!-ZASOBY_WŁ_!P170</f>
        <v>#REF!</v>
      </c>
      <c r="Q170" s="202" t="e">
        <f>SUM(R170:S170)</f>
        <v>#REF!</v>
      </c>
      <c r="R170" s="203" t="e">
        <f>ZASOBY!#REF!-ZASOBY_WŁ_!R170</f>
        <v>#REF!</v>
      </c>
      <c r="S170" s="203" t="e">
        <f>ZASOBY!#REF!-ZASOBY_WŁ_!S170</f>
        <v>#REF!</v>
      </c>
      <c r="T170" s="202" t="e">
        <f>SUM(U170:V170)</f>
        <v>#REF!</v>
      </c>
      <c r="U170" s="203" t="e">
        <f>ZASOBY!#REF!-ZASOBY_WŁ_!U170</f>
        <v>#REF!</v>
      </c>
      <c r="V170" s="203" t="e">
        <f>ZASOBY!#REF!-ZASOBY_WŁ_!V170</f>
        <v>#REF!</v>
      </c>
      <c r="W170" s="201"/>
      <c r="X170" s="201">
        <v>1890</v>
      </c>
      <c r="Y170" s="204"/>
      <c r="Z170" s="67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DF170" s="154"/>
      <c r="DG170" s="154"/>
      <c r="DH170" s="154"/>
      <c r="DI170" s="154"/>
      <c r="DJ170" s="154"/>
      <c r="DK170" s="154"/>
      <c r="DL170" s="154"/>
      <c r="DM170" s="154"/>
      <c r="DN170" s="154"/>
      <c r="DO170" s="154"/>
    </row>
    <row r="171" spans="1:119" ht="12.75" customHeight="1">
      <c r="A171" s="58">
        <v>1</v>
      </c>
      <c r="B171" s="205">
        <f>+B170+1</f>
        <v>163</v>
      </c>
      <c r="C171" s="206">
        <v>3099</v>
      </c>
      <c r="D171" s="207" t="s">
        <v>27</v>
      </c>
      <c r="E171" s="208" t="s">
        <v>29</v>
      </c>
      <c r="F171" s="208" t="s">
        <v>25</v>
      </c>
      <c r="G171" s="208" t="s">
        <v>95</v>
      </c>
      <c r="H171" s="209">
        <v>8</v>
      </c>
      <c r="I171" s="198"/>
      <c r="J171" s="199"/>
      <c r="K171" s="200" t="e">
        <f>SUM(L171:M171)</f>
        <v>#REF!</v>
      </c>
      <c r="L171" s="201" t="e">
        <f>ZASOBY!#REF!-ZASOBY_WŁ_!L171</f>
        <v>#REF!</v>
      </c>
      <c r="M171" s="201" t="e">
        <f>ZASOBY!#REF!-ZASOBY_WŁ_!M171</f>
        <v>#REF!</v>
      </c>
      <c r="N171" s="200" t="e">
        <f>SUM(O171:P171)</f>
        <v>#REF!</v>
      </c>
      <c r="O171" s="201" t="e">
        <f>ZASOBY!#REF!-ZASOBY_WŁ_!O171</f>
        <v>#REF!</v>
      </c>
      <c r="P171" s="201" t="e">
        <f>ZASOBY!#REF!-ZASOBY_WŁ_!P171</f>
        <v>#REF!</v>
      </c>
      <c r="Q171" s="202" t="e">
        <f>SUM(R171:S171)</f>
        <v>#REF!</v>
      </c>
      <c r="R171" s="203" t="e">
        <f>ZASOBY!#REF!-ZASOBY_WŁ_!R171</f>
        <v>#REF!</v>
      </c>
      <c r="S171" s="203" t="e">
        <f>ZASOBY!#REF!-ZASOBY_WŁ_!S171</f>
        <v>#REF!</v>
      </c>
      <c r="T171" s="202" t="e">
        <f>SUM(U171:V171)</f>
        <v>#REF!</v>
      </c>
      <c r="U171" s="203" t="e">
        <f>ZASOBY!#REF!-ZASOBY_WŁ_!U171</f>
        <v>#REF!</v>
      </c>
      <c r="V171" s="203" t="e">
        <f>ZASOBY!#REF!-ZASOBY_WŁ_!V171</f>
        <v>#REF!</v>
      </c>
      <c r="W171" s="201"/>
      <c r="X171" s="201">
        <v>1890</v>
      </c>
      <c r="Y171" s="204"/>
      <c r="Z171" s="67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</row>
    <row r="172" spans="1:119" ht="12.75" customHeight="1">
      <c r="A172" s="58">
        <v>1</v>
      </c>
      <c r="B172" s="205">
        <f>+B171+1</f>
        <v>164</v>
      </c>
      <c r="C172" s="206">
        <v>3093</v>
      </c>
      <c r="D172" s="207" t="s">
        <v>27</v>
      </c>
      <c r="E172" s="208" t="s">
        <v>24</v>
      </c>
      <c r="F172" s="208" t="s">
        <v>25</v>
      </c>
      <c r="G172" s="208" t="s">
        <v>95</v>
      </c>
      <c r="H172" s="209">
        <v>9</v>
      </c>
      <c r="I172" s="198"/>
      <c r="J172" s="199"/>
      <c r="K172" s="200" t="e">
        <f>SUM(L172:M172)</f>
        <v>#REF!</v>
      </c>
      <c r="L172" s="201" t="e">
        <f>ZASOBY!#REF!-ZASOBY_WŁ_!L172</f>
        <v>#REF!</v>
      </c>
      <c r="M172" s="201" t="e">
        <f>ZASOBY!#REF!-ZASOBY_WŁ_!M172</f>
        <v>#REF!</v>
      </c>
      <c r="N172" s="200" t="e">
        <f>SUM(O172:P172)</f>
        <v>#REF!</v>
      </c>
      <c r="O172" s="201" t="e">
        <f>ZASOBY!#REF!-ZASOBY_WŁ_!O172</f>
        <v>#REF!</v>
      </c>
      <c r="P172" s="201" t="e">
        <f>ZASOBY!#REF!-ZASOBY_WŁ_!P172</f>
        <v>#REF!</v>
      </c>
      <c r="Q172" s="202" t="e">
        <f>SUM(R172:S172)</f>
        <v>#REF!</v>
      </c>
      <c r="R172" s="203" t="e">
        <f>ZASOBY!#REF!-ZASOBY_WŁ_!R172</f>
        <v>#REF!</v>
      </c>
      <c r="S172" s="203" t="e">
        <f>ZASOBY!#REF!-ZASOBY_WŁ_!S172</f>
        <v>#REF!</v>
      </c>
      <c r="T172" s="202" t="e">
        <f>SUM(U172:V172)</f>
        <v>#REF!</v>
      </c>
      <c r="U172" s="203" t="e">
        <f>ZASOBY!#REF!-ZASOBY_WŁ_!U172</f>
        <v>#REF!</v>
      </c>
      <c r="V172" s="203" t="e">
        <f>ZASOBY!#REF!-ZASOBY_WŁ_!V172</f>
        <v>#REF!</v>
      </c>
      <c r="W172" s="201"/>
      <c r="X172" s="201">
        <v>1885</v>
      </c>
      <c r="Y172" s="204"/>
      <c r="Z172" s="67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  <c r="DC172" s="154"/>
      <c r="DD172" s="154"/>
      <c r="DE172" s="154"/>
      <c r="DF172" s="154"/>
      <c r="DG172" s="154"/>
      <c r="DH172" s="154"/>
      <c r="DI172" s="154"/>
      <c r="DJ172" s="154"/>
      <c r="DK172" s="154"/>
      <c r="DL172" s="154"/>
      <c r="DM172" s="154"/>
      <c r="DN172" s="154"/>
      <c r="DO172" s="154"/>
    </row>
    <row r="173" spans="1:119" ht="12.75" customHeight="1">
      <c r="A173" s="58">
        <v>1</v>
      </c>
      <c r="B173" s="205">
        <f>+B172+1</f>
        <v>165</v>
      </c>
      <c r="C173" s="206">
        <v>3102</v>
      </c>
      <c r="D173" s="207" t="s">
        <v>27</v>
      </c>
      <c r="E173" s="208" t="s">
        <v>24</v>
      </c>
      <c r="F173" s="208" t="s">
        <v>25</v>
      </c>
      <c r="G173" s="208" t="s">
        <v>95</v>
      </c>
      <c r="H173" s="209">
        <v>10</v>
      </c>
      <c r="I173" s="198"/>
      <c r="J173" s="199"/>
      <c r="K173" s="200" t="e">
        <f>SUM(L173:M173)</f>
        <v>#REF!</v>
      </c>
      <c r="L173" s="201" t="e">
        <f>ZASOBY!#REF!-ZASOBY_WŁ_!L173</f>
        <v>#REF!</v>
      </c>
      <c r="M173" s="201" t="e">
        <f>ZASOBY!#REF!-ZASOBY_WŁ_!M173</f>
        <v>#REF!</v>
      </c>
      <c r="N173" s="200" t="e">
        <f>SUM(O173:P173)</f>
        <v>#REF!</v>
      </c>
      <c r="O173" s="201" t="e">
        <f>ZASOBY!#REF!-ZASOBY_WŁ_!O173</f>
        <v>#REF!</v>
      </c>
      <c r="P173" s="201" t="e">
        <f>ZASOBY!#REF!-ZASOBY_WŁ_!P173</f>
        <v>#REF!</v>
      </c>
      <c r="Q173" s="202" t="e">
        <f>SUM(R173:S173)</f>
        <v>#REF!</v>
      </c>
      <c r="R173" s="203" t="e">
        <f>ZASOBY!#REF!-ZASOBY_WŁ_!R173</f>
        <v>#REF!</v>
      </c>
      <c r="S173" s="203" t="e">
        <f>ZASOBY!#REF!-ZASOBY_WŁ_!S173</f>
        <v>#REF!</v>
      </c>
      <c r="T173" s="202" t="e">
        <f>SUM(U173:V173)</f>
        <v>#REF!</v>
      </c>
      <c r="U173" s="203" t="e">
        <f>ZASOBY!#REF!-ZASOBY_WŁ_!U173</f>
        <v>#REF!</v>
      </c>
      <c r="V173" s="203" t="e">
        <f>ZASOBY!#REF!-ZASOBY_WŁ_!V173</f>
        <v>#REF!</v>
      </c>
      <c r="W173" s="201"/>
      <c r="X173" s="201">
        <v>1905</v>
      </c>
      <c r="Y173" s="204"/>
      <c r="Z173" s="67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4"/>
      <c r="DF173" s="154"/>
      <c r="DG173" s="154"/>
      <c r="DH173" s="154"/>
      <c r="DI173" s="154"/>
      <c r="DJ173" s="154"/>
      <c r="DK173" s="154"/>
      <c r="DL173" s="154"/>
      <c r="DM173" s="154"/>
      <c r="DN173" s="154"/>
      <c r="DO173" s="154"/>
    </row>
    <row r="174" spans="1:119" ht="12.75" customHeight="1">
      <c r="A174" s="58">
        <v>1</v>
      </c>
      <c r="B174" s="205">
        <f>+B173+1</f>
        <v>166</v>
      </c>
      <c r="C174" s="206">
        <v>3094</v>
      </c>
      <c r="D174" s="207" t="s">
        <v>27</v>
      </c>
      <c r="E174" s="208" t="s">
        <v>24</v>
      </c>
      <c r="F174" s="208" t="s">
        <v>25</v>
      </c>
      <c r="G174" s="208" t="s">
        <v>95</v>
      </c>
      <c r="H174" s="209">
        <v>11</v>
      </c>
      <c r="I174" s="198"/>
      <c r="J174" s="199"/>
      <c r="K174" s="200" t="e">
        <f>SUM(L174:M174)</f>
        <v>#REF!</v>
      </c>
      <c r="L174" s="201" t="e">
        <f>ZASOBY!#REF!-ZASOBY_WŁ_!L174</f>
        <v>#REF!</v>
      </c>
      <c r="M174" s="201" t="e">
        <f>ZASOBY!#REF!-ZASOBY_WŁ_!M174</f>
        <v>#REF!</v>
      </c>
      <c r="N174" s="200" t="e">
        <f>SUM(O174:P174)</f>
        <v>#REF!</v>
      </c>
      <c r="O174" s="201" t="e">
        <f>ZASOBY!#REF!-ZASOBY_WŁ_!O174</f>
        <v>#REF!</v>
      </c>
      <c r="P174" s="201" t="e">
        <f>ZASOBY!#REF!-ZASOBY_WŁ_!P174</f>
        <v>#REF!</v>
      </c>
      <c r="Q174" s="202" t="e">
        <f>SUM(R174:S174)</f>
        <v>#REF!</v>
      </c>
      <c r="R174" s="203" t="e">
        <f>ZASOBY!#REF!-ZASOBY_WŁ_!R174</f>
        <v>#REF!</v>
      </c>
      <c r="S174" s="203" t="e">
        <f>ZASOBY!#REF!-ZASOBY_WŁ_!S174</f>
        <v>#REF!</v>
      </c>
      <c r="T174" s="202" t="e">
        <f>SUM(U174:V174)</f>
        <v>#REF!</v>
      </c>
      <c r="U174" s="203" t="e">
        <f>ZASOBY!#REF!-ZASOBY_WŁ_!U174</f>
        <v>#REF!</v>
      </c>
      <c r="V174" s="203" t="e">
        <f>ZASOBY!#REF!-ZASOBY_WŁ_!V174</f>
        <v>#REF!</v>
      </c>
      <c r="W174" s="201"/>
      <c r="X174" s="201">
        <v>1885</v>
      </c>
      <c r="Y174" s="204"/>
      <c r="Z174" s="67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</row>
    <row r="175" spans="1:119" ht="12.75" customHeight="1">
      <c r="A175" s="58">
        <v>1</v>
      </c>
      <c r="B175" s="205">
        <f>+B174+1</f>
        <v>167</v>
      </c>
      <c r="C175" s="206">
        <v>2002</v>
      </c>
      <c r="D175" s="207" t="s">
        <v>27</v>
      </c>
      <c r="E175" s="208" t="s">
        <v>24</v>
      </c>
      <c r="F175" s="208" t="s">
        <v>25</v>
      </c>
      <c r="G175" s="208" t="s">
        <v>95</v>
      </c>
      <c r="H175" s="209">
        <v>12</v>
      </c>
      <c r="I175" s="198"/>
      <c r="J175" s="199"/>
      <c r="K175" s="200" t="e">
        <f>SUM(L175:M175)</f>
        <v>#REF!</v>
      </c>
      <c r="L175" s="201" t="e">
        <f>ZASOBY!#REF!-ZASOBY_WŁ_!L175</f>
        <v>#REF!</v>
      </c>
      <c r="M175" s="201" t="e">
        <f>ZASOBY!#REF!-ZASOBY_WŁ_!M175</f>
        <v>#REF!</v>
      </c>
      <c r="N175" s="200" t="e">
        <f>SUM(O175:P175)</f>
        <v>#REF!</v>
      </c>
      <c r="O175" s="201" t="e">
        <f>ZASOBY!#REF!-ZASOBY_WŁ_!O175</f>
        <v>#REF!</v>
      </c>
      <c r="P175" s="201" t="e">
        <f>ZASOBY!#REF!-ZASOBY_WŁ_!P175</f>
        <v>#REF!</v>
      </c>
      <c r="Q175" s="202" t="e">
        <f>SUM(R175:S175)</f>
        <v>#REF!</v>
      </c>
      <c r="R175" s="203" t="e">
        <f>ZASOBY!#REF!-ZASOBY_WŁ_!R175</f>
        <v>#REF!</v>
      </c>
      <c r="S175" s="203" t="e">
        <f>ZASOBY!#REF!-ZASOBY_WŁ_!S175</f>
        <v>#REF!</v>
      </c>
      <c r="T175" s="202" t="e">
        <f>SUM(U175:V175)</f>
        <v>#REF!</v>
      </c>
      <c r="U175" s="203" t="e">
        <f>ZASOBY!#REF!-ZASOBY_WŁ_!U175</f>
        <v>#REF!</v>
      </c>
      <c r="V175" s="203" t="e">
        <f>ZASOBY!#REF!-ZASOBY_WŁ_!V175</f>
        <v>#REF!</v>
      </c>
      <c r="W175" s="201"/>
      <c r="X175" s="201">
        <v>1905</v>
      </c>
      <c r="Y175" s="204"/>
      <c r="Z175" s="67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</row>
    <row r="176" spans="1:119" ht="12.75" customHeight="1">
      <c r="A176" s="58">
        <v>1</v>
      </c>
      <c r="B176" s="205">
        <f>+B175+1</f>
        <v>168</v>
      </c>
      <c r="C176" s="206">
        <v>3095</v>
      </c>
      <c r="D176" s="207" t="s">
        <v>27</v>
      </c>
      <c r="E176" s="208" t="s">
        <v>24</v>
      </c>
      <c r="F176" s="208" t="s">
        <v>25</v>
      </c>
      <c r="G176" s="208" t="s">
        <v>95</v>
      </c>
      <c r="H176" s="209">
        <v>13</v>
      </c>
      <c r="I176" s="198"/>
      <c r="J176" s="199"/>
      <c r="K176" s="200" t="e">
        <f>SUM(L176:M176)</f>
        <v>#REF!</v>
      </c>
      <c r="L176" s="201" t="e">
        <f>ZASOBY!#REF!-ZASOBY_WŁ_!L176</f>
        <v>#REF!</v>
      </c>
      <c r="M176" s="201" t="e">
        <f>ZASOBY!#REF!-ZASOBY_WŁ_!M176</f>
        <v>#REF!</v>
      </c>
      <c r="N176" s="200" t="e">
        <f>SUM(O176:P176)</f>
        <v>#REF!</v>
      </c>
      <c r="O176" s="201" t="e">
        <f>ZASOBY!#REF!-ZASOBY_WŁ_!O176</f>
        <v>#REF!</v>
      </c>
      <c r="P176" s="201" t="e">
        <f>ZASOBY!#REF!-ZASOBY_WŁ_!P176</f>
        <v>#REF!</v>
      </c>
      <c r="Q176" s="202" t="e">
        <f>SUM(R176:S176)</f>
        <v>#REF!</v>
      </c>
      <c r="R176" s="203" t="e">
        <f>ZASOBY!#REF!-ZASOBY_WŁ_!R176</f>
        <v>#REF!</v>
      </c>
      <c r="S176" s="203" t="e">
        <f>ZASOBY!#REF!-ZASOBY_WŁ_!S176</f>
        <v>#REF!</v>
      </c>
      <c r="T176" s="202" t="e">
        <f>SUM(U176:V176)</f>
        <v>#REF!</v>
      </c>
      <c r="U176" s="203" t="e">
        <f>ZASOBY!#REF!-ZASOBY_WŁ_!U176</f>
        <v>#REF!</v>
      </c>
      <c r="V176" s="203" t="e">
        <f>ZASOBY!#REF!-ZASOBY_WŁ_!V176</f>
        <v>#REF!</v>
      </c>
      <c r="W176" s="201"/>
      <c r="X176" s="201">
        <v>1925</v>
      </c>
      <c r="Y176" s="204"/>
      <c r="Z176" s="67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  <c r="DI176" s="154"/>
      <c r="DJ176" s="154"/>
      <c r="DK176" s="154"/>
      <c r="DL176" s="154"/>
      <c r="DM176" s="154"/>
      <c r="DN176" s="154"/>
      <c r="DO176" s="154"/>
    </row>
    <row r="177" spans="1:119" ht="12.75" customHeight="1">
      <c r="A177" s="58">
        <v>1</v>
      </c>
      <c r="B177" s="205">
        <f>+B176+1</f>
        <v>169</v>
      </c>
      <c r="C177" s="206">
        <v>3096</v>
      </c>
      <c r="D177" s="207" t="s">
        <v>27</v>
      </c>
      <c r="E177" s="208" t="s">
        <v>24</v>
      </c>
      <c r="F177" s="208" t="s">
        <v>25</v>
      </c>
      <c r="G177" s="208" t="s">
        <v>95</v>
      </c>
      <c r="H177" s="209">
        <v>15</v>
      </c>
      <c r="I177" s="198"/>
      <c r="J177" s="199"/>
      <c r="K177" s="200" t="e">
        <f>SUM(L177:M177)</f>
        <v>#REF!</v>
      </c>
      <c r="L177" s="201" t="e">
        <f>ZASOBY!#REF!-ZASOBY_WŁ_!L177</f>
        <v>#REF!</v>
      </c>
      <c r="M177" s="201" t="e">
        <f>ZASOBY!#REF!-ZASOBY_WŁ_!M177</f>
        <v>#REF!</v>
      </c>
      <c r="N177" s="200" t="e">
        <f>SUM(O177:P177)</f>
        <v>#REF!</v>
      </c>
      <c r="O177" s="201" t="e">
        <f>ZASOBY!#REF!-ZASOBY_WŁ_!O177</f>
        <v>#REF!</v>
      </c>
      <c r="P177" s="201" t="e">
        <f>ZASOBY!#REF!-ZASOBY_WŁ_!P177</f>
        <v>#REF!</v>
      </c>
      <c r="Q177" s="202" t="e">
        <f>SUM(R177:S177)</f>
        <v>#REF!</v>
      </c>
      <c r="R177" s="203" t="e">
        <f>ZASOBY!#REF!-ZASOBY_WŁ_!R177</f>
        <v>#REF!</v>
      </c>
      <c r="S177" s="203" t="e">
        <f>ZASOBY!#REF!-ZASOBY_WŁ_!S177</f>
        <v>#REF!</v>
      </c>
      <c r="T177" s="202" t="e">
        <f>SUM(U177:V177)</f>
        <v>#REF!</v>
      </c>
      <c r="U177" s="203" t="e">
        <f>ZASOBY!#REF!-ZASOBY_WŁ_!U177</f>
        <v>#REF!</v>
      </c>
      <c r="V177" s="203" t="e">
        <f>ZASOBY!#REF!-ZASOBY_WŁ_!V177</f>
        <v>#REF!</v>
      </c>
      <c r="W177" s="201"/>
      <c r="X177" s="201">
        <v>1925</v>
      </c>
      <c r="Y177" s="204"/>
      <c r="Z177" s="67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  <c r="DB177" s="154"/>
      <c r="DC177" s="154"/>
      <c r="DD177" s="154"/>
      <c r="DE177" s="154"/>
      <c r="DF177" s="154"/>
      <c r="DG177" s="154"/>
      <c r="DH177" s="154"/>
      <c r="DI177" s="154"/>
      <c r="DJ177" s="154"/>
      <c r="DK177" s="154"/>
      <c r="DL177" s="154"/>
      <c r="DM177" s="154"/>
      <c r="DN177" s="154"/>
      <c r="DO177" s="154"/>
    </row>
    <row r="178" spans="1:119" ht="12.75" customHeight="1">
      <c r="A178" s="58">
        <v>1</v>
      </c>
      <c r="B178" s="205">
        <f>+B177+1</f>
        <v>170</v>
      </c>
      <c r="C178" s="206">
        <v>3097</v>
      </c>
      <c r="D178" s="207" t="s">
        <v>27</v>
      </c>
      <c r="E178" s="208" t="s">
        <v>34</v>
      </c>
      <c r="F178" s="208" t="s">
        <v>25</v>
      </c>
      <c r="G178" s="208" t="s">
        <v>95</v>
      </c>
      <c r="H178" s="209">
        <v>17</v>
      </c>
      <c r="I178" s="198"/>
      <c r="J178" s="199"/>
      <c r="K178" s="200" t="e">
        <f>SUM(L178:M178)</f>
        <v>#REF!</v>
      </c>
      <c r="L178" s="201" t="e">
        <f>ZASOBY!#REF!-ZASOBY_WŁ_!L178</f>
        <v>#REF!</v>
      </c>
      <c r="M178" s="201" t="e">
        <f>ZASOBY!#REF!-ZASOBY_WŁ_!M178</f>
        <v>#REF!</v>
      </c>
      <c r="N178" s="200" t="e">
        <f>SUM(O178:P178)</f>
        <v>#REF!</v>
      </c>
      <c r="O178" s="201" t="e">
        <f>ZASOBY!#REF!-ZASOBY_WŁ_!O178</f>
        <v>#REF!</v>
      </c>
      <c r="P178" s="201" t="e">
        <f>ZASOBY!#REF!-ZASOBY_WŁ_!P178</f>
        <v>#REF!</v>
      </c>
      <c r="Q178" s="202" t="e">
        <f>SUM(R178:S178)</f>
        <v>#REF!</v>
      </c>
      <c r="R178" s="203" t="e">
        <f>ZASOBY!#REF!-ZASOBY_WŁ_!R178</f>
        <v>#REF!</v>
      </c>
      <c r="S178" s="203" t="e">
        <f>ZASOBY!#REF!-ZASOBY_WŁ_!S178</f>
        <v>#REF!</v>
      </c>
      <c r="T178" s="202" t="e">
        <f>SUM(U178:V178)</f>
        <v>#REF!</v>
      </c>
      <c r="U178" s="203" t="e">
        <f>ZASOBY!#REF!-ZASOBY_WŁ_!U178</f>
        <v>#REF!</v>
      </c>
      <c r="V178" s="203" t="e">
        <f>ZASOBY!#REF!-ZASOBY_WŁ_!V178</f>
        <v>#REF!</v>
      </c>
      <c r="W178" s="201"/>
      <c r="X178" s="201">
        <v>1985</v>
      </c>
      <c r="Y178" s="204"/>
      <c r="Z178" s="67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4"/>
      <c r="DE178" s="154"/>
      <c r="DF178" s="154"/>
      <c r="DG178" s="154"/>
      <c r="DH178" s="154"/>
      <c r="DI178" s="154"/>
      <c r="DJ178" s="154"/>
      <c r="DK178" s="154"/>
      <c r="DL178" s="154"/>
      <c r="DM178" s="154"/>
      <c r="DN178" s="154"/>
      <c r="DO178" s="154"/>
    </row>
    <row r="179" spans="1:119" ht="12.75" customHeight="1">
      <c r="A179" s="58">
        <v>1</v>
      </c>
      <c r="B179" s="205">
        <f>+B178+1</f>
        <v>171</v>
      </c>
      <c r="C179" s="206">
        <v>3098</v>
      </c>
      <c r="D179" s="207" t="s">
        <v>27</v>
      </c>
      <c r="E179" s="208" t="s">
        <v>29</v>
      </c>
      <c r="F179" s="208" t="s">
        <v>25</v>
      </c>
      <c r="G179" s="208" t="s">
        <v>95</v>
      </c>
      <c r="H179" s="209" t="s">
        <v>96</v>
      </c>
      <c r="I179" s="198"/>
      <c r="J179" s="199"/>
      <c r="K179" s="200" t="e">
        <f>SUM(L179:M179)</f>
        <v>#REF!</v>
      </c>
      <c r="L179" s="201" t="e">
        <f>ZASOBY!#REF!-ZASOBY_WŁ_!L179</f>
        <v>#REF!</v>
      </c>
      <c r="M179" s="201" t="e">
        <f>ZASOBY!#REF!-ZASOBY_WŁ_!M179</f>
        <v>#REF!</v>
      </c>
      <c r="N179" s="200" t="e">
        <f>SUM(O179:P179)</f>
        <v>#REF!</v>
      </c>
      <c r="O179" s="201" t="e">
        <f>ZASOBY!#REF!-ZASOBY_WŁ_!O179</f>
        <v>#REF!</v>
      </c>
      <c r="P179" s="201" t="e">
        <f>ZASOBY!#REF!-ZASOBY_WŁ_!P179</f>
        <v>#REF!</v>
      </c>
      <c r="Q179" s="202" t="e">
        <f>SUM(R179:S179)</f>
        <v>#REF!</v>
      </c>
      <c r="R179" s="203" t="e">
        <f>ZASOBY!#REF!-ZASOBY_WŁ_!R179</f>
        <v>#REF!</v>
      </c>
      <c r="S179" s="203" t="e">
        <f>ZASOBY!#REF!-ZASOBY_WŁ_!S179</f>
        <v>#REF!</v>
      </c>
      <c r="T179" s="202" t="e">
        <f>SUM(U179:V179)</f>
        <v>#REF!</v>
      </c>
      <c r="U179" s="203" t="e">
        <f>ZASOBY!#REF!-ZASOBY_WŁ_!U179</f>
        <v>#REF!</v>
      </c>
      <c r="V179" s="203" t="e">
        <f>ZASOBY!#REF!-ZASOBY_WŁ_!V179</f>
        <v>#REF!</v>
      </c>
      <c r="W179" s="201"/>
      <c r="X179" s="201">
        <v>1977</v>
      </c>
      <c r="Y179" s="204"/>
      <c r="Z179" s="67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  <c r="DB179" s="154"/>
      <c r="DC179" s="154"/>
      <c r="DD179" s="154"/>
      <c r="DE179" s="154"/>
      <c r="DF179" s="154"/>
      <c r="DG179" s="154"/>
      <c r="DH179" s="154"/>
      <c r="DI179" s="154"/>
      <c r="DJ179" s="154"/>
      <c r="DK179" s="154"/>
      <c r="DL179" s="154"/>
      <c r="DM179" s="154"/>
      <c r="DN179" s="154"/>
      <c r="DO179" s="154"/>
    </row>
    <row r="180" spans="1:119" ht="12.75" customHeight="1">
      <c r="A180" s="58">
        <v>4</v>
      </c>
      <c r="B180" s="205">
        <f>+B179+1</f>
        <v>172</v>
      </c>
      <c r="C180" s="206">
        <v>1086</v>
      </c>
      <c r="D180" s="207" t="s">
        <v>27</v>
      </c>
      <c r="E180" s="208" t="s">
        <v>29</v>
      </c>
      <c r="F180" s="208" t="s">
        <v>25</v>
      </c>
      <c r="G180" s="208" t="s">
        <v>97</v>
      </c>
      <c r="H180" s="209">
        <v>1</v>
      </c>
      <c r="I180" s="198"/>
      <c r="J180" s="199"/>
      <c r="K180" s="200" t="e">
        <f>SUM(L180:M180)</f>
        <v>#REF!</v>
      </c>
      <c r="L180" s="201" t="e">
        <f>ZASOBY!#REF!-ZASOBY_WŁ_!L180</f>
        <v>#REF!</v>
      </c>
      <c r="M180" s="201" t="e">
        <f>ZASOBY!#REF!-ZASOBY_WŁ_!M180</f>
        <v>#REF!</v>
      </c>
      <c r="N180" s="200" t="e">
        <f>SUM(O180:P180)</f>
        <v>#REF!</v>
      </c>
      <c r="O180" s="201" t="e">
        <f>ZASOBY!#REF!-ZASOBY_WŁ_!O180</f>
        <v>#REF!</v>
      </c>
      <c r="P180" s="201" t="e">
        <f>ZASOBY!#REF!-ZASOBY_WŁ_!P180</f>
        <v>#REF!</v>
      </c>
      <c r="Q180" s="202" t="e">
        <f>SUM(R180:S180)</f>
        <v>#REF!</v>
      </c>
      <c r="R180" s="203" t="e">
        <f>ZASOBY!#REF!-ZASOBY_WŁ_!R180</f>
        <v>#REF!</v>
      </c>
      <c r="S180" s="203" t="e">
        <f>ZASOBY!#REF!-ZASOBY_WŁ_!S180</f>
        <v>#REF!</v>
      </c>
      <c r="T180" s="202" t="e">
        <f>SUM(U180:V180)</f>
        <v>#REF!</v>
      </c>
      <c r="U180" s="203" t="e">
        <f>ZASOBY!#REF!-ZASOBY_WŁ_!U180</f>
        <v>#REF!</v>
      </c>
      <c r="V180" s="203" t="e">
        <f>ZASOBY!#REF!-ZASOBY_WŁ_!V180</f>
        <v>#REF!</v>
      </c>
      <c r="W180" s="201"/>
      <c r="X180" s="201">
        <v>1927</v>
      </c>
      <c r="Y180" s="204"/>
      <c r="Z180" s="67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4"/>
      <c r="DE180" s="154"/>
      <c r="DF180" s="154"/>
      <c r="DG180" s="154"/>
      <c r="DH180" s="154"/>
      <c r="DI180" s="154"/>
      <c r="DJ180" s="154"/>
      <c r="DK180" s="154"/>
      <c r="DL180" s="154"/>
      <c r="DM180" s="154"/>
      <c r="DN180" s="154"/>
      <c r="DO180" s="154"/>
    </row>
    <row r="181" spans="1:119" ht="12.75" customHeight="1">
      <c r="A181" s="58">
        <v>4</v>
      </c>
      <c r="B181" s="205">
        <f>+B180+1</f>
        <v>173</v>
      </c>
      <c r="C181" s="206">
        <v>1092</v>
      </c>
      <c r="D181" s="207" t="s">
        <v>27</v>
      </c>
      <c r="E181" s="208" t="s">
        <v>24</v>
      </c>
      <c r="F181" s="208" t="s">
        <v>25</v>
      </c>
      <c r="G181" s="208" t="s">
        <v>98</v>
      </c>
      <c r="H181" s="209" t="s">
        <v>39</v>
      </c>
      <c r="I181" s="198"/>
      <c r="J181" s="199"/>
      <c r="K181" s="200" t="e">
        <f>SUM(L181:M181)</f>
        <v>#REF!</v>
      </c>
      <c r="L181" s="201" t="e">
        <f>ZASOBY!#REF!-ZASOBY_WŁ_!L181</f>
        <v>#REF!</v>
      </c>
      <c r="M181" s="201" t="e">
        <f>ZASOBY!#REF!-ZASOBY_WŁ_!M181</f>
        <v>#REF!</v>
      </c>
      <c r="N181" s="200" t="e">
        <f>SUM(O181:P181)</f>
        <v>#REF!</v>
      </c>
      <c r="O181" s="201" t="e">
        <f>ZASOBY!#REF!-ZASOBY_WŁ_!O181</f>
        <v>#REF!</v>
      </c>
      <c r="P181" s="201" t="e">
        <f>ZASOBY!#REF!-ZASOBY_WŁ_!P181</f>
        <v>#REF!</v>
      </c>
      <c r="Q181" s="202" t="e">
        <f>SUM(R181:S181)</f>
        <v>#REF!</v>
      </c>
      <c r="R181" s="203" t="e">
        <f>ZASOBY!#REF!-ZASOBY_WŁ_!R181</f>
        <v>#REF!</v>
      </c>
      <c r="S181" s="203" t="e">
        <f>ZASOBY!#REF!-ZASOBY_WŁ_!S181</f>
        <v>#REF!</v>
      </c>
      <c r="T181" s="202" t="e">
        <f>SUM(U181:V181)</f>
        <v>#REF!</v>
      </c>
      <c r="U181" s="203" t="e">
        <f>ZASOBY!#REF!-ZASOBY_WŁ_!U181</f>
        <v>#REF!</v>
      </c>
      <c r="V181" s="203" t="e">
        <f>ZASOBY!#REF!-ZASOBY_WŁ_!V181</f>
        <v>#REF!</v>
      </c>
      <c r="W181" s="201"/>
      <c r="X181" s="201">
        <v>1935</v>
      </c>
      <c r="Y181" s="204"/>
      <c r="Z181" s="67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</row>
    <row r="182" spans="1:119" ht="12.75" customHeight="1">
      <c r="A182" s="58">
        <v>4</v>
      </c>
      <c r="B182" s="205">
        <f>+B181+1</f>
        <v>174</v>
      </c>
      <c r="C182" s="206">
        <v>1093</v>
      </c>
      <c r="D182" s="207" t="s">
        <v>27</v>
      </c>
      <c r="E182" s="208" t="s">
        <v>24</v>
      </c>
      <c r="F182" s="208" t="s">
        <v>25</v>
      </c>
      <c r="G182" s="208" t="s">
        <v>98</v>
      </c>
      <c r="H182" s="209" t="s">
        <v>99</v>
      </c>
      <c r="I182" s="198"/>
      <c r="J182" s="199"/>
      <c r="K182" s="200" t="e">
        <f>SUM(L182:M182)</f>
        <v>#REF!</v>
      </c>
      <c r="L182" s="201" t="e">
        <f>ZASOBY!#REF!-ZASOBY_WŁ_!L182</f>
        <v>#REF!</v>
      </c>
      <c r="M182" s="201" t="e">
        <f>ZASOBY!#REF!-ZASOBY_WŁ_!M182</f>
        <v>#REF!</v>
      </c>
      <c r="N182" s="200" t="e">
        <f>SUM(O182:P182)</f>
        <v>#REF!</v>
      </c>
      <c r="O182" s="201" t="e">
        <f>ZASOBY!#REF!-ZASOBY_WŁ_!O182</f>
        <v>#REF!</v>
      </c>
      <c r="P182" s="201" t="e">
        <f>ZASOBY!#REF!-ZASOBY_WŁ_!P182</f>
        <v>#REF!</v>
      </c>
      <c r="Q182" s="202" t="e">
        <f>SUM(R182:S182)</f>
        <v>#REF!</v>
      </c>
      <c r="R182" s="203" t="e">
        <f>ZASOBY!#REF!-ZASOBY_WŁ_!R182</f>
        <v>#REF!</v>
      </c>
      <c r="S182" s="203" t="e">
        <f>ZASOBY!#REF!-ZASOBY_WŁ_!S182</f>
        <v>#REF!</v>
      </c>
      <c r="T182" s="202" t="e">
        <f>SUM(U182:V182)</f>
        <v>#REF!</v>
      </c>
      <c r="U182" s="203" t="e">
        <f>ZASOBY!#REF!-ZASOBY_WŁ_!U182</f>
        <v>#REF!</v>
      </c>
      <c r="V182" s="203" t="e">
        <f>ZASOBY!#REF!-ZASOBY_WŁ_!V182</f>
        <v>#REF!</v>
      </c>
      <c r="W182" s="201"/>
      <c r="X182" s="201">
        <v>1935</v>
      </c>
      <c r="Y182" s="204"/>
      <c r="Z182" s="67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4"/>
      <c r="CN182" s="154"/>
      <c r="CO182" s="154"/>
      <c r="CP182" s="154"/>
      <c r="CQ182" s="154"/>
      <c r="CR182" s="154"/>
      <c r="CS182" s="154"/>
      <c r="CT182" s="154"/>
      <c r="CU182" s="154"/>
      <c r="CV182" s="154"/>
      <c r="CW182" s="154"/>
      <c r="CX182" s="154"/>
      <c r="CY182" s="154"/>
      <c r="CZ182" s="154"/>
      <c r="DA182" s="154"/>
      <c r="DB182" s="154"/>
      <c r="DC182" s="154"/>
      <c r="DD182" s="154"/>
      <c r="DE182" s="154"/>
      <c r="DF182" s="154"/>
      <c r="DG182" s="154"/>
      <c r="DH182" s="154"/>
      <c r="DI182" s="154"/>
      <c r="DJ182" s="154"/>
      <c r="DK182" s="154"/>
      <c r="DL182" s="154"/>
      <c r="DM182" s="154"/>
      <c r="DN182" s="154"/>
      <c r="DO182" s="154"/>
    </row>
    <row r="183" spans="1:119" ht="12.75" customHeight="1">
      <c r="A183" s="58">
        <v>4</v>
      </c>
      <c r="B183" s="205">
        <f>+B182+1</f>
        <v>175</v>
      </c>
      <c r="C183" s="206">
        <v>1094</v>
      </c>
      <c r="D183" s="207" t="s">
        <v>27</v>
      </c>
      <c r="E183" s="208" t="s">
        <v>24</v>
      </c>
      <c r="F183" s="208" t="s">
        <v>25</v>
      </c>
      <c r="G183" s="208" t="s">
        <v>98</v>
      </c>
      <c r="H183" s="209" t="s">
        <v>100</v>
      </c>
      <c r="I183" s="198"/>
      <c r="J183" s="199"/>
      <c r="K183" s="200" t="e">
        <f>SUM(L183:M183)</f>
        <v>#REF!</v>
      </c>
      <c r="L183" s="201" t="e">
        <f>ZASOBY!#REF!-ZASOBY_WŁ_!L183</f>
        <v>#REF!</v>
      </c>
      <c r="M183" s="201" t="e">
        <f>ZASOBY!#REF!-ZASOBY_WŁ_!M183</f>
        <v>#REF!</v>
      </c>
      <c r="N183" s="200" t="e">
        <f>SUM(O183:P183)</f>
        <v>#REF!</v>
      </c>
      <c r="O183" s="201" t="e">
        <f>ZASOBY!#REF!-ZASOBY_WŁ_!O183</f>
        <v>#REF!</v>
      </c>
      <c r="P183" s="201" t="e">
        <f>ZASOBY!#REF!-ZASOBY_WŁ_!P183</f>
        <v>#REF!</v>
      </c>
      <c r="Q183" s="202" t="e">
        <f>SUM(R183:S183)</f>
        <v>#REF!</v>
      </c>
      <c r="R183" s="203" t="e">
        <f>ZASOBY!#REF!-ZASOBY_WŁ_!R183</f>
        <v>#REF!</v>
      </c>
      <c r="S183" s="203" t="e">
        <f>ZASOBY!#REF!-ZASOBY_WŁ_!S183</f>
        <v>#REF!</v>
      </c>
      <c r="T183" s="202" t="e">
        <f>SUM(U183:V183)</f>
        <v>#REF!</v>
      </c>
      <c r="U183" s="203" t="e">
        <f>ZASOBY!#REF!-ZASOBY_WŁ_!U183</f>
        <v>#REF!</v>
      </c>
      <c r="V183" s="203" t="e">
        <f>ZASOBY!#REF!-ZASOBY_WŁ_!V183</f>
        <v>#REF!</v>
      </c>
      <c r="W183" s="201"/>
      <c r="X183" s="201">
        <v>1935</v>
      </c>
      <c r="Y183" s="204"/>
      <c r="Z183" s="67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  <c r="CY183" s="154"/>
      <c r="CZ183" s="154"/>
      <c r="DA183" s="154"/>
      <c r="DB183" s="154"/>
      <c r="DC183" s="154"/>
      <c r="DD183" s="154"/>
      <c r="DE183" s="154"/>
      <c r="DF183" s="154"/>
      <c r="DG183" s="154"/>
      <c r="DH183" s="154"/>
      <c r="DI183" s="154"/>
      <c r="DJ183" s="154"/>
      <c r="DK183" s="154"/>
      <c r="DL183" s="154"/>
      <c r="DM183" s="154"/>
      <c r="DN183" s="154"/>
      <c r="DO183" s="154"/>
    </row>
    <row r="184" spans="1:119" ht="12.75" customHeight="1">
      <c r="A184" s="58">
        <v>4</v>
      </c>
      <c r="B184" s="205">
        <f>+B183+1</f>
        <v>176</v>
      </c>
      <c r="C184" s="206">
        <v>1090</v>
      </c>
      <c r="D184" s="207" t="s">
        <v>27</v>
      </c>
      <c r="E184" s="208" t="s">
        <v>34</v>
      </c>
      <c r="F184" s="208" t="s">
        <v>25</v>
      </c>
      <c r="G184" s="208" t="s">
        <v>213</v>
      </c>
      <c r="H184" s="209" t="s">
        <v>102</v>
      </c>
      <c r="I184" s="198"/>
      <c r="J184" s="199"/>
      <c r="K184" s="200" t="e">
        <f>SUM(L184:M184)</f>
        <v>#REF!</v>
      </c>
      <c r="L184" s="201" t="e">
        <f>ZASOBY!#REF!-ZASOBY_WŁ_!L184</f>
        <v>#REF!</v>
      </c>
      <c r="M184" s="201" t="e">
        <f>ZASOBY!#REF!-ZASOBY_WŁ_!M184</f>
        <v>#REF!</v>
      </c>
      <c r="N184" s="200" t="e">
        <f>SUM(O184:P184)</f>
        <v>#REF!</v>
      </c>
      <c r="O184" s="201" t="e">
        <f>ZASOBY!#REF!-ZASOBY_WŁ_!O184</f>
        <v>#REF!</v>
      </c>
      <c r="P184" s="201" t="e">
        <f>ZASOBY!#REF!-ZASOBY_WŁ_!P184</f>
        <v>#REF!</v>
      </c>
      <c r="Q184" s="202" t="e">
        <f>SUM(R184:S184)</f>
        <v>#REF!</v>
      </c>
      <c r="R184" s="203" t="e">
        <f>ZASOBY!#REF!-ZASOBY_WŁ_!R184</f>
        <v>#REF!</v>
      </c>
      <c r="S184" s="203" t="e">
        <f>ZASOBY!#REF!-ZASOBY_WŁ_!S184</f>
        <v>#REF!</v>
      </c>
      <c r="T184" s="202" t="e">
        <f>SUM(U184:V184)</f>
        <v>#REF!</v>
      </c>
      <c r="U184" s="203" t="e">
        <f>ZASOBY!#REF!-ZASOBY_WŁ_!U184</f>
        <v>#REF!</v>
      </c>
      <c r="V184" s="203" t="e">
        <f>ZASOBY!#REF!-ZASOBY_WŁ_!V184</f>
        <v>#REF!</v>
      </c>
      <c r="W184" s="201"/>
      <c r="X184" s="201">
        <v>1966</v>
      </c>
      <c r="Y184" s="204"/>
      <c r="Z184" s="67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  <c r="CY184" s="154"/>
      <c r="CZ184" s="154"/>
      <c r="DA184" s="154"/>
      <c r="DB184" s="154"/>
      <c r="DC184" s="154"/>
      <c r="DD184" s="154"/>
      <c r="DE184" s="154"/>
      <c r="DF184" s="154"/>
      <c r="DG184" s="154"/>
      <c r="DH184" s="154"/>
      <c r="DI184" s="154"/>
      <c r="DJ184" s="154"/>
      <c r="DK184" s="154"/>
      <c r="DL184" s="154"/>
      <c r="DM184" s="154"/>
      <c r="DN184" s="154"/>
      <c r="DO184" s="154"/>
    </row>
    <row r="185" spans="1:119" ht="12.75" customHeight="1">
      <c r="A185" s="58">
        <v>4</v>
      </c>
      <c r="B185" s="205">
        <f>+B184+1</f>
        <v>177</v>
      </c>
      <c r="C185" s="206">
        <v>1091</v>
      </c>
      <c r="D185" s="207" t="s">
        <v>27</v>
      </c>
      <c r="E185" s="208" t="s">
        <v>34</v>
      </c>
      <c r="F185" s="208" t="s">
        <v>25</v>
      </c>
      <c r="G185" s="208" t="s">
        <v>213</v>
      </c>
      <c r="H185" s="209" t="s">
        <v>103</v>
      </c>
      <c r="I185" s="198"/>
      <c r="J185" s="199"/>
      <c r="K185" s="200" t="e">
        <f>SUM(L185:M185)</f>
        <v>#REF!</v>
      </c>
      <c r="L185" s="201" t="e">
        <f>ZASOBY!#REF!-ZASOBY_WŁ_!L185</f>
        <v>#REF!</v>
      </c>
      <c r="M185" s="201" t="e">
        <f>ZASOBY!#REF!-ZASOBY_WŁ_!M185</f>
        <v>#REF!</v>
      </c>
      <c r="N185" s="200" t="e">
        <f>SUM(O185:P185)</f>
        <v>#REF!</v>
      </c>
      <c r="O185" s="201" t="e">
        <f>ZASOBY!#REF!-ZASOBY_WŁ_!O185</f>
        <v>#REF!</v>
      </c>
      <c r="P185" s="201" t="e">
        <f>ZASOBY!#REF!-ZASOBY_WŁ_!P185</f>
        <v>#REF!</v>
      </c>
      <c r="Q185" s="202" t="e">
        <f>SUM(R185:S185)</f>
        <v>#REF!</v>
      </c>
      <c r="R185" s="203" t="e">
        <f>ZASOBY!#REF!-ZASOBY_WŁ_!R185</f>
        <v>#REF!</v>
      </c>
      <c r="S185" s="203" t="e">
        <f>ZASOBY!#REF!-ZASOBY_WŁ_!S185</f>
        <v>#REF!</v>
      </c>
      <c r="T185" s="202" t="e">
        <f>SUM(U185:V185)</f>
        <v>#REF!</v>
      </c>
      <c r="U185" s="203" t="e">
        <f>ZASOBY!#REF!-ZASOBY_WŁ_!U185</f>
        <v>#REF!</v>
      </c>
      <c r="V185" s="203" t="e">
        <f>ZASOBY!#REF!-ZASOBY_WŁ_!V185</f>
        <v>#REF!</v>
      </c>
      <c r="W185" s="201"/>
      <c r="X185" s="201">
        <v>1966</v>
      </c>
      <c r="Y185" s="204"/>
      <c r="Z185" s="67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  <c r="CM185" s="154"/>
      <c r="CN185" s="154"/>
      <c r="CO185" s="154"/>
      <c r="CP185" s="154"/>
      <c r="CQ185" s="154"/>
      <c r="CR185" s="154"/>
      <c r="CS185" s="154"/>
      <c r="CT185" s="154"/>
      <c r="CU185" s="154"/>
      <c r="CV185" s="154"/>
      <c r="CW185" s="154"/>
      <c r="CX185" s="154"/>
      <c r="CY185" s="154"/>
      <c r="CZ185" s="154"/>
      <c r="DA185" s="154"/>
      <c r="DB185" s="154"/>
      <c r="DC185" s="154"/>
      <c r="DD185" s="154"/>
      <c r="DE185" s="154"/>
      <c r="DF185" s="154"/>
      <c r="DG185" s="154"/>
      <c r="DH185" s="154"/>
      <c r="DI185" s="154"/>
      <c r="DJ185" s="154"/>
      <c r="DK185" s="154"/>
      <c r="DL185" s="154"/>
      <c r="DM185" s="154"/>
      <c r="DN185" s="154"/>
      <c r="DO185" s="154"/>
    </row>
    <row r="186" spans="1:119" ht="12.75" customHeight="1">
      <c r="A186" s="58">
        <v>4</v>
      </c>
      <c r="B186" s="205">
        <f>+B185+1</f>
        <v>178</v>
      </c>
      <c r="C186" s="206">
        <v>1089</v>
      </c>
      <c r="D186" s="207" t="s">
        <v>27</v>
      </c>
      <c r="E186" s="208" t="s">
        <v>34</v>
      </c>
      <c r="F186" s="208" t="s">
        <v>25</v>
      </c>
      <c r="G186" s="208" t="s">
        <v>213</v>
      </c>
      <c r="H186" s="209" t="s">
        <v>104</v>
      </c>
      <c r="I186" s="198"/>
      <c r="J186" s="199"/>
      <c r="K186" s="200" t="e">
        <f>SUM(L186:M186)</f>
        <v>#REF!</v>
      </c>
      <c r="L186" s="201" t="e">
        <f>ZASOBY!#REF!-ZASOBY_WŁ_!L186</f>
        <v>#REF!</v>
      </c>
      <c r="M186" s="201" t="e">
        <f>ZASOBY!#REF!-ZASOBY_WŁ_!M186</f>
        <v>#REF!</v>
      </c>
      <c r="N186" s="200" t="e">
        <f>SUM(O186:P186)</f>
        <v>#REF!</v>
      </c>
      <c r="O186" s="201" t="e">
        <f>ZASOBY!#REF!-ZASOBY_WŁ_!O186</f>
        <v>#REF!</v>
      </c>
      <c r="P186" s="201" t="e">
        <f>ZASOBY!#REF!-ZASOBY_WŁ_!P186</f>
        <v>#REF!</v>
      </c>
      <c r="Q186" s="202" t="e">
        <f>SUM(R186:S186)</f>
        <v>#REF!</v>
      </c>
      <c r="R186" s="203" t="e">
        <f>ZASOBY!#REF!-ZASOBY_WŁ_!R186</f>
        <v>#REF!</v>
      </c>
      <c r="S186" s="203" t="e">
        <f>ZASOBY!#REF!-ZASOBY_WŁ_!S186</f>
        <v>#REF!</v>
      </c>
      <c r="T186" s="202" t="e">
        <f>SUM(U186:V186)</f>
        <v>#REF!</v>
      </c>
      <c r="U186" s="203" t="e">
        <f>ZASOBY!#REF!-ZASOBY_WŁ_!U186</f>
        <v>#REF!</v>
      </c>
      <c r="V186" s="203" t="e">
        <f>ZASOBY!#REF!-ZASOBY_WŁ_!V186</f>
        <v>#REF!</v>
      </c>
      <c r="W186" s="201"/>
      <c r="X186" s="201">
        <v>1966</v>
      </c>
      <c r="Y186" s="204"/>
      <c r="Z186" s="67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  <c r="CM186" s="154"/>
      <c r="CN186" s="154"/>
      <c r="CO186" s="154"/>
      <c r="CP186" s="154"/>
      <c r="CQ186" s="154"/>
      <c r="CR186" s="154"/>
      <c r="CS186" s="154"/>
      <c r="CT186" s="154"/>
      <c r="CU186" s="154"/>
      <c r="CV186" s="154"/>
      <c r="CW186" s="154"/>
      <c r="CX186" s="154"/>
      <c r="CY186" s="154"/>
      <c r="CZ186" s="154"/>
      <c r="DA186" s="154"/>
      <c r="DB186" s="154"/>
      <c r="DC186" s="154"/>
      <c r="DD186" s="154"/>
      <c r="DE186" s="154"/>
      <c r="DF186" s="154"/>
      <c r="DG186" s="154"/>
      <c r="DH186" s="154"/>
      <c r="DI186" s="154"/>
      <c r="DJ186" s="154"/>
      <c r="DK186" s="154"/>
      <c r="DL186" s="154"/>
      <c r="DM186" s="154"/>
      <c r="DN186" s="154"/>
      <c r="DO186" s="154"/>
    </row>
    <row r="187" spans="1:119" ht="12.75" customHeight="1">
      <c r="A187" s="58">
        <v>4</v>
      </c>
      <c r="B187" s="205">
        <f>+B186+1</f>
        <v>179</v>
      </c>
      <c r="C187" s="206">
        <v>1087</v>
      </c>
      <c r="D187" s="207" t="s">
        <v>27</v>
      </c>
      <c r="E187" s="208" t="s">
        <v>29</v>
      </c>
      <c r="F187" s="208" t="s">
        <v>25</v>
      </c>
      <c r="G187" s="208" t="s">
        <v>213</v>
      </c>
      <c r="H187" s="209" t="s">
        <v>70</v>
      </c>
      <c r="I187" s="198"/>
      <c r="J187" s="199"/>
      <c r="K187" s="200" t="e">
        <f>SUM(L187:M187)</f>
        <v>#REF!</v>
      </c>
      <c r="L187" s="201" t="e">
        <f>ZASOBY!#REF!-ZASOBY_WŁ_!L187</f>
        <v>#REF!</v>
      </c>
      <c r="M187" s="201" t="e">
        <f>ZASOBY!#REF!-ZASOBY_WŁ_!M187</f>
        <v>#REF!</v>
      </c>
      <c r="N187" s="200" t="e">
        <f>SUM(O187:P187)</f>
        <v>#REF!</v>
      </c>
      <c r="O187" s="201" t="e">
        <f>ZASOBY!#REF!-ZASOBY_WŁ_!O187</f>
        <v>#REF!</v>
      </c>
      <c r="P187" s="201" t="e">
        <f>ZASOBY!#REF!-ZASOBY_WŁ_!P187</f>
        <v>#REF!</v>
      </c>
      <c r="Q187" s="202" t="e">
        <f>SUM(R187:S187)</f>
        <v>#REF!</v>
      </c>
      <c r="R187" s="203" t="e">
        <f>ZASOBY!#REF!-ZASOBY_WŁ_!R187</f>
        <v>#REF!</v>
      </c>
      <c r="S187" s="203" t="e">
        <f>ZASOBY!#REF!-ZASOBY_WŁ_!S187</f>
        <v>#REF!</v>
      </c>
      <c r="T187" s="202" t="e">
        <f>SUM(U187:V187)</f>
        <v>#REF!</v>
      </c>
      <c r="U187" s="203" t="e">
        <f>ZASOBY!#REF!-ZASOBY_WŁ_!U187</f>
        <v>#REF!</v>
      </c>
      <c r="V187" s="203" t="e">
        <f>ZASOBY!#REF!-ZASOBY_WŁ_!V187</f>
        <v>#REF!</v>
      </c>
      <c r="W187" s="201"/>
      <c r="X187" s="201">
        <v>1928</v>
      </c>
      <c r="Y187" s="204"/>
      <c r="Z187" s="67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  <c r="CY187" s="154"/>
      <c r="CZ187" s="154"/>
      <c r="DA187" s="154"/>
      <c r="DB187" s="154"/>
      <c r="DC187" s="154"/>
      <c r="DD187" s="154"/>
      <c r="DE187" s="154"/>
      <c r="DF187" s="154"/>
      <c r="DG187" s="154"/>
      <c r="DH187" s="154"/>
      <c r="DI187" s="154"/>
      <c r="DJ187" s="154"/>
      <c r="DK187" s="154"/>
      <c r="DL187" s="154"/>
      <c r="DM187" s="154"/>
      <c r="DN187" s="154"/>
      <c r="DO187" s="154"/>
    </row>
    <row r="188" spans="1:119" ht="12.75" customHeight="1">
      <c r="A188" s="58">
        <v>4</v>
      </c>
      <c r="B188" s="205">
        <f>+B187+1</f>
        <v>180</v>
      </c>
      <c r="C188" s="206">
        <v>1088</v>
      </c>
      <c r="D188" s="207" t="s">
        <v>27</v>
      </c>
      <c r="E188" s="208" t="s">
        <v>29</v>
      </c>
      <c r="F188" s="208" t="s">
        <v>25</v>
      </c>
      <c r="G188" s="208" t="s">
        <v>213</v>
      </c>
      <c r="H188" s="209" t="s">
        <v>43</v>
      </c>
      <c r="I188" s="198"/>
      <c r="J188" s="199"/>
      <c r="K188" s="200" t="e">
        <f>SUM(L188:M188)</f>
        <v>#REF!</v>
      </c>
      <c r="L188" s="201" t="e">
        <f>ZASOBY!#REF!-ZASOBY_WŁ_!L188</f>
        <v>#REF!</v>
      </c>
      <c r="M188" s="201" t="e">
        <f>ZASOBY!#REF!-ZASOBY_WŁ_!M188</f>
        <v>#REF!</v>
      </c>
      <c r="N188" s="200" t="e">
        <f>SUM(O188:P188)</f>
        <v>#REF!</v>
      </c>
      <c r="O188" s="201" t="e">
        <f>ZASOBY!#REF!-ZASOBY_WŁ_!O188</f>
        <v>#REF!</v>
      </c>
      <c r="P188" s="201" t="e">
        <f>ZASOBY!#REF!-ZASOBY_WŁ_!P188</f>
        <v>#REF!</v>
      </c>
      <c r="Q188" s="202" t="e">
        <f>SUM(R188:S188)</f>
        <v>#REF!</v>
      </c>
      <c r="R188" s="203" t="e">
        <f>ZASOBY!#REF!-ZASOBY_WŁ_!R188</f>
        <v>#REF!</v>
      </c>
      <c r="S188" s="203" t="e">
        <f>ZASOBY!#REF!-ZASOBY_WŁ_!S188</f>
        <v>#REF!</v>
      </c>
      <c r="T188" s="202" t="e">
        <f>SUM(U188:V188)</f>
        <v>#REF!</v>
      </c>
      <c r="U188" s="203" t="e">
        <f>ZASOBY!#REF!-ZASOBY_WŁ_!U188</f>
        <v>#REF!</v>
      </c>
      <c r="V188" s="203" t="e">
        <f>ZASOBY!#REF!-ZASOBY_WŁ_!V188</f>
        <v>#REF!</v>
      </c>
      <c r="W188" s="201"/>
      <c r="X188" s="201">
        <v>1928</v>
      </c>
      <c r="Y188" s="204"/>
      <c r="Z188" s="67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4"/>
      <c r="CN188" s="154"/>
      <c r="CO188" s="154"/>
      <c r="CP188" s="154"/>
      <c r="CQ188" s="154"/>
      <c r="CR188" s="154"/>
      <c r="CS188" s="154"/>
      <c r="CT188" s="154"/>
      <c r="CU188" s="154"/>
      <c r="CV188" s="154"/>
      <c r="CW188" s="154"/>
      <c r="CX188" s="154"/>
      <c r="CY188" s="154"/>
      <c r="CZ188" s="154"/>
      <c r="DA188" s="154"/>
      <c r="DB188" s="154"/>
      <c r="DC188" s="154"/>
      <c r="DD188" s="154"/>
      <c r="DE188" s="154"/>
      <c r="DF188" s="154"/>
      <c r="DG188" s="154"/>
      <c r="DH188" s="154"/>
      <c r="DI188" s="154"/>
      <c r="DJ188" s="154"/>
      <c r="DK188" s="154"/>
      <c r="DL188" s="154"/>
      <c r="DM188" s="154"/>
      <c r="DN188" s="154"/>
      <c r="DO188" s="154"/>
    </row>
    <row r="189" spans="1:119" ht="12.75" customHeight="1">
      <c r="A189" s="58">
        <v>2</v>
      </c>
      <c r="B189" s="211">
        <f>+B188+1</f>
        <v>181</v>
      </c>
      <c r="C189" s="194">
        <v>6012</v>
      </c>
      <c r="D189" s="195" t="s">
        <v>23</v>
      </c>
      <c r="E189" s="196" t="s">
        <v>29</v>
      </c>
      <c r="F189" s="196" t="s">
        <v>25</v>
      </c>
      <c r="G189" s="196" t="s">
        <v>214</v>
      </c>
      <c r="H189" s="197"/>
      <c r="I189" s="198"/>
      <c r="J189" s="199">
        <v>1</v>
      </c>
      <c r="K189" s="200" t="e">
        <f>SUM(L189:M189)</f>
        <v>#REF!</v>
      </c>
      <c r="L189" s="201" t="e">
        <f>ZASOBY!#REF!-ZASOBY_WŁ_!L189</f>
        <v>#REF!</v>
      </c>
      <c r="M189" s="201" t="e">
        <f>ZASOBY!#REF!-ZASOBY_WŁ_!M189</f>
        <v>#REF!</v>
      </c>
      <c r="N189" s="200" t="e">
        <f>SUM(O189:P189)</f>
        <v>#REF!</v>
      </c>
      <c r="O189" s="201" t="e">
        <f>ZASOBY!#REF!-ZASOBY_WŁ_!O189</f>
        <v>#REF!</v>
      </c>
      <c r="P189" s="201" t="e">
        <f>ZASOBY!#REF!-ZASOBY_WŁ_!P189</f>
        <v>#REF!</v>
      </c>
      <c r="Q189" s="202" t="e">
        <f>SUM(R189:S189)</f>
        <v>#REF!</v>
      </c>
      <c r="R189" s="203" t="e">
        <f>ZASOBY!#REF!-ZASOBY_WŁ_!R189</f>
        <v>#REF!</v>
      </c>
      <c r="S189" s="203" t="e">
        <f>ZASOBY!#REF!-ZASOBY_WŁ_!S189</f>
        <v>#REF!</v>
      </c>
      <c r="T189" s="202" t="e">
        <f>SUM(U189:V189)</f>
        <v>#REF!</v>
      </c>
      <c r="U189" s="203" t="e">
        <f>ZASOBY!#REF!-ZASOBY_WŁ_!U189</f>
        <v>#REF!</v>
      </c>
      <c r="V189" s="203" t="e">
        <f>ZASOBY!#REF!-ZASOBY_WŁ_!V189</f>
        <v>#REF!</v>
      </c>
      <c r="W189" s="201"/>
      <c r="X189" s="201">
        <v>1978</v>
      </c>
      <c r="Y189" s="204"/>
      <c r="Z189" s="67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  <c r="CM189" s="154"/>
      <c r="CN189" s="154"/>
      <c r="CO189" s="154"/>
      <c r="CP189" s="154"/>
      <c r="CQ189" s="154"/>
      <c r="CR189" s="154"/>
      <c r="CS189" s="154"/>
      <c r="CT189" s="154"/>
      <c r="CU189" s="154"/>
      <c r="CV189" s="154"/>
      <c r="CW189" s="154"/>
      <c r="CX189" s="154"/>
      <c r="CY189" s="154"/>
      <c r="CZ189" s="154"/>
      <c r="DA189" s="154"/>
      <c r="DB189" s="154"/>
      <c r="DC189" s="154"/>
      <c r="DD189" s="154"/>
      <c r="DE189" s="154"/>
      <c r="DF189" s="154"/>
      <c r="DG189" s="154"/>
      <c r="DH189" s="154"/>
      <c r="DI189" s="154"/>
      <c r="DJ189" s="154"/>
      <c r="DK189" s="154"/>
      <c r="DL189" s="154"/>
      <c r="DM189" s="154"/>
      <c r="DN189" s="154"/>
      <c r="DO189" s="154"/>
    </row>
    <row r="190" spans="1:119" ht="12.75" customHeight="1">
      <c r="A190" s="58">
        <v>2</v>
      </c>
      <c r="B190" s="193">
        <f>+B189+1</f>
        <v>182</v>
      </c>
      <c r="C190" s="194">
        <v>6019</v>
      </c>
      <c r="D190" s="195" t="s">
        <v>23</v>
      </c>
      <c r="E190" s="196" t="s">
        <v>29</v>
      </c>
      <c r="F190" s="196" t="s">
        <v>25</v>
      </c>
      <c r="G190" s="196" t="s">
        <v>215</v>
      </c>
      <c r="H190" s="197">
        <v>8</v>
      </c>
      <c r="I190" s="198"/>
      <c r="J190" s="199">
        <v>1</v>
      </c>
      <c r="K190" s="200" t="e">
        <f>SUM(L190:M190)</f>
        <v>#REF!</v>
      </c>
      <c r="L190" s="201" t="e">
        <f>ZASOBY!#REF!-ZASOBY_WŁ_!L190</f>
        <v>#REF!</v>
      </c>
      <c r="M190" s="201" t="e">
        <f>ZASOBY!#REF!-ZASOBY_WŁ_!M190</f>
        <v>#REF!</v>
      </c>
      <c r="N190" s="200" t="e">
        <f>SUM(O190:P190)</f>
        <v>#REF!</v>
      </c>
      <c r="O190" s="201" t="e">
        <f>ZASOBY!#REF!-ZASOBY_WŁ_!O190</f>
        <v>#REF!</v>
      </c>
      <c r="P190" s="201" t="e">
        <f>ZASOBY!#REF!-ZASOBY_WŁ_!P190</f>
        <v>#REF!</v>
      </c>
      <c r="Q190" s="202" t="e">
        <f>SUM(R190:S190)</f>
        <v>#REF!</v>
      </c>
      <c r="R190" s="203" t="e">
        <f>ZASOBY!#REF!-ZASOBY_WŁ_!R190</f>
        <v>#REF!</v>
      </c>
      <c r="S190" s="203" t="e">
        <f>ZASOBY!#REF!-ZASOBY_WŁ_!S190</f>
        <v>#REF!</v>
      </c>
      <c r="T190" s="202" t="e">
        <f>SUM(U190:V190)</f>
        <v>#REF!</v>
      </c>
      <c r="U190" s="203" t="e">
        <f>ZASOBY!#REF!-ZASOBY_WŁ_!U190</f>
        <v>#REF!</v>
      </c>
      <c r="V190" s="203" t="e">
        <f>ZASOBY!#REF!-ZASOBY_WŁ_!V190</f>
        <v>#REF!</v>
      </c>
      <c r="W190" s="201"/>
      <c r="X190" s="225">
        <v>1900</v>
      </c>
      <c r="Y190" s="204"/>
      <c r="Z190" s="67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  <c r="CM190" s="154"/>
      <c r="CN190" s="154"/>
      <c r="CO190" s="154"/>
      <c r="CP190" s="154"/>
      <c r="CQ190" s="154"/>
      <c r="CR190" s="154"/>
      <c r="CS190" s="154"/>
      <c r="CT190" s="154"/>
      <c r="CU190" s="154"/>
      <c r="CV190" s="154"/>
      <c r="CW190" s="154"/>
      <c r="CX190" s="154"/>
      <c r="CY190" s="154"/>
      <c r="CZ190" s="154"/>
      <c r="DA190" s="154"/>
      <c r="DB190" s="154"/>
      <c r="DC190" s="154"/>
      <c r="DD190" s="154"/>
      <c r="DE190" s="154"/>
      <c r="DF190" s="154"/>
      <c r="DG190" s="154"/>
      <c r="DH190" s="154"/>
      <c r="DI190" s="154"/>
      <c r="DJ190" s="154"/>
      <c r="DK190" s="154"/>
      <c r="DL190" s="154"/>
      <c r="DM190" s="154"/>
      <c r="DN190" s="154"/>
      <c r="DO190" s="154"/>
    </row>
    <row r="191" spans="1:119" ht="12.75" customHeight="1">
      <c r="A191" s="58">
        <v>2</v>
      </c>
      <c r="B191" s="193">
        <f>+B190+1</f>
        <v>183</v>
      </c>
      <c r="C191" s="194">
        <v>3126</v>
      </c>
      <c r="D191" s="195" t="s">
        <v>23</v>
      </c>
      <c r="E191" s="196" t="s">
        <v>24</v>
      </c>
      <c r="F191" s="196" t="s">
        <v>25</v>
      </c>
      <c r="G191" s="196" t="s">
        <v>216</v>
      </c>
      <c r="H191" s="197">
        <v>1</v>
      </c>
      <c r="I191" s="198">
        <v>1</v>
      </c>
      <c r="J191" s="199"/>
      <c r="K191" s="200" t="e">
        <f>SUM(L191:M191)</f>
        <v>#REF!</v>
      </c>
      <c r="L191" s="201" t="e">
        <f>ZASOBY!#REF!-ZASOBY_WŁ_!L191</f>
        <v>#REF!</v>
      </c>
      <c r="M191" s="201" t="e">
        <f>ZASOBY!#REF!-ZASOBY_WŁ_!M191</f>
        <v>#REF!</v>
      </c>
      <c r="N191" s="200" t="e">
        <f>SUM(O191:P191)</f>
        <v>#REF!</v>
      </c>
      <c r="O191" s="201" t="e">
        <f>ZASOBY!#REF!-ZASOBY_WŁ_!O191</f>
        <v>#REF!</v>
      </c>
      <c r="P191" s="201" t="e">
        <f>ZASOBY!#REF!-ZASOBY_WŁ_!P191</f>
        <v>#REF!</v>
      </c>
      <c r="Q191" s="202" t="e">
        <f>SUM(R191:S191)</f>
        <v>#REF!</v>
      </c>
      <c r="R191" s="203" t="e">
        <f>ZASOBY!#REF!-ZASOBY_WŁ_!R191</f>
        <v>#REF!</v>
      </c>
      <c r="S191" s="203" t="e">
        <f>ZASOBY!#REF!-ZASOBY_WŁ_!S191</f>
        <v>#REF!</v>
      </c>
      <c r="T191" s="202" t="e">
        <f>SUM(U191:V191)</f>
        <v>#REF!</v>
      </c>
      <c r="U191" s="203" t="e">
        <f>ZASOBY!#REF!-ZASOBY_WŁ_!U191</f>
        <v>#REF!</v>
      </c>
      <c r="V191" s="203" t="e">
        <f>ZASOBY!#REF!-ZASOBY_WŁ_!V191</f>
        <v>#REF!</v>
      </c>
      <c r="W191" s="201"/>
      <c r="X191" s="201">
        <v>1890</v>
      </c>
      <c r="Y191" s="204"/>
      <c r="Z191" s="67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4"/>
      <c r="CK191" s="154"/>
      <c r="CL191" s="154"/>
      <c r="CM191" s="154"/>
      <c r="CN191" s="154"/>
      <c r="CO191" s="154"/>
      <c r="CP191" s="154"/>
      <c r="CQ191" s="154"/>
      <c r="CR191" s="154"/>
      <c r="CS191" s="154"/>
      <c r="CT191" s="154"/>
      <c r="CU191" s="154"/>
      <c r="CV191" s="154"/>
      <c r="CW191" s="154"/>
      <c r="CX191" s="154"/>
      <c r="CY191" s="154"/>
      <c r="CZ191" s="154"/>
      <c r="DA191" s="154"/>
      <c r="DB191" s="154"/>
      <c r="DC191" s="154"/>
      <c r="DD191" s="154"/>
      <c r="DE191" s="154"/>
      <c r="DF191" s="154"/>
      <c r="DG191" s="154"/>
      <c r="DH191" s="154"/>
      <c r="DI191" s="154"/>
      <c r="DJ191" s="154"/>
      <c r="DK191" s="154"/>
      <c r="DL191" s="154"/>
      <c r="DM191" s="154"/>
      <c r="DN191" s="154"/>
      <c r="DO191" s="154"/>
    </row>
    <row r="192" spans="1:119" ht="12.75" customHeight="1">
      <c r="A192" s="58">
        <v>2</v>
      </c>
      <c r="B192" s="193">
        <f>+B191+1</f>
        <v>184</v>
      </c>
      <c r="C192" s="194">
        <v>3106</v>
      </c>
      <c r="D192" s="195" t="s">
        <v>23</v>
      </c>
      <c r="E192" s="196" t="s">
        <v>24</v>
      </c>
      <c r="F192" s="196" t="s">
        <v>25</v>
      </c>
      <c r="G192" s="196" t="s">
        <v>108</v>
      </c>
      <c r="H192" s="197">
        <v>3</v>
      </c>
      <c r="I192" s="198">
        <v>1</v>
      </c>
      <c r="J192" s="199"/>
      <c r="K192" s="200" t="e">
        <f>SUM(L192:M192)</f>
        <v>#REF!</v>
      </c>
      <c r="L192" s="201" t="e">
        <f>ZASOBY!#REF!-ZASOBY_WŁ_!L192</f>
        <v>#REF!</v>
      </c>
      <c r="M192" s="201" t="e">
        <f>ZASOBY!#REF!-ZASOBY_WŁ_!M192</f>
        <v>#REF!</v>
      </c>
      <c r="N192" s="200" t="e">
        <f>SUM(O192:P192)</f>
        <v>#REF!</v>
      </c>
      <c r="O192" s="201" t="e">
        <f>ZASOBY!#REF!-ZASOBY_WŁ_!O192</f>
        <v>#REF!</v>
      </c>
      <c r="P192" s="201" t="e">
        <f>ZASOBY!#REF!-ZASOBY_WŁ_!P192</f>
        <v>#REF!</v>
      </c>
      <c r="Q192" s="202" t="e">
        <f>SUM(R192:S192)</f>
        <v>#REF!</v>
      </c>
      <c r="R192" s="203" t="e">
        <f>ZASOBY!#REF!-ZASOBY_WŁ_!R192</f>
        <v>#REF!</v>
      </c>
      <c r="S192" s="203" t="e">
        <f>ZASOBY!#REF!-ZASOBY_WŁ_!S192</f>
        <v>#REF!</v>
      </c>
      <c r="T192" s="202" t="e">
        <f>SUM(U192:V192)</f>
        <v>#REF!</v>
      </c>
      <c r="U192" s="203" t="e">
        <f>ZASOBY!#REF!-ZASOBY_WŁ_!U192</f>
        <v>#REF!</v>
      </c>
      <c r="V192" s="203" t="e">
        <f>ZASOBY!#REF!-ZASOBY_WŁ_!V192</f>
        <v>#REF!</v>
      </c>
      <c r="W192" s="201"/>
      <c r="X192" s="201">
        <v>1930</v>
      </c>
      <c r="Y192" s="204"/>
      <c r="Z192" s="67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4"/>
      <c r="CK192" s="154"/>
      <c r="CL192" s="154"/>
      <c r="CM192" s="154"/>
      <c r="CN192" s="154"/>
      <c r="CO192" s="154"/>
      <c r="CP192" s="154"/>
      <c r="CQ192" s="154"/>
      <c r="CR192" s="154"/>
      <c r="CS192" s="154"/>
      <c r="CT192" s="154"/>
      <c r="CU192" s="154"/>
      <c r="CV192" s="154"/>
      <c r="CW192" s="154"/>
      <c r="CX192" s="154"/>
      <c r="CY192" s="154"/>
      <c r="CZ192" s="154"/>
      <c r="DA192" s="154"/>
      <c r="DB192" s="154"/>
      <c r="DC192" s="154"/>
      <c r="DD192" s="154"/>
      <c r="DE192" s="154"/>
      <c r="DF192" s="154"/>
      <c r="DG192" s="154"/>
      <c r="DH192" s="154"/>
      <c r="DI192" s="154"/>
      <c r="DJ192" s="154"/>
      <c r="DK192" s="154"/>
      <c r="DL192" s="154"/>
      <c r="DM192" s="154"/>
      <c r="DN192" s="154"/>
      <c r="DO192" s="154"/>
    </row>
    <row r="193" spans="1:119" ht="12.75" customHeight="1">
      <c r="A193" s="58">
        <v>2</v>
      </c>
      <c r="B193" s="193">
        <f>+B192+1</f>
        <v>185</v>
      </c>
      <c r="C193" s="194">
        <v>3103</v>
      </c>
      <c r="D193" s="195" t="s">
        <v>23</v>
      </c>
      <c r="E193" s="196" t="s">
        <v>24</v>
      </c>
      <c r="F193" s="196" t="s">
        <v>25</v>
      </c>
      <c r="G193" s="196" t="s">
        <v>108</v>
      </c>
      <c r="H193" s="197">
        <v>5</v>
      </c>
      <c r="I193" s="198">
        <v>1</v>
      </c>
      <c r="J193" s="199"/>
      <c r="K193" s="200" t="e">
        <f>SUM(L193:M193)</f>
        <v>#REF!</v>
      </c>
      <c r="L193" s="201" t="e">
        <f>ZASOBY!#REF!-ZASOBY_WŁ_!L193</f>
        <v>#REF!</v>
      </c>
      <c r="M193" s="201" t="e">
        <f>ZASOBY!#REF!-ZASOBY_WŁ_!M193</f>
        <v>#REF!</v>
      </c>
      <c r="N193" s="200" t="e">
        <f>SUM(O193:P193)</f>
        <v>#REF!</v>
      </c>
      <c r="O193" s="201" t="e">
        <f>ZASOBY!#REF!-ZASOBY_WŁ_!O193</f>
        <v>#REF!</v>
      </c>
      <c r="P193" s="201" t="e">
        <f>ZASOBY!#REF!-ZASOBY_WŁ_!P193</f>
        <v>#REF!</v>
      </c>
      <c r="Q193" s="202" t="e">
        <f>SUM(R193:S193)</f>
        <v>#REF!</v>
      </c>
      <c r="R193" s="203" t="e">
        <f>ZASOBY!#REF!-ZASOBY_WŁ_!R193</f>
        <v>#REF!</v>
      </c>
      <c r="S193" s="203" t="e">
        <f>ZASOBY!#REF!-ZASOBY_WŁ_!S193</f>
        <v>#REF!</v>
      </c>
      <c r="T193" s="202" t="e">
        <f>SUM(U193:V193)</f>
        <v>#REF!</v>
      </c>
      <c r="U193" s="203" t="e">
        <f>ZASOBY!#REF!-ZASOBY_WŁ_!U193</f>
        <v>#REF!</v>
      </c>
      <c r="V193" s="203" t="e">
        <f>ZASOBY!#REF!-ZASOBY_WŁ_!V193</f>
        <v>#REF!</v>
      </c>
      <c r="W193" s="201"/>
      <c r="X193" s="201">
        <v>1930</v>
      </c>
      <c r="Y193" s="204"/>
      <c r="Z193" s="67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4"/>
      <c r="CK193" s="154"/>
      <c r="CL193" s="154"/>
      <c r="CM193" s="154"/>
      <c r="CN193" s="154"/>
      <c r="CO193" s="154"/>
      <c r="CP193" s="154"/>
      <c r="CQ193" s="154"/>
      <c r="CR193" s="154"/>
      <c r="CS193" s="154"/>
      <c r="CT193" s="154"/>
      <c r="CU193" s="154"/>
      <c r="CV193" s="154"/>
      <c r="CW193" s="154"/>
      <c r="CX193" s="154"/>
      <c r="CY193" s="154"/>
      <c r="CZ193" s="154"/>
      <c r="DA193" s="154"/>
      <c r="DB193" s="154"/>
      <c r="DC193" s="154"/>
      <c r="DD193" s="154"/>
      <c r="DE193" s="154"/>
      <c r="DF193" s="154"/>
      <c r="DG193" s="154"/>
      <c r="DH193" s="154"/>
      <c r="DI193" s="154"/>
      <c r="DJ193" s="154"/>
      <c r="DK193" s="154"/>
      <c r="DL193" s="154"/>
      <c r="DM193" s="154"/>
      <c r="DN193" s="154"/>
      <c r="DO193" s="154"/>
    </row>
    <row r="194" spans="1:119" ht="12.75" customHeight="1">
      <c r="A194" s="58">
        <v>2</v>
      </c>
      <c r="B194" s="193">
        <f>+B193+1</f>
        <v>186</v>
      </c>
      <c r="C194" s="194">
        <v>3104</v>
      </c>
      <c r="D194" s="195" t="s">
        <v>23</v>
      </c>
      <c r="E194" s="196" t="s">
        <v>24</v>
      </c>
      <c r="F194" s="196" t="s">
        <v>25</v>
      </c>
      <c r="G194" s="196" t="s">
        <v>108</v>
      </c>
      <c r="H194" s="197">
        <v>7</v>
      </c>
      <c r="I194" s="198">
        <v>1</v>
      </c>
      <c r="J194" s="199"/>
      <c r="K194" s="200" t="e">
        <f>SUM(L194:M194)</f>
        <v>#REF!</v>
      </c>
      <c r="L194" s="201" t="e">
        <f>ZASOBY!#REF!-ZASOBY_WŁ_!L194</f>
        <v>#REF!</v>
      </c>
      <c r="M194" s="201" t="e">
        <f>ZASOBY!#REF!-ZASOBY_WŁ_!M194</f>
        <v>#REF!</v>
      </c>
      <c r="N194" s="200" t="e">
        <f>SUM(O194:P194)</f>
        <v>#REF!</v>
      </c>
      <c r="O194" s="201" t="e">
        <f>ZASOBY!#REF!-ZASOBY_WŁ_!O194</f>
        <v>#REF!</v>
      </c>
      <c r="P194" s="201" t="e">
        <f>ZASOBY!#REF!-ZASOBY_WŁ_!P194</f>
        <v>#REF!</v>
      </c>
      <c r="Q194" s="202" t="e">
        <f>SUM(R194:S194)</f>
        <v>#REF!</v>
      </c>
      <c r="R194" s="203" t="e">
        <f>ZASOBY!#REF!-ZASOBY_WŁ_!R194</f>
        <v>#REF!</v>
      </c>
      <c r="S194" s="203" t="e">
        <f>ZASOBY!#REF!-ZASOBY_WŁ_!S194</f>
        <v>#REF!</v>
      </c>
      <c r="T194" s="202" t="e">
        <f>SUM(U194:V194)</f>
        <v>#REF!</v>
      </c>
      <c r="U194" s="203" t="e">
        <f>ZASOBY!#REF!-ZASOBY_WŁ_!U194</f>
        <v>#REF!</v>
      </c>
      <c r="V194" s="203" t="e">
        <f>ZASOBY!#REF!-ZASOBY_WŁ_!V194</f>
        <v>#REF!</v>
      </c>
      <c r="W194" s="201"/>
      <c r="X194" s="201"/>
      <c r="Y194" s="204"/>
      <c r="Z194" s="67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4"/>
      <c r="CK194" s="154"/>
      <c r="CL194" s="154"/>
      <c r="CM194" s="154"/>
      <c r="CN194" s="154"/>
      <c r="CO194" s="154"/>
      <c r="CP194" s="154"/>
      <c r="CQ194" s="154"/>
      <c r="CR194" s="154"/>
      <c r="CS194" s="154"/>
      <c r="CT194" s="154"/>
      <c r="CU194" s="154"/>
      <c r="CV194" s="154"/>
      <c r="CW194" s="154"/>
      <c r="CX194" s="154"/>
      <c r="CY194" s="154"/>
      <c r="CZ194" s="154"/>
      <c r="DA194" s="154"/>
      <c r="DB194" s="154"/>
      <c r="DC194" s="154"/>
      <c r="DD194" s="154"/>
      <c r="DE194" s="154"/>
      <c r="DF194" s="154"/>
      <c r="DG194" s="154"/>
      <c r="DH194" s="154"/>
      <c r="DI194" s="154"/>
      <c r="DJ194" s="154"/>
      <c r="DK194" s="154"/>
      <c r="DL194" s="154"/>
      <c r="DM194" s="154"/>
      <c r="DN194" s="154"/>
      <c r="DO194" s="154"/>
    </row>
    <row r="195" spans="1:119" ht="12.75" customHeight="1">
      <c r="A195" s="58">
        <v>1</v>
      </c>
      <c r="B195" s="193">
        <f>+B194+1</f>
        <v>187</v>
      </c>
      <c r="C195" s="194">
        <v>3217</v>
      </c>
      <c r="D195" s="195" t="s">
        <v>23</v>
      </c>
      <c r="E195" s="196" t="s">
        <v>24</v>
      </c>
      <c r="F195" s="196" t="s">
        <v>25</v>
      </c>
      <c r="G195" s="196" t="s">
        <v>109</v>
      </c>
      <c r="H195" s="197">
        <v>11</v>
      </c>
      <c r="I195" s="198">
        <v>1</v>
      </c>
      <c r="J195" s="199"/>
      <c r="K195" s="200" t="e">
        <f>SUM(L195:M195)</f>
        <v>#REF!</v>
      </c>
      <c r="L195" s="201" t="e">
        <f>ZASOBY!#REF!-ZASOBY_WŁ_!L195</f>
        <v>#REF!</v>
      </c>
      <c r="M195" s="201" t="e">
        <f>ZASOBY!#REF!-ZASOBY_WŁ_!M195</f>
        <v>#REF!</v>
      </c>
      <c r="N195" s="200" t="e">
        <f>SUM(O195:P195)</f>
        <v>#REF!</v>
      </c>
      <c r="O195" s="201" t="e">
        <f>ZASOBY!#REF!-ZASOBY_WŁ_!O195</f>
        <v>#REF!</v>
      </c>
      <c r="P195" s="201" t="e">
        <f>ZASOBY!#REF!-ZASOBY_WŁ_!P195</f>
        <v>#REF!</v>
      </c>
      <c r="Q195" s="202" t="e">
        <f>SUM(R195:S195)</f>
        <v>#REF!</v>
      </c>
      <c r="R195" s="203" t="e">
        <f>ZASOBY!#REF!-ZASOBY_WŁ_!R195</f>
        <v>#REF!</v>
      </c>
      <c r="S195" s="203" t="e">
        <f>ZASOBY!#REF!-ZASOBY_WŁ_!S195</f>
        <v>#REF!</v>
      </c>
      <c r="T195" s="202" t="e">
        <f>SUM(U195:V195)</f>
        <v>#REF!</v>
      </c>
      <c r="U195" s="203" t="e">
        <f>ZASOBY!#REF!-ZASOBY_WŁ_!U195</f>
        <v>#REF!</v>
      </c>
      <c r="V195" s="203" t="e">
        <f>ZASOBY!#REF!-ZASOBY_WŁ_!V195</f>
        <v>#REF!</v>
      </c>
      <c r="W195" s="201"/>
      <c r="X195" s="201">
        <v>1930</v>
      </c>
      <c r="Y195" s="204"/>
      <c r="Z195" s="67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54"/>
      <c r="CK195" s="154"/>
      <c r="CL195" s="154"/>
      <c r="CM195" s="154"/>
      <c r="CN195" s="154"/>
      <c r="CO195" s="154"/>
      <c r="CP195" s="154"/>
      <c r="CQ195" s="154"/>
      <c r="CR195" s="154"/>
      <c r="CS195" s="154"/>
      <c r="CT195" s="154"/>
      <c r="CU195" s="154"/>
      <c r="CV195" s="154"/>
      <c r="CW195" s="154"/>
      <c r="CX195" s="154"/>
      <c r="CY195" s="154"/>
      <c r="CZ195" s="154"/>
      <c r="DA195" s="154"/>
      <c r="DB195" s="154"/>
      <c r="DC195" s="154"/>
      <c r="DD195" s="154"/>
      <c r="DE195" s="154"/>
      <c r="DF195" s="154"/>
      <c r="DG195" s="154"/>
      <c r="DH195" s="154"/>
      <c r="DI195" s="154"/>
      <c r="DJ195" s="154"/>
      <c r="DK195" s="154"/>
      <c r="DL195" s="154"/>
      <c r="DM195" s="154"/>
      <c r="DN195" s="154"/>
      <c r="DO195" s="154"/>
    </row>
    <row r="196" spans="1:119" ht="12.75" customHeight="1">
      <c r="A196" s="58">
        <v>4</v>
      </c>
      <c r="B196" s="205">
        <f>+B195+1</f>
        <v>188</v>
      </c>
      <c r="C196" s="206">
        <v>1095</v>
      </c>
      <c r="D196" s="207" t="s">
        <v>27</v>
      </c>
      <c r="E196" s="208" t="s">
        <v>24</v>
      </c>
      <c r="F196" s="208" t="s">
        <v>25</v>
      </c>
      <c r="G196" s="208" t="s">
        <v>110</v>
      </c>
      <c r="H196" s="209" t="s">
        <v>111</v>
      </c>
      <c r="I196" s="198"/>
      <c r="J196" s="199"/>
      <c r="K196" s="200" t="e">
        <f>SUM(L196:M196)</f>
        <v>#REF!</v>
      </c>
      <c r="L196" s="201" t="e">
        <f>ZASOBY!#REF!-ZASOBY_WŁ_!L196</f>
        <v>#REF!</v>
      </c>
      <c r="M196" s="201" t="e">
        <f>ZASOBY!#REF!-ZASOBY_WŁ_!M196</f>
        <v>#REF!</v>
      </c>
      <c r="N196" s="200" t="e">
        <f>SUM(O196:P196)</f>
        <v>#REF!</v>
      </c>
      <c r="O196" s="201" t="e">
        <f>ZASOBY!#REF!-ZASOBY_WŁ_!O196</f>
        <v>#REF!</v>
      </c>
      <c r="P196" s="201" t="e">
        <f>ZASOBY!#REF!-ZASOBY_WŁ_!P196</f>
        <v>#REF!</v>
      </c>
      <c r="Q196" s="202" t="e">
        <f>SUM(R196:S196)</f>
        <v>#REF!</v>
      </c>
      <c r="R196" s="203" t="e">
        <f>ZASOBY!#REF!-ZASOBY_WŁ_!R196</f>
        <v>#REF!</v>
      </c>
      <c r="S196" s="203" t="e">
        <f>ZASOBY!#REF!-ZASOBY_WŁ_!S196</f>
        <v>#REF!</v>
      </c>
      <c r="T196" s="202" t="e">
        <f>SUM(U196:V196)</f>
        <v>#REF!</v>
      </c>
      <c r="U196" s="203" t="e">
        <f>ZASOBY!#REF!-ZASOBY_WŁ_!U196</f>
        <v>#REF!</v>
      </c>
      <c r="V196" s="203" t="e">
        <f>ZASOBY!#REF!-ZASOBY_WŁ_!V196</f>
        <v>#REF!</v>
      </c>
      <c r="W196" s="201"/>
      <c r="X196" s="201">
        <v>1935</v>
      </c>
      <c r="Y196" s="204"/>
      <c r="Z196" s="67"/>
      <c r="BN196" s="154"/>
      <c r="BO196" s="154"/>
      <c r="BP196" s="154"/>
      <c r="BQ196" s="154"/>
      <c r="BR196" s="154"/>
      <c r="BS196" s="154"/>
      <c r="BT196" s="154"/>
      <c r="BU196" s="154"/>
      <c r="BV196" s="154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54"/>
      <c r="CK196" s="154"/>
      <c r="CL196" s="154"/>
      <c r="CM196" s="154"/>
      <c r="CN196" s="154"/>
      <c r="CO196" s="154"/>
      <c r="CP196" s="154"/>
      <c r="CQ196" s="154"/>
      <c r="CR196" s="154"/>
      <c r="CS196" s="154"/>
      <c r="CT196" s="154"/>
      <c r="CU196" s="154"/>
      <c r="CV196" s="154"/>
      <c r="CW196" s="154"/>
      <c r="CX196" s="154"/>
      <c r="CY196" s="154"/>
      <c r="CZ196" s="154"/>
      <c r="DA196" s="154"/>
      <c r="DB196" s="154"/>
      <c r="DC196" s="154"/>
      <c r="DD196" s="154"/>
      <c r="DE196" s="154"/>
      <c r="DF196" s="154"/>
      <c r="DG196" s="154"/>
      <c r="DH196" s="154"/>
      <c r="DI196" s="154"/>
      <c r="DJ196" s="154"/>
      <c r="DK196" s="154"/>
      <c r="DL196" s="154"/>
      <c r="DM196" s="154"/>
      <c r="DN196" s="154"/>
      <c r="DO196" s="154"/>
    </row>
    <row r="197" spans="1:119" ht="12.75" customHeight="1">
      <c r="A197" s="58">
        <v>4</v>
      </c>
      <c r="B197" s="205">
        <f>+B196+1</f>
        <v>189</v>
      </c>
      <c r="C197" s="206">
        <v>1098</v>
      </c>
      <c r="D197" s="207" t="s">
        <v>27</v>
      </c>
      <c r="E197" s="208" t="s">
        <v>24</v>
      </c>
      <c r="F197" s="208" t="s">
        <v>25</v>
      </c>
      <c r="G197" s="208" t="s">
        <v>110</v>
      </c>
      <c r="H197" s="209" t="s">
        <v>112</v>
      </c>
      <c r="I197" s="198"/>
      <c r="J197" s="199"/>
      <c r="K197" s="200" t="e">
        <f>SUM(L197:M197)</f>
        <v>#REF!</v>
      </c>
      <c r="L197" s="201" t="e">
        <f>ZASOBY!#REF!-ZASOBY_WŁ_!L197</f>
        <v>#REF!</v>
      </c>
      <c r="M197" s="201" t="e">
        <f>ZASOBY!#REF!-ZASOBY_WŁ_!M197</f>
        <v>#REF!</v>
      </c>
      <c r="N197" s="200" t="e">
        <f>SUM(O197:P197)</f>
        <v>#REF!</v>
      </c>
      <c r="O197" s="201" t="e">
        <f>ZASOBY!#REF!-ZASOBY_WŁ_!O197</f>
        <v>#REF!</v>
      </c>
      <c r="P197" s="201" t="e">
        <f>ZASOBY!#REF!-ZASOBY_WŁ_!P197</f>
        <v>#REF!</v>
      </c>
      <c r="Q197" s="202" t="e">
        <f>SUM(R197:S197)</f>
        <v>#REF!</v>
      </c>
      <c r="R197" s="203" t="e">
        <f>ZASOBY!#REF!-ZASOBY_WŁ_!R197</f>
        <v>#REF!</v>
      </c>
      <c r="S197" s="203" t="e">
        <f>ZASOBY!#REF!-ZASOBY_WŁ_!S197</f>
        <v>#REF!</v>
      </c>
      <c r="T197" s="202" t="e">
        <f>SUM(U197:V197)</f>
        <v>#REF!</v>
      </c>
      <c r="U197" s="203" t="e">
        <f>ZASOBY!#REF!-ZASOBY_WŁ_!U197</f>
        <v>#REF!</v>
      </c>
      <c r="V197" s="203" t="e">
        <f>ZASOBY!#REF!-ZASOBY_WŁ_!V197</f>
        <v>#REF!</v>
      </c>
      <c r="W197" s="201"/>
      <c r="X197" s="201">
        <v>1935</v>
      </c>
      <c r="Y197" s="204"/>
      <c r="Z197" s="67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4"/>
      <c r="CK197" s="154"/>
      <c r="CL197" s="154"/>
      <c r="CM197" s="154"/>
      <c r="CN197" s="154"/>
      <c r="CO197" s="154"/>
      <c r="CP197" s="154"/>
      <c r="CQ197" s="154"/>
      <c r="CR197" s="154"/>
      <c r="CS197" s="154"/>
      <c r="CT197" s="154"/>
      <c r="CU197" s="154"/>
      <c r="CV197" s="154"/>
      <c r="CW197" s="154"/>
      <c r="CX197" s="154"/>
      <c r="CY197" s="154"/>
      <c r="CZ197" s="154"/>
      <c r="DA197" s="154"/>
      <c r="DB197" s="154"/>
      <c r="DC197" s="154"/>
      <c r="DD197" s="154"/>
      <c r="DE197" s="154"/>
      <c r="DF197" s="154"/>
      <c r="DG197" s="154"/>
      <c r="DH197" s="154"/>
      <c r="DI197" s="154"/>
      <c r="DJ197" s="154"/>
      <c r="DK197" s="154"/>
      <c r="DL197" s="154"/>
      <c r="DM197" s="154"/>
      <c r="DN197" s="154"/>
      <c r="DO197" s="154"/>
    </row>
    <row r="198" spans="1:119" ht="12.75" customHeight="1">
      <c r="A198" s="58">
        <v>4</v>
      </c>
      <c r="B198" s="205">
        <f>+B197+1</f>
        <v>190</v>
      </c>
      <c r="C198" s="206">
        <v>1111</v>
      </c>
      <c r="D198" s="207" t="s">
        <v>27</v>
      </c>
      <c r="E198" s="208" t="s">
        <v>34</v>
      </c>
      <c r="F198" s="208" t="s">
        <v>25</v>
      </c>
      <c r="G198" s="208" t="s">
        <v>110</v>
      </c>
      <c r="H198" s="209">
        <v>18</v>
      </c>
      <c r="I198" s="198"/>
      <c r="J198" s="199"/>
      <c r="K198" s="200" t="e">
        <f>SUM(L198:M198)</f>
        <v>#REF!</v>
      </c>
      <c r="L198" s="201" t="e">
        <f>ZASOBY!#REF!-ZASOBY_WŁ_!L198</f>
        <v>#REF!</v>
      </c>
      <c r="M198" s="201" t="e">
        <f>ZASOBY!#REF!-ZASOBY_WŁ_!M198</f>
        <v>#REF!</v>
      </c>
      <c r="N198" s="200" t="e">
        <f>SUM(O198:P198)</f>
        <v>#REF!</v>
      </c>
      <c r="O198" s="201" t="e">
        <f>ZASOBY!#REF!-ZASOBY_WŁ_!O198</f>
        <v>#REF!</v>
      </c>
      <c r="P198" s="201" t="e">
        <f>ZASOBY!#REF!-ZASOBY_WŁ_!P198</f>
        <v>#REF!</v>
      </c>
      <c r="Q198" s="202" t="e">
        <f>SUM(R198:S198)</f>
        <v>#REF!</v>
      </c>
      <c r="R198" s="203" t="e">
        <f>ZASOBY!#REF!-ZASOBY_WŁ_!R198</f>
        <v>#REF!</v>
      </c>
      <c r="S198" s="203" t="e">
        <f>ZASOBY!#REF!-ZASOBY_WŁ_!S198</f>
        <v>#REF!</v>
      </c>
      <c r="T198" s="202" t="e">
        <f>SUM(U198:V198)</f>
        <v>#REF!</v>
      </c>
      <c r="U198" s="203" t="e">
        <f>ZASOBY!#REF!-ZASOBY_WŁ_!U198</f>
        <v>#REF!</v>
      </c>
      <c r="V198" s="203" t="e">
        <f>ZASOBY!#REF!-ZASOBY_WŁ_!V198</f>
        <v>#REF!</v>
      </c>
      <c r="W198" s="201"/>
      <c r="X198" s="201">
        <v>1992</v>
      </c>
      <c r="Y198" s="204"/>
      <c r="Z198" s="67"/>
      <c r="BN198" s="154"/>
      <c r="BO198" s="154"/>
      <c r="BP198" s="154"/>
      <c r="BQ198" s="154"/>
      <c r="BR198" s="154"/>
      <c r="BS198" s="154"/>
      <c r="BT198" s="154"/>
      <c r="BU198" s="154"/>
      <c r="BV198" s="154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4"/>
      <c r="CK198" s="154"/>
      <c r="CL198" s="154"/>
      <c r="CM198" s="154"/>
      <c r="CN198" s="154"/>
      <c r="CO198" s="154"/>
      <c r="CP198" s="154"/>
      <c r="CQ198" s="154"/>
      <c r="CR198" s="154"/>
      <c r="CS198" s="154"/>
      <c r="CT198" s="154"/>
      <c r="CU198" s="154"/>
      <c r="CV198" s="154"/>
      <c r="CW198" s="154"/>
      <c r="CX198" s="154"/>
      <c r="CY198" s="154"/>
      <c r="CZ198" s="154"/>
      <c r="DA198" s="154"/>
      <c r="DB198" s="154"/>
      <c r="DC198" s="154"/>
      <c r="DD198" s="154"/>
      <c r="DE198" s="154"/>
      <c r="DF198" s="154"/>
      <c r="DG198" s="154"/>
      <c r="DH198" s="154"/>
      <c r="DI198" s="154"/>
      <c r="DJ198" s="154"/>
      <c r="DK198" s="154"/>
      <c r="DL198" s="154"/>
      <c r="DM198" s="154"/>
      <c r="DN198" s="154"/>
      <c r="DO198" s="154"/>
    </row>
    <row r="199" spans="1:119" ht="12.75" customHeight="1">
      <c r="A199" s="58">
        <v>4</v>
      </c>
      <c r="B199" s="205">
        <f>+B198+1</f>
        <v>191</v>
      </c>
      <c r="C199" s="206">
        <v>1097</v>
      </c>
      <c r="D199" s="207" t="s">
        <v>27</v>
      </c>
      <c r="E199" s="208" t="s">
        <v>24</v>
      </c>
      <c r="F199" s="208" t="s">
        <v>25</v>
      </c>
      <c r="G199" s="208" t="s">
        <v>110</v>
      </c>
      <c r="H199" s="209" t="s">
        <v>113</v>
      </c>
      <c r="I199" s="198"/>
      <c r="J199" s="199"/>
      <c r="K199" s="200" t="e">
        <f>SUM(L199:M199)</f>
        <v>#REF!</v>
      </c>
      <c r="L199" s="201" t="e">
        <f>ZASOBY!#REF!-ZASOBY_WŁ_!L199</f>
        <v>#REF!</v>
      </c>
      <c r="M199" s="201" t="e">
        <f>ZASOBY!#REF!-ZASOBY_WŁ_!M199</f>
        <v>#REF!</v>
      </c>
      <c r="N199" s="200" t="e">
        <f>SUM(O199:P199)</f>
        <v>#REF!</v>
      </c>
      <c r="O199" s="201" t="e">
        <f>ZASOBY!#REF!-ZASOBY_WŁ_!O199</f>
        <v>#REF!</v>
      </c>
      <c r="P199" s="201" t="e">
        <f>ZASOBY!#REF!-ZASOBY_WŁ_!P199</f>
        <v>#REF!</v>
      </c>
      <c r="Q199" s="202" t="e">
        <f>SUM(R199:S199)</f>
        <v>#REF!</v>
      </c>
      <c r="R199" s="203" t="e">
        <f>ZASOBY!#REF!-ZASOBY_WŁ_!R199</f>
        <v>#REF!</v>
      </c>
      <c r="S199" s="203" t="e">
        <f>ZASOBY!#REF!-ZASOBY_WŁ_!S199</f>
        <v>#REF!</v>
      </c>
      <c r="T199" s="202" t="e">
        <f>SUM(U199:V199)</f>
        <v>#REF!</v>
      </c>
      <c r="U199" s="203" t="e">
        <f>ZASOBY!#REF!-ZASOBY_WŁ_!U199</f>
        <v>#REF!</v>
      </c>
      <c r="V199" s="203" t="e">
        <f>ZASOBY!#REF!-ZASOBY_WŁ_!V199</f>
        <v>#REF!</v>
      </c>
      <c r="W199" s="201"/>
      <c r="X199" s="201">
        <v>1935</v>
      </c>
      <c r="Y199" s="204"/>
      <c r="Z199" s="67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4"/>
      <c r="CK199" s="154"/>
      <c r="CL199" s="154"/>
      <c r="CM199" s="154"/>
      <c r="CN199" s="154"/>
      <c r="CO199" s="154"/>
      <c r="CP199" s="154"/>
      <c r="CQ199" s="154"/>
      <c r="CR199" s="154"/>
      <c r="CS199" s="154"/>
      <c r="CT199" s="154"/>
      <c r="CU199" s="154"/>
      <c r="CV199" s="154"/>
      <c r="CW199" s="154"/>
      <c r="CX199" s="154"/>
      <c r="CY199" s="154"/>
      <c r="CZ199" s="154"/>
      <c r="DA199" s="154"/>
      <c r="DB199" s="154"/>
      <c r="DC199" s="154"/>
      <c r="DD199" s="154"/>
      <c r="DE199" s="154"/>
      <c r="DF199" s="154"/>
      <c r="DG199" s="154"/>
      <c r="DH199" s="154"/>
      <c r="DI199" s="154"/>
      <c r="DJ199" s="154"/>
      <c r="DK199" s="154"/>
      <c r="DL199" s="154"/>
      <c r="DM199" s="154"/>
      <c r="DN199" s="154"/>
      <c r="DO199" s="154"/>
    </row>
    <row r="200" spans="1:119" ht="12.75" customHeight="1">
      <c r="A200" s="58">
        <v>4</v>
      </c>
      <c r="B200" s="205">
        <f>+B199+1</f>
        <v>192</v>
      </c>
      <c r="C200" s="206">
        <v>1096</v>
      </c>
      <c r="D200" s="207" t="s">
        <v>27</v>
      </c>
      <c r="E200" s="208" t="s">
        <v>24</v>
      </c>
      <c r="F200" s="208" t="s">
        <v>25</v>
      </c>
      <c r="G200" s="208" t="s">
        <v>217</v>
      </c>
      <c r="H200" s="227" t="s">
        <v>115</v>
      </c>
      <c r="I200" s="198"/>
      <c r="J200" s="199"/>
      <c r="K200" s="200" t="e">
        <f>SUM(L200:M200)</f>
        <v>#REF!</v>
      </c>
      <c r="L200" s="201" t="e">
        <f>ZASOBY!#REF!-ZASOBY_WŁ_!L200</f>
        <v>#REF!</v>
      </c>
      <c r="M200" s="201" t="e">
        <f>ZASOBY!#REF!-ZASOBY_WŁ_!M200</f>
        <v>#REF!</v>
      </c>
      <c r="N200" s="200" t="e">
        <f>SUM(O200:P200)</f>
        <v>#REF!</v>
      </c>
      <c r="O200" s="201" t="e">
        <f>ZASOBY!#REF!-ZASOBY_WŁ_!O200</f>
        <v>#REF!</v>
      </c>
      <c r="P200" s="201" t="e">
        <f>ZASOBY!#REF!-ZASOBY_WŁ_!P200</f>
        <v>#REF!</v>
      </c>
      <c r="Q200" s="202" t="e">
        <f>SUM(R200:S200)</f>
        <v>#REF!</v>
      </c>
      <c r="R200" s="203" t="e">
        <f>ZASOBY!#REF!-ZASOBY_WŁ_!R200</f>
        <v>#REF!</v>
      </c>
      <c r="S200" s="203" t="e">
        <f>ZASOBY!#REF!-ZASOBY_WŁ_!S200</f>
        <v>#REF!</v>
      </c>
      <c r="T200" s="202" t="e">
        <f>SUM(U200:V200)</f>
        <v>#REF!</v>
      </c>
      <c r="U200" s="203" t="e">
        <f>ZASOBY!#REF!-ZASOBY_WŁ_!U200</f>
        <v>#REF!</v>
      </c>
      <c r="V200" s="203" t="e">
        <f>ZASOBY!#REF!-ZASOBY_WŁ_!V200</f>
        <v>#REF!</v>
      </c>
      <c r="W200" s="201"/>
      <c r="X200" s="201">
        <v>1935</v>
      </c>
      <c r="Y200" s="204"/>
      <c r="Z200" s="67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4"/>
      <c r="CK200" s="154"/>
      <c r="CL200" s="154"/>
      <c r="CM200" s="154"/>
      <c r="CN200" s="154"/>
      <c r="CO200" s="154"/>
      <c r="CP200" s="154"/>
      <c r="CQ200" s="154"/>
      <c r="CR200" s="154"/>
      <c r="CS200" s="154"/>
      <c r="CT200" s="154"/>
      <c r="CU200" s="154"/>
      <c r="CV200" s="154"/>
      <c r="CW200" s="154"/>
      <c r="CX200" s="154"/>
      <c r="CY200" s="154"/>
      <c r="CZ200" s="154"/>
      <c r="DA200" s="154"/>
      <c r="DB200" s="154"/>
      <c r="DC200" s="154"/>
      <c r="DD200" s="154"/>
      <c r="DE200" s="154"/>
      <c r="DF200" s="154"/>
      <c r="DG200" s="154"/>
      <c r="DH200" s="154"/>
      <c r="DI200" s="154"/>
      <c r="DJ200" s="154"/>
      <c r="DK200" s="154"/>
      <c r="DL200" s="154"/>
      <c r="DM200" s="154"/>
      <c r="DN200" s="154"/>
      <c r="DO200" s="154"/>
    </row>
    <row r="201" spans="1:119" ht="12.75" customHeight="1">
      <c r="A201" s="58">
        <v>2</v>
      </c>
      <c r="B201" s="205">
        <f>+B200+1</f>
        <v>193</v>
      </c>
      <c r="C201" s="206">
        <v>1060</v>
      </c>
      <c r="D201" s="207" t="s">
        <v>27</v>
      </c>
      <c r="E201" s="208" t="s">
        <v>24</v>
      </c>
      <c r="F201" s="208" t="s">
        <v>25</v>
      </c>
      <c r="G201" s="208" t="s">
        <v>116</v>
      </c>
      <c r="H201" s="209" t="s">
        <v>117</v>
      </c>
      <c r="I201" s="198"/>
      <c r="J201" s="199"/>
      <c r="K201" s="200" t="e">
        <f>SUM(L201:M201)</f>
        <v>#REF!</v>
      </c>
      <c r="L201" s="201" t="e">
        <f>ZASOBY!#REF!-ZASOBY_WŁ_!L201</f>
        <v>#REF!</v>
      </c>
      <c r="M201" s="201" t="e">
        <f>ZASOBY!#REF!-ZASOBY_WŁ_!M201</f>
        <v>#REF!</v>
      </c>
      <c r="N201" s="200" t="e">
        <f>SUM(O201:P201)</f>
        <v>#REF!</v>
      </c>
      <c r="O201" s="201" t="e">
        <f>ZASOBY!#REF!-ZASOBY_WŁ_!O201</f>
        <v>#REF!</v>
      </c>
      <c r="P201" s="201" t="e">
        <f>ZASOBY!#REF!-ZASOBY_WŁ_!P201</f>
        <v>#REF!</v>
      </c>
      <c r="Q201" s="202" t="e">
        <f>SUM(R201:S201)</f>
        <v>#REF!</v>
      </c>
      <c r="R201" s="203" t="e">
        <f>ZASOBY!#REF!-ZASOBY_WŁ_!R201</f>
        <v>#REF!</v>
      </c>
      <c r="S201" s="203" t="e">
        <f>ZASOBY!#REF!-ZASOBY_WŁ_!S201</f>
        <v>#REF!</v>
      </c>
      <c r="T201" s="202" t="e">
        <f>SUM(U201:V201)</f>
        <v>#REF!</v>
      </c>
      <c r="U201" s="203" t="e">
        <f>ZASOBY!#REF!-ZASOBY_WŁ_!U201</f>
        <v>#REF!</v>
      </c>
      <c r="V201" s="203" t="e">
        <f>ZASOBY!#REF!-ZASOBY_WŁ_!V201</f>
        <v>#REF!</v>
      </c>
      <c r="W201" s="201"/>
      <c r="X201" s="201">
        <v>1900</v>
      </c>
      <c r="Y201" s="204"/>
      <c r="Z201" s="67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/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154"/>
      <c r="CI201" s="154"/>
      <c r="CJ201" s="154"/>
      <c r="CK201" s="154"/>
      <c r="CL201" s="154"/>
      <c r="CM201" s="154"/>
      <c r="CN201" s="154"/>
      <c r="CO201" s="154"/>
      <c r="CP201" s="154"/>
      <c r="CQ201" s="154"/>
      <c r="CR201" s="154"/>
      <c r="CS201" s="154"/>
      <c r="CT201" s="154"/>
      <c r="CU201" s="154"/>
      <c r="CV201" s="154"/>
      <c r="CW201" s="154"/>
      <c r="CX201" s="154"/>
      <c r="CY201" s="154"/>
      <c r="CZ201" s="154"/>
      <c r="DA201" s="154"/>
      <c r="DB201" s="154"/>
      <c r="DC201" s="154"/>
      <c r="DD201" s="154"/>
      <c r="DE201" s="154"/>
      <c r="DF201" s="154"/>
      <c r="DG201" s="154"/>
      <c r="DH201" s="154"/>
      <c r="DI201" s="154"/>
      <c r="DJ201" s="154"/>
      <c r="DK201" s="154"/>
      <c r="DL201" s="154"/>
      <c r="DM201" s="154"/>
      <c r="DN201" s="154"/>
      <c r="DO201" s="154"/>
    </row>
    <row r="202" spans="1:119" ht="12.75" customHeight="1">
      <c r="A202" s="58">
        <v>2</v>
      </c>
      <c r="B202" s="205">
        <f>+B201+1</f>
        <v>194</v>
      </c>
      <c r="C202" s="206">
        <v>1109</v>
      </c>
      <c r="D202" s="207" t="s">
        <v>27</v>
      </c>
      <c r="E202" s="208" t="s">
        <v>34</v>
      </c>
      <c r="F202" s="208" t="s">
        <v>25</v>
      </c>
      <c r="G202" s="208" t="s">
        <v>116</v>
      </c>
      <c r="H202" s="209" t="s">
        <v>118</v>
      </c>
      <c r="I202" s="198"/>
      <c r="J202" s="199"/>
      <c r="K202" s="200" t="e">
        <f>SUM(L202:M202)</f>
        <v>#REF!</v>
      </c>
      <c r="L202" s="201" t="e">
        <f>ZASOBY!#REF!-ZASOBY_WŁ_!L202</f>
        <v>#REF!</v>
      </c>
      <c r="M202" s="201" t="e">
        <f>ZASOBY!#REF!-ZASOBY_WŁ_!M202</f>
        <v>#REF!</v>
      </c>
      <c r="N202" s="200" t="e">
        <f>SUM(O202:P202)</f>
        <v>#REF!</v>
      </c>
      <c r="O202" s="201" t="e">
        <f>ZASOBY!#REF!-ZASOBY_WŁ_!O202</f>
        <v>#REF!</v>
      </c>
      <c r="P202" s="201" t="e">
        <f>ZASOBY!#REF!-ZASOBY_WŁ_!P202</f>
        <v>#REF!</v>
      </c>
      <c r="Q202" s="202" t="e">
        <f>SUM(R202:S202)</f>
        <v>#REF!</v>
      </c>
      <c r="R202" s="203" t="e">
        <f>ZASOBY!#REF!-ZASOBY_WŁ_!R202</f>
        <v>#REF!</v>
      </c>
      <c r="S202" s="203" t="e">
        <f>ZASOBY!#REF!-ZASOBY_WŁ_!S202</f>
        <v>#REF!</v>
      </c>
      <c r="T202" s="202" t="e">
        <f>SUM(U202:V202)</f>
        <v>#REF!</v>
      </c>
      <c r="U202" s="203" t="e">
        <f>ZASOBY!#REF!-ZASOBY_WŁ_!U202</f>
        <v>#REF!</v>
      </c>
      <c r="V202" s="203" t="e">
        <f>ZASOBY!#REF!-ZASOBY_WŁ_!V202</f>
        <v>#REF!</v>
      </c>
      <c r="W202" s="201"/>
      <c r="X202" s="201">
        <v>1961</v>
      </c>
      <c r="Y202" s="204"/>
      <c r="Z202" s="67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4"/>
      <c r="CK202" s="154"/>
      <c r="CL202" s="154"/>
      <c r="CM202" s="154"/>
      <c r="CN202" s="154"/>
      <c r="CO202" s="154"/>
      <c r="CP202" s="154"/>
      <c r="CQ202" s="154"/>
      <c r="CR202" s="154"/>
      <c r="CS202" s="154"/>
      <c r="CT202" s="154"/>
      <c r="CU202" s="154"/>
      <c r="CV202" s="154"/>
      <c r="CW202" s="154"/>
      <c r="CX202" s="154"/>
      <c r="CY202" s="154"/>
      <c r="CZ202" s="154"/>
      <c r="DA202" s="154"/>
      <c r="DB202" s="154"/>
      <c r="DC202" s="154"/>
      <c r="DD202" s="154"/>
      <c r="DE202" s="154"/>
      <c r="DF202" s="154"/>
      <c r="DG202" s="154"/>
      <c r="DH202" s="154"/>
      <c r="DI202" s="154"/>
      <c r="DJ202" s="154"/>
      <c r="DK202" s="154"/>
      <c r="DL202" s="154"/>
      <c r="DM202" s="154"/>
      <c r="DN202" s="154"/>
      <c r="DO202" s="154"/>
    </row>
    <row r="203" spans="1:119" ht="12.75" customHeight="1">
      <c r="A203" s="58">
        <v>2</v>
      </c>
      <c r="B203" s="205">
        <f>+B202+1</f>
        <v>195</v>
      </c>
      <c r="C203" s="206">
        <v>1066</v>
      </c>
      <c r="D203" s="207" t="s">
        <v>27</v>
      </c>
      <c r="E203" s="208" t="s">
        <v>34</v>
      </c>
      <c r="F203" s="208" t="s">
        <v>25</v>
      </c>
      <c r="G203" s="208" t="s">
        <v>116</v>
      </c>
      <c r="H203" s="209">
        <v>6</v>
      </c>
      <c r="I203" s="198"/>
      <c r="J203" s="199"/>
      <c r="K203" s="200" t="e">
        <f>SUM(L203:M203)</f>
        <v>#REF!</v>
      </c>
      <c r="L203" s="201" t="e">
        <f>ZASOBY!#REF!-ZASOBY_WŁ_!L203</f>
        <v>#REF!</v>
      </c>
      <c r="M203" s="201" t="e">
        <f>ZASOBY!#REF!-ZASOBY_WŁ_!M203</f>
        <v>#REF!</v>
      </c>
      <c r="N203" s="200" t="e">
        <f>SUM(O203:P203)</f>
        <v>#REF!</v>
      </c>
      <c r="O203" s="201" t="e">
        <f>ZASOBY!#REF!-ZASOBY_WŁ_!O203</f>
        <v>#REF!</v>
      </c>
      <c r="P203" s="201" t="e">
        <f>ZASOBY!#REF!-ZASOBY_WŁ_!P203</f>
        <v>#REF!</v>
      </c>
      <c r="Q203" s="202" t="e">
        <f>SUM(R203:S203)</f>
        <v>#REF!</v>
      </c>
      <c r="R203" s="203" t="e">
        <f>ZASOBY!#REF!-ZASOBY_WŁ_!R203</f>
        <v>#REF!</v>
      </c>
      <c r="S203" s="203" t="e">
        <f>ZASOBY!#REF!-ZASOBY_WŁ_!S203</f>
        <v>#REF!</v>
      </c>
      <c r="T203" s="202" t="e">
        <f>SUM(U203:V203)</f>
        <v>#REF!</v>
      </c>
      <c r="U203" s="203" t="e">
        <f>ZASOBY!#REF!-ZASOBY_WŁ_!U203</f>
        <v>#REF!</v>
      </c>
      <c r="V203" s="203" t="e">
        <f>ZASOBY!#REF!-ZASOBY_WŁ_!V203</f>
        <v>#REF!</v>
      </c>
      <c r="W203" s="201"/>
      <c r="X203" s="201">
        <v>1961</v>
      </c>
      <c r="Y203" s="204"/>
      <c r="Z203" s="67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154"/>
      <c r="CI203" s="154"/>
      <c r="CJ203" s="154"/>
      <c r="CK203" s="154"/>
      <c r="CL203" s="154"/>
      <c r="CM203" s="154"/>
      <c r="CN203" s="154"/>
      <c r="CO203" s="154"/>
      <c r="CP203" s="154"/>
      <c r="CQ203" s="154"/>
      <c r="CR203" s="154"/>
      <c r="CS203" s="154"/>
      <c r="CT203" s="154"/>
      <c r="CU203" s="154"/>
      <c r="CV203" s="154"/>
      <c r="CW203" s="154"/>
      <c r="CX203" s="154"/>
      <c r="CY203" s="154"/>
      <c r="CZ203" s="154"/>
      <c r="DA203" s="154"/>
      <c r="DB203" s="154"/>
      <c r="DC203" s="154"/>
      <c r="DD203" s="154"/>
      <c r="DE203" s="154"/>
      <c r="DF203" s="154"/>
      <c r="DG203" s="154"/>
      <c r="DH203" s="154"/>
      <c r="DI203" s="154"/>
      <c r="DJ203" s="154"/>
      <c r="DK203" s="154"/>
      <c r="DL203" s="154"/>
      <c r="DM203" s="154"/>
      <c r="DN203" s="154"/>
      <c r="DO203" s="154"/>
    </row>
    <row r="204" spans="1:119" ht="12.75" customHeight="1">
      <c r="A204" s="58">
        <v>2</v>
      </c>
      <c r="B204" s="205">
        <f>+B203+1</f>
        <v>196</v>
      </c>
      <c r="C204" s="206">
        <v>1061</v>
      </c>
      <c r="D204" s="207" t="s">
        <v>27</v>
      </c>
      <c r="E204" s="208" t="s">
        <v>34</v>
      </c>
      <c r="F204" s="208" t="s">
        <v>25</v>
      </c>
      <c r="G204" s="208" t="s">
        <v>116</v>
      </c>
      <c r="H204" s="209" t="s">
        <v>119</v>
      </c>
      <c r="I204" s="198"/>
      <c r="J204" s="199"/>
      <c r="K204" s="200" t="e">
        <f>SUM(L204:M204)</f>
        <v>#REF!</v>
      </c>
      <c r="L204" s="201" t="e">
        <f>ZASOBY!#REF!-ZASOBY_WŁ_!L204</f>
        <v>#REF!</v>
      </c>
      <c r="M204" s="201" t="e">
        <f>ZASOBY!#REF!-ZASOBY_WŁ_!M204</f>
        <v>#REF!</v>
      </c>
      <c r="N204" s="200" t="e">
        <f>SUM(O204:P204)</f>
        <v>#REF!</v>
      </c>
      <c r="O204" s="201" t="e">
        <f>ZASOBY!#REF!-ZASOBY_WŁ_!O204</f>
        <v>#REF!</v>
      </c>
      <c r="P204" s="201" t="e">
        <f>ZASOBY!#REF!-ZASOBY_WŁ_!P204</f>
        <v>#REF!</v>
      </c>
      <c r="Q204" s="202" t="e">
        <f>SUM(R204:S204)</f>
        <v>#REF!</v>
      </c>
      <c r="R204" s="203" t="e">
        <f>ZASOBY!#REF!-ZASOBY_WŁ_!R204</f>
        <v>#REF!</v>
      </c>
      <c r="S204" s="203" t="e">
        <f>ZASOBY!#REF!-ZASOBY_WŁ_!S204</f>
        <v>#REF!</v>
      </c>
      <c r="T204" s="202" t="e">
        <f>SUM(U204:V204)</f>
        <v>#REF!</v>
      </c>
      <c r="U204" s="203" t="e">
        <f>ZASOBY!#REF!-ZASOBY_WŁ_!U204</f>
        <v>#REF!</v>
      </c>
      <c r="V204" s="203" t="e">
        <f>ZASOBY!#REF!-ZASOBY_WŁ_!V204</f>
        <v>#REF!</v>
      </c>
      <c r="W204" s="201"/>
      <c r="X204" s="201">
        <v>1962</v>
      </c>
      <c r="Y204" s="204"/>
      <c r="Z204" s="67"/>
      <c r="BN204" s="154"/>
      <c r="BO204" s="154"/>
      <c r="BP204" s="154"/>
      <c r="BQ204" s="154"/>
      <c r="BR204" s="154"/>
      <c r="BS204" s="154"/>
      <c r="BT204" s="154"/>
      <c r="BU204" s="154"/>
      <c r="BV204" s="154"/>
      <c r="BW204" s="154"/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154"/>
      <c r="CI204" s="154"/>
      <c r="CJ204" s="154"/>
      <c r="CK204" s="154"/>
      <c r="CL204" s="154"/>
      <c r="CM204" s="154"/>
      <c r="CN204" s="154"/>
      <c r="CO204" s="154"/>
      <c r="CP204" s="154"/>
      <c r="CQ204" s="154"/>
      <c r="CR204" s="154"/>
      <c r="CS204" s="154"/>
      <c r="CT204" s="154"/>
      <c r="CU204" s="154"/>
      <c r="CV204" s="154"/>
      <c r="CW204" s="154"/>
      <c r="CX204" s="154"/>
      <c r="CY204" s="154"/>
      <c r="CZ204" s="154"/>
      <c r="DA204" s="154"/>
      <c r="DB204" s="154"/>
      <c r="DC204" s="154"/>
      <c r="DD204" s="154"/>
      <c r="DE204" s="154"/>
      <c r="DF204" s="154"/>
      <c r="DG204" s="154"/>
      <c r="DH204" s="154"/>
      <c r="DI204" s="154"/>
      <c r="DJ204" s="154"/>
      <c r="DK204" s="154"/>
      <c r="DL204" s="154"/>
      <c r="DM204" s="154"/>
      <c r="DN204" s="154"/>
      <c r="DO204" s="154"/>
    </row>
    <row r="205" spans="1:119" ht="12.75" customHeight="1">
      <c r="A205" s="58">
        <v>2</v>
      </c>
      <c r="B205" s="205">
        <f>+B204+1</f>
        <v>197</v>
      </c>
      <c r="C205" s="206">
        <v>1067</v>
      </c>
      <c r="D205" s="207" t="s">
        <v>27</v>
      </c>
      <c r="E205" s="208" t="s">
        <v>34</v>
      </c>
      <c r="F205" s="208" t="s">
        <v>25</v>
      </c>
      <c r="G205" s="208" t="s">
        <v>116</v>
      </c>
      <c r="H205" s="209" t="s">
        <v>120</v>
      </c>
      <c r="I205" s="198"/>
      <c r="J205" s="199"/>
      <c r="K205" s="200" t="e">
        <f>SUM(L205:M205)</f>
        <v>#REF!</v>
      </c>
      <c r="L205" s="201" t="e">
        <f>ZASOBY!#REF!-ZASOBY_WŁ_!L205</f>
        <v>#REF!</v>
      </c>
      <c r="M205" s="201" t="e">
        <f>ZASOBY!#REF!-ZASOBY_WŁ_!M205</f>
        <v>#REF!</v>
      </c>
      <c r="N205" s="200" t="e">
        <f>SUM(O205:P205)</f>
        <v>#REF!</v>
      </c>
      <c r="O205" s="201" t="e">
        <f>ZASOBY!#REF!-ZASOBY_WŁ_!O205</f>
        <v>#REF!</v>
      </c>
      <c r="P205" s="201" t="e">
        <f>ZASOBY!#REF!-ZASOBY_WŁ_!P205</f>
        <v>#REF!</v>
      </c>
      <c r="Q205" s="202" t="e">
        <f>SUM(R205:S205)</f>
        <v>#REF!</v>
      </c>
      <c r="R205" s="203" t="e">
        <f>ZASOBY!#REF!-ZASOBY_WŁ_!R205</f>
        <v>#REF!</v>
      </c>
      <c r="S205" s="203" t="e">
        <f>ZASOBY!#REF!-ZASOBY_WŁ_!S205</f>
        <v>#REF!</v>
      </c>
      <c r="T205" s="202" t="e">
        <f>SUM(U205:V205)</f>
        <v>#REF!</v>
      </c>
      <c r="U205" s="203" t="e">
        <f>ZASOBY!#REF!-ZASOBY_WŁ_!U205</f>
        <v>#REF!</v>
      </c>
      <c r="V205" s="203" t="e">
        <f>ZASOBY!#REF!-ZASOBY_WŁ_!V205</f>
        <v>#REF!</v>
      </c>
      <c r="W205" s="201"/>
      <c r="X205" s="201">
        <v>1962</v>
      </c>
      <c r="Y205" s="204"/>
      <c r="Z205" s="67"/>
      <c r="BN205" s="154"/>
      <c r="BO205" s="154"/>
      <c r="BP205" s="154"/>
      <c r="BQ205" s="154"/>
      <c r="BR205" s="154"/>
      <c r="BS205" s="154"/>
      <c r="BT205" s="154"/>
      <c r="BU205" s="154"/>
      <c r="BV205" s="154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4"/>
      <c r="CK205" s="154"/>
      <c r="CL205" s="154"/>
      <c r="CM205" s="154"/>
      <c r="CN205" s="154"/>
      <c r="CO205" s="154"/>
      <c r="CP205" s="154"/>
      <c r="CQ205" s="154"/>
      <c r="CR205" s="154"/>
      <c r="CS205" s="154"/>
      <c r="CT205" s="154"/>
      <c r="CU205" s="154"/>
      <c r="CV205" s="154"/>
      <c r="CW205" s="154"/>
      <c r="CX205" s="154"/>
      <c r="CY205" s="154"/>
      <c r="CZ205" s="154"/>
      <c r="DA205" s="154"/>
      <c r="DB205" s="154"/>
      <c r="DC205" s="154"/>
      <c r="DD205" s="154"/>
      <c r="DE205" s="154"/>
      <c r="DF205" s="154"/>
      <c r="DG205" s="154"/>
      <c r="DH205" s="154"/>
      <c r="DI205" s="154"/>
      <c r="DJ205" s="154"/>
      <c r="DK205" s="154"/>
      <c r="DL205" s="154"/>
      <c r="DM205" s="154"/>
      <c r="DN205" s="154"/>
      <c r="DO205" s="154"/>
    </row>
    <row r="206" spans="1:119" ht="12.75" customHeight="1">
      <c r="A206" s="58">
        <v>2</v>
      </c>
      <c r="B206" s="205">
        <f>+B205+1</f>
        <v>198</v>
      </c>
      <c r="C206" s="206">
        <v>3127</v>
      </c>
      <c r="D206" s="207" t="s">
        <v>27</v>
      </c>
      <c r="E206" s="208" t="s">
        <v>29</v>
      </c>
      <c r="F206" s="208" t="s">
        <v>25</v>
      </c>
      <c r="G206" s="208" t="s">
        <v>121</v>
      </c>
      <c r="H206" s="209">
        <v>3</v>
      </c>
      <c r="I206" s="198"/>
      <c r="J206" s="199"/>
      <c r="K206" s="200" t="e">
        <f>SUM(L206:M206)</f>
        <v>#REF!</v>
      </c>
      <c r="L206" s="201" t="e">
        <f>ZASOBY!#REF!-ZASOBY_WŁ_!L206</f>
        <v>#REF!</v>
      </c>
      <c r="M206" s="201" t="e">
        <f>ZASOBY!#REF!-ZASOBY_WŁ_!M206</f>
        <v>#REF!</v>
      </c>
      <c r="N206" s="200" t="e">
        <f>SUM(O206:P206)</f>
        <v>#REF!</v>
      </c>
      <c r="O206" s="201" t="e">
        <f>ZASOBY!#REF!-ZASOBY_WŁ_!O206</f>
        <v>#REF!</v>
      </c>
      <c r="P206" s="201" t="e">
        <f>ZASOBY!#REF!-ZASOBY_WŁ_!P206</f>
        <v>#REF!</v>
      </c>
      <c r="Q206" s="202" t="e">
        <f>SUM(R206:S206)</f>
        <v>#REF!</v>
      </c>
      <c r="R206" s="203" t="e">
        <f>ZASOBY!#REF!-ZASOBY_WŁ_!R206</f>
        <v>#REF!</v>
      </c>
      <c r="S206" s="203" t="e">
        <f>ZASOBY!#REF!-ZASOBY_WŁ_!S206</f>
        <v>#REF!</v>
      </c>
      <c r="T206" s="202" t="e">
        <f>SUM(U206:V206)</f>
        <v>#REF!</v>
      </c>
      <c r="U206" s="203" t="e">
        <f>ZASOBY!#REF!-ZASOBY_WŁ_!U206</f>
        <v>#REF!</v>
      </c>
      <c r="V206" s="203" t="e">
        <f>ZASOBY!#REF!-ZASOBY_WŁ_!V206</f>
        <v>#REF!</v>
      </c>
      <c r="W206" s="201"/>
      <c r="X206" s="201">
        <v>1905</v>
      </c>
      <c r="Y206" s="204"/>
      <c r="Z206" s="67"/>
      <c r="BN206" s="154"/>
      <c r="BO206" s="154"/>
      <c r="BP206" s="154"/>
      <c r="BQ206" s="154"/>
      <c r="BR206" s="154"/>
      <c r="BS206" s="154"/>
      <c r="BT206" s="154"/>
      <c r="BU206" s="154"/>
      <c r="BV206" s="154"/>
      <c r="BW206" s="154"/>
      <c r="BX206" s="154"/>
      <c r="BY206" s="154"/>
      <c r="BZ206" s="154"/>
      <c r="CA206" s="154"/>
      <c r="CB206" s="154"/>
      <c r="CC206" s="154"/>
      <c r="CD206" s="154"/>
      <c r="CE206" s="154"/>
      <c r="CF206" s="154"/>
      <c r="CG206" s="154"/>
      <c r="CH206" s="154"/>
      <c r="CI206" s="154"/>
      <c r="CJ206" s="154"/>
      <c r="CK206" s="154"/>
      <c r="CL206" s="154"/>
      <c r="CM206" s="154"/>
      <c r="CN206" s="154"/>
      <c r="CO206" s="154"/>
      <c r="CP206" s="154"/>
      <c r="CQ206" s="154"/>
      <c r="CR206" s="154"/>
      <c r="CS206" s="154"/>
      <c r="CT206" s="154"/>
      <c r="CU206" s="154"/>
      <c r="CV206" s="154"/>
      <c r="CW206" s="154"/>
      <c r="CX206" s="154"/>
      <c r="CY206" s="154"/>
      <c r="CZ206" s="154"/>
      <c r="DA206" s="154"/>
      <c r="DB206" s="154"/>
      <c r="DC206" s="154"/>
      <c r="DD206" s="154"/>
      <c r="DE206" s="154"/>
      <c r="DF206" s="154"/>
      <c r="DG206" s="154"/>
      <c r="DH206" s="154"/>
      <c r="DI206" s="154"/>
      <c r="DJ206" s="154"/>
      <c r="DK206" s="154"/>
      <c r="DL206" s="154"/>
      <c r="DM206" s="154"/>
      <c r="DN206" s="154"/>
      <c r="DO206" s="154"/>
    </row>
    <row r="207" spans="1:119" ht="12.75" customHeight="1">
      <c r="A207" s="58">
        <v>2</v>
      </c>
      <c r="B207" s="205">
        <f>+B206+1</f>
        <v>199</v>
      </c>
      <c r="C207" s="206">
        <v>1099</v>
      </c>
      <c r="D207" s="207" t="s">
        <v>27</v>
      </c>
      <c r="E207" s="208" t="s">
        <v>34</v>
      </c>
      <c r="F207" s="208" t="s">
        <v>25</v>
      </c>
      <c r="G207" s="208" t="s">
        <v>121</v>
      </c>
      <c r="H207" s="209" t="s">
        <v>122</v>
      </c>
      <c r="I207" s="198"/>
      <c r="J207" s="199"/>
      <c r="K207" s="200" t="e">
        <f>SUM(L207:M207)</f>
        <v>#REF!</v>
      </c>
      <c r="L207" s="201" t="e">
        <f>ZASOBY!#REF!-ZASOBY_WŁ_!L207</f>
        <v>#REF!</v>
      </c>
      <c r="M207" s="201" t="e">
        <f>ZASOBY!#REF!-ZASOBY_WŁ_!M207</f>
        <v>#REF!</v>
      </c>
      <c r="N207" s="200" t="e">
        <f>SUM(O207:P207)</f>
        <v>#REF!</v>
      </c>
      <c r="O207" s="201" t="e">
        <f>ZASOBY!#REF!-ZASOBY_WŁ_!O207</f>
        <v>#REF!</v>
      </c>
      <c r="P207" s="201" t="e">
        <f>ZASOBY!#REF!-ZASOBY_WŁ_!P207</f>
        <v>#REF!</v>
      </c>
      <c r="Q207" s="202" t="e">
        <f>SUM(R207:S207)</f>
        <v>#REF!</v>
      </c>
      <c r="R207" s="203" t="e">
        <f>ZASOBY!#REF!-ZASOBY_WŁ_!R207</f>
        <v>#REF!</v>
      </c>
      <c r="S207" s="203" t="e">
        <f>ZASOBY!#REF!-ZASOBY_WŁ_!S207</f>
        <v>#REF!</v>
      </c>
      <c r="T207" s="202" t="e">
        <f>SUM(U207:V207)</f>
        <v>#REF!</v>
      </c>
      <c r="U207" s="203" t="e">
        <f>ZASOBY!#REF!-ZASOBY_WŁ_!U207</f>
        <v>#REF!</v>
      </c>
      <c r="V207" s="203" t="e">
        <f>ZASOBY!#REF!-ZASOBY_WŁ_!V207</f>
        <v>#REF!</v>
      </c>
      <c r="W207" s="201"/>
      <c r="X207" s="201">
        <v>1967</v>
      </c>
      <c r="Y207" s="204"/>
      <c r="Z207" s="67"/>
      <c r="BN207" s="154"/>
      <c r="BO207" s="154"/>
      <c r="BP207" s="154"/>
      <c r="BQ207" s="154"/>
      <c r="BR207" s="154"/>
      <c r="BS207" s="154"/>
      <c r="BT207" s="154"/>
      <c r="BU207" s="154"/>
      <c r="BV207" s="154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4"/>
      <c r="CK207" s="154"/>
      <c r="CL207" s="154"/>
      <c r="CM207" s="154"/>
      <c r="CN207" s="154"/>
      <c r="CO207" s="154"/>
      <c r="CP207" s="154"/>
      <c r="CQ207" s="154"/>
      <c r="CR207" s="154"/>
      <c r="CS207" s="154"/>
      <c r="CT207" s="154"/>
      <c r="CU207" s="154"/>
      <c r="CV207" s="154"/>
      <c r="CW207" s="154"/>
      <c r="CX207" s="154"/>
      <c r="CY207" s="154"/>
      <c r="CZ207" s="154"/>
      <c r="DA207" s="154"/>
      <c r="DB207" s="154"/>
      <c r="DC207" s="154"/>
      <c r="DD207" s="154"/>
      <c r="DE207" s="154"/>
      <c r="DF207" s="154"/>
      <c r="DG207" s="154"/>
      <c r="DH207" s="154"/>
      <c r="DI207" s="154"/>
      <c r="DJ207" s="154"/>
      <c r="DK207" s="154"/>
      <c r="DL207" s="154"/>
      <c r="DM207" s="154"/>
      <c r="DN207" s="154"/>
      <c r="DO207" s="154"/>
    </row>
    <row r="208" spans="1:119" ht="12.75" customHeight="1">
      <c r="A208" s="58">
        <v>4</v>
      </c>
      <c r="B208" s="211">
        <f>+B207+1</f>
        <v>200</v>
      </c>
      <c r="C208" s="212">
        <v>6034</v>
      </c>
      <c r="D208" s="213" t="s">
        <v>23</v>
      </c>
      <c r="E208" s="214"/>
      <c r="F208" s="214" t="s">
        <v>25</v>
      </c>
      <c r="G208" s="214" t="s">
        <v>123</v>
      </c>
      <c r="H208" s="215" t="s">
        <v>218</v>
      </c>
      <c r="I208" s="198"/>
      <c r="J208" s="199">
        <v>1</v>
      </c>
      <c r="K208" s="200" t="e">
        <f>SUM(L208:M208)</f>
        <v>#REF!</v>
      </c>
      <c r="L208" s="201" t="e">
        <f>ZASOBY!#REF!-ZASOBY_WŁ_!L208</f>
        <v>#REF!</v>
      </c>
      <c r="M208" s="201" t="e">
        <f>ZASOBY!#REF!-ZASOBY_WŁ_!M208</f>
        <v>#REF!</v>
      </c>
      <c r="N208" s="200" t="e">
        <f>SUM(O208:P208)</f>
        <v>#REF!</v>
      </c>
      <c r="O208" s="201" t="e">
        <f>ZASOBY!#REF!-ZASOBY_WŁ_!O208</f>
        <v>#REF!</v>
      </c>
      <c r="P208" s="201" t="e">
        <f>ZASOBY!#REF!-ZASOBY_WŁ_!P208</f>
        <v>#REF!</v>
      </c>
      <c r="Q208" s="202" t="e">
        <f>SUM(R208:S208)</f>
        <v>#REF!</v>
      </c>
      <c r="R208" s="203" t="e">
        <f>ZASOBY!#REF!-ZASOBY_WŁ_!R208</f>
        <v>#REF!</v>
      </c>
      <c r="S208" s="203" t="e">
        <f>ZASOBY!#REF!-ZASOBY_WŁ_!S208</f>
        <v>#REF!</v>
      </c>
      <c r="T208" s="202" t="e">
        <f>SUM(U208:V208)</f>
        <v>#REF!</v>
      </c>
      <c r="U208" s="203" t="e">
        <f>ZASOBY!#REF!-ZASOBY_WŁ_!U208</f>
        <v>#REF!</v>
      </c>
      <c r="V208" s="203" t="e">
        <f>ZASOBY!#REF!-ZASOBY_WŁ_!V208</f>
        <v>#REF!</v>
      </c>
      <c r="W208" s="201"/>
      <c r="X208" s="201"/>
      <c r="Y208" s="204"/>
      <c r="Z208" s="67"/>
      <c r="BN208" s="154"/>
      <c r="BO208" s="154"/>
      <c r="BP208" s="154"/>
      <c r="BQ208" s="154"/>
      <c r="BR208" s="154"/>
      <c r="BS208" s="154"/>
      <c r="BT208" s="154"/>
      <c r="BU208" s="154"/>
      <c r="BV208" s="154"/>
      <c r="BW208" s="154"/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154"/>
      <c r="CI208" s="154"/>
      <c r="CJ208" s="154"/>
      <c r="CK208" s="154"/>
      <c r="CL208" s="154"/>
      <c r="CM208" s="154"/>
      <c r="CN208" s="154"/>
      <c r="CO208" s="154"/>
      <c r="CP208" s="154"/>
      <c r="CQ208" s="154"/>
      <c r="CR208" s="154"/>
      <c r="CS208" s="154"/>
      <c r="CT208" s="154"/>
      <c r="CU208" s="154"/>
      <c r="CV208" s="154"/>
      <c r="CW208" s="154"/>
      <c r="CX208" s="154"/>
      <c r="CY208" s="154"/>
      <c r="CZ208" s="154"/>
      <c r="DA208" s="154"/>
      <c r="DB208" s="154"/>
      <c r="DC208" s="154"/>
      <c r="DD208" s="154"/>
      <c r="DE208" s="154"/>
      <c r="DF208" s="154"/>
      <c r="DG208" s="154"/>
      <c r="DH208" s="154"/>
      <c r="DI208" s="154"/>
      <c r="DJ208" s="154"/>
      <c r="DK208" s="154"/>
      <c r="DL208" s="154"/>
      <c r="DM208" s="154"/>
      <c r="DN208" s="154"/>
      <c r="DO208" s="154"/>
    </row>
    <row r="209" spans="1:119" ht="12.75" customHeight="1">
      <c r="A209" s="58">
        <v>2</v>
      </c>
      <c r="B209" s="205">
        <f>+B208+1</f>
        <v>201</v>
      </c>
      <c r="C209" s="228">
        <v>3136</v>
      </c>
      <c r="D209" s="207" t="s">
        <v>27</v>
      </c>
      <c r="E209" s="208" t="s">
        <v>24</v>
      </c>
      <c r="F209" s="208" t="s">
        <v>25</v>
      </c>
      <c r="G209" s="208" t="s">
        <v>125</v>
      </c>
      <c r="H209" s="209">
        <v>2</v>
      </c>
      <c r="I209" s="198"/>
      <c r="J209" s="199"/>
      <c r="K209" s="200" t="e">
        <f>SUM(L209:M209)</f>
        <v>#REF!</v>
      </c>
      <c r="L209" s="201" t="e">
        <f>ZASOBY!#REF!-ZASOBY_WŁ_!L209</f>
        <v>#REF!</v>
      </c>
      <c r="M209" s="201" t="e">
        <f>ZASOBY!#REF!-ZASOBY_WŁ_!M209</f>
        <v>#REF!</v>
      </c>
      <c r="N209" s="200" t="e">
        <f>SUM(O209:P209)</f>
        <v>#REF!</v>
      </c>
      <c r="O209" s="201" t="e">
        <f>ZASOBY!#REF!-ZASOBY_WŁ_!O209</f>
        <v>#REF!</v>
      </c>
      <c r="P209" s="201" t="e">
        <f>ZASOBY!#REF!-ZASOBY_WŁ_!P209</f>
        <v>#REF!</v>
      </c>
      <c r="Q209" s="202" t="e">
        <f>SUM(R209:S209)</f>
        <v>#REF!</v>
      </c>
      <c r="R209" s="203" t="e">
        <f>ZASOBY!#REF!-ZASOBY_WŁ_!R209</f>
        <v>#REF!</v>
      </c>
      <c r="S209" s="203" t="e">
        <f>ZASOBY!#REF!-ZASOBY_WŁ_!S209</f>
        <v>#REF!</v>
      </c>
      <c r="T209" s="202" t="e">
        <f>SUM(U209:V209)</f>
        <v>#REF!</v>
      </c>
      <c r="U209" s="203" t="e">
        <f>ZASOBY!#REF!-ZASOBY_WŁ_!U209</f>
        <v>#REF!</v>
      </c>
      <c r="V209" s="203" t="e">
        <f>ZASOBY!#REF!-ZASOBY_WŁ_!V209</f>
        <v>#REF!</v>
      </c>
      <c r="W209" s="212"/>
      <c r="X209" s="212">
        <v>1904</v>
      </c>
      <c r="Y209" s="204"/>
      <c r="Z209" s="67"/>
      <c r="BN209" s="154"/>
      <c r="BO209" s="154"/>
      <c r="BP209" s="154"/>
      <c r="BQ209" s="154"/>
      <c r="BR209" s="154"/>
      <c r="BS209" s="154"/>
      <c r="BT209" s="154"/>
      <c r="BU209" s="154"/>
      <c r="BV209" s="154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4"/>
      <c r="CK209" s="154"/>
      <c r="CL209" s="154"/>
      <c r="CM209" s="154"/>
      <c r="CN209" s="154"/>
      <c r="CO209" s="154"/>
      <c r="CP209" s="154"/>
      <c r="CQ209" s="154"/>
      <c r="CR209" s="154"/>
      <c r="CS209" s="154"/>
      <c r="CT209" s="154"/>
      <c r="CU209" s="154"/>
      <c r="CV209" s="154"/>
      <c r="CW209" s="154"/>
      <c r="CX209" s="154"/>
      <c r="CY209" s="154"/>
      <c r="CZ209" s="154"/>
      <c r="DA209" s="154"/>
      <c r="DB209" s="154"/>
      <c r="DC209" s="154"/>
      <c r="DD209" s="154"/>
      <c r="DE209" s="154"/>
      <c r="DF209" s="154"/>
      <c r="DG209" s="154"/>
      <c r="DH209" s="154"/>
      <c r="DI209" s="154"/>
      <c r="DJ209" s="154"/>
      <c r="DK209" s="154"/>
      <c r="DL209" s="154"/>
      <c r="DM209" s="154"/>
      <c r="DN209" s="154"/>
      <c r="DO209" s="154"/>
    </row>
    <row r="210" spans="1:119" ht="12.75" customHeight="1">
      <c r="A210" s="58">
        <v>2</v>
      </c>
      <c r="B210" s="205">
        <f>+B209+1</f>
        <v>202</v>
      </c>
      <c r="C210" s="228">
        <v>3137</v>
      </c>
      <c r="D210" s="207" t="s">
        <v>27</v>
      </c>
      <c r="E210" s="208" t="s">
        <v>24</v>
      </c>
      <c r="F210" s="208" t="s">
        <v>25</v>
      </c>
      <c r="G210" s="208" t="s">
        <v>126</v>
      </c>
      <c r="H210" s="209">
        <v>2</v>
      </c>
      <c r="I210" s="198"/>
      <c r="J210" s="199"/>
      <c r="K210" s="200" t="e">
        <f>SUM(L210:M210)</f>
        <v>#REF!</v>
      </c>
      <c r="L210" s="201" t="e">
        <f>ZASOBY!#REF!-ZASOBY_WŁ_!L210</f>
        <v>#REF!</v>
      </c>
      <c r="M210" s="201" t="e">
        <f>ZASOBY!#REF!-ZASOBY_WŁ_!M210</f>
        <v>#REF!</v>
      </c>
      <c r="N210" s="200" t="e">
        <f>SUM(O210:P210)</f>
        <v>#REF!</v>
      </c>
      <c r="O210" s="201" t="e">
        <f>ZASOBY!#REF!-ZASOBY_WŁ_!O210</f>
        <v>#REF!</v>
      </c>
      <c r="P210" s="201" t="e">
        <f>ZASOBY!#REF!-ZASOBY_WŁ_!P210</f>
        <v>#REF!</v>
      </c>
      <c r="Q210" s="202" t="e">
        <f>SUM(R210:S210)</f>
        <v>#REF!</v>
      </c>
      <c r="R210" s="203" t="e">
        <f>ZASOBY!#REF!-ZASOBY_WŁ_!R210</f>
        <v>#REF!</v>
      </c>
      <c r="S210" s="203" t="e">
        <f>ZASOBY!#REF!-ZASOBY_WŁ_!S210</f>
        <v>#REF!</v>
      </c>
      <c r="T210" s="202" t="e">
        <f>SUM(U210:V210)</f>
        <v>#REF!</v>
      </c>
      <c r="U210" s="203" t="e">
        <f>ZASOBY!#REF!-ZASOBY_WŁ_!U210</f>
        <v>#REF!</v>
      </c>
      <c r="V210" s="203" t="e">
        <f>ZASOBY!#REF!-ZASOBY_WŁ_!V210</f>
        <v>#REF!</v>
      </c>
      <c r="W210" s="212"/>
      <c r="X210" s="212">
        <v>1925</v>
      </c>
      <c r="Y210" s="204"/>
      <c r="Z210" s="67"/>
      <c r="BN210" s="154"/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4"/>
      <c r="CK210" s="154"/>
      <c r="CL210" s="154"/>
      <c r="CM210" s="154"/>
      <c r="CN210" s="154"/>
      <c r="CO210" s="154"/>
      <c r="CP210" s="154"/>
      <c r="CQ210" s="154"/>
      <c r="CR210" s="154"/>
      <c r="CS210" s="154"/>
      <c r="CT210" s="154"/>
      <c r="CU210" s="154"/>
      <c r="CV210" s="154"/>
      <c r="CW210" s="154"/>
      <c r="CX210" s="154"/>
      <c r="CY210" s="154"/>
      <c r="CZ210" s="154"/>
      <c r="DA210" s="154"/>
      <c r="DB210" s="154"/>
      <c r="DC210" s="154"/>
      <c r="DD210" s="154"/>
      <c r="DE210" s="154"/>
      <c r="DF210" s="154"/>
      <c r="DG210" s="154"/>
      <c r="DH210" s="154"/>
      <c r="DI210" s="154"/>
      <c r="DJ210" s="154"/>
      <c r="DK210" s="154"/>
      <c r="DL210" s="154"/>
      <c r="DM210" s="154"/>
      <c r="DN210" s="154"/>
      <c r="DO210" s="154"/>
    </row>
    <row r="211" spans="1:119" ht="12.75" customHeight="1">
      <c r="A211" s="58">
        <v>2</v>
      </c>
      <c r="B211" s="230">
        <f>+B210+1</f>
        <v>203</v>
      </c>
      <c r="C211" s="231">
        <v>1102</v>
      </c>
      <c r="D211" s="195" t="s">
        <v>23</v>
      </c>
      <c r="E211" s="196" t="s">
        <v>24</v>
      </c>
      <c r="F211" s="196" t="s">
        <v>25</v>
      </c>
      <c r="G211" s="196" t="s">
        <v>126</v>
      </c>
      <c r="H211" s="197">
        <v>3</v>
      </c>
      <c r="I211" s="198">
        <v>1</v>
      </c>
      <c r="J211" s="199"/>
      <c r="K211" s="200" t="e">
        <f>SUM(L211:M211)</f>
        <v>#REF!</v>
      </c>
      <c r="L211" s="201" t="e">
        <f>ZASOBY!#REF!-ZASOBY_WŁ_!L211</f>
        <v>#REF!</v>
      </c>
      <c r="M211" s="201" t="e">
        <f>ZASOBY!#REF!-ZASOBY_WŁ_!M211</f>
        <v>#REF!</v>
      </c>
      <c r="N211" s="200" t="e">
        <f>SUM(O211:P211)</f>
        <v>#REF!</v>
      </c>
      <c r="O211" s="201" t="e">
        <f>ZASOBY!#REF!-ZASOBY_WŁ_!O211</f>
        <v>#REF!</v>
      </c>
      <c r="P211" s="201" t="e">
        <f>ZASOBY!#REF!-ZASOBY_WŁ_!P211</f>
        <v>#REF!</v>
      </c>
      <c r="Q211" s="202" t="e">
        <f>SUM(R211:S211)</f>
        <v>#REF!</v>
      </c>
      <c r="R211" s="203" t="e">
        <f>ZASOBY!#REF!-ZASOBY_WŁ_!R211</f>
        <v>#REF!</v>
      </c>
      <c r="S211" s="203" t="e">
        <f>ZASOBY!#REF!-ZASOBY_WŁ_!S211</f>
        <v>#REF!</v>
      </c>
      <c r="T211" s="202" t="e">
        <f>SUM(U211:V211)</f>
        <v>#REF!</v>
      </c>
      <c r="U211" s="203" t="e">
        <f>ZASOBY!#REF!-ZASOBY_WŁ_!U211</f>
        <v>#REF!</v>
      </c>
      <c r="V211" s="203" t="e">
        <f>ZASOBY!#REF!-ZASOBY_WŁ_!V211</f>
        <v>#REF!</v>
      </c>
      <c r="W211" s="212"/>
      <c r="X211" s="212">
        <v>1925</v>
      </c>
      <c r="Y211" s="224" t="s">
        <v>208</v>
      </c>
      <c r="Z211" s="67"/>
      <c r="BN211" s="154"/>
      <c r="BO211" s="154"/>
      <c r="BP211" s="154"/>
      <c r="BQ211" s="154"/>
      <c r="BR211" s="154"/>
      <c r="BS211" s="154"/>
      <c r="BT211" s="154"/>
      <c r="BU211" s="154"/>
      <c r="BV211" s="154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4"/>
      <c r="CK211" s="154"/>
      <c r="CL211" s="154"/>
      <c r="CM211" s="154"/>
      <c r="CN211" s="154"/>
      <c r="CO211" s="154"/>
      <c r="CP211" s="154"/>
      <c r="CQ211" s="154"/>
      <c r="CR211" s="154"/>
      <c r="CS211" s="154"/>
      <c r="CT211" s="154"/>
      <c r="CU211" s="154"/>
      <c r="CV211" s="154"/>
      <c r="CW211" s="154"/>
      <c r="CX211" s="154"/>
      <c r="CY211" s="154"/>
      <c r="CZ211" s="154"/>
      <c r="DA211" s="154"/>
      <c r="DB211" s="154"/>
      <c r="DC211" s="154"/>
      <c r="DD211" s="154"/>
      <c r="DE211" s="154"/>
      <c r="DF211" s="154"/>
      <c r="DG211" s="154"/>
      <c r="DH211" s="154"/>
      <c r="DI211" s="154"/>
      <c r="DJ211" s="154"/>
      <c r="DK211" s="154"/>
      <c r="DL211" s="154"/>
      <c r="DM211" s="154"/>
      <c r="DN211" s="154"/>
      <c r="DO211" s="154"/>
    </row>
    <row r="212" spans="1:119" ht="12.75" customHeight="1">
      <c r="A212" s="58">
        <v>2</v>
      </c>
      <c r="B212" s="232">
        <f>+B211+1</f>
        <v>204</v>
      </c>
      <c r="C212" s="228">
        <v>3138</v>
      </c>
      <c r="D212" s="207" t="s">
        <v>27</v>
      </c>
      <c r="E212" s="208" t="s">
        <v>24</v>
      </c>
      <c r="F212" s="208" t="s">
        <v>25</v>
      </c>
      <c r="G212" s="208" t="s">
        <v>126</v>
      </c>
      <c r="H212" s="209">
        <v>4</v>
      </c>
      <c r="I212" s="198"/>
      <c r="J212" s="199"/>
      <c r="K212" s="200" t="e">
        <f>SUM(L212:M212)</f>
        <v>#REF!</v>
      </c>
      <c r="L212" s="201" t="e">
        <f>ZASOBY!#REF!-ZASOBY_WŁ_!L212</f>
        <v>#REF!</v>
      </c>
      <c r="M212" s="201" t="e">
        <f>ZASOBY!#REF!-ZASOBY_WŁ_!M212</f>
        <v>#REF!</v>
      </c>
      <c r="N212" s="200" t="e">
        <f>SUM(O212:P212)</f>
        <v>#REF!</v>
      </c>
      <c r="O212" s="201" t="e">
        <f>ZASOBY!#REF!-ZASOBY_WŁ_!O212</f>
        <v>#REF!</v>
      </c>
      <c r="P212" s="201" t="e">
        <f>ZASOBY!#REF!-ZASOBY_WŁ_!P212</f>
        <v>#REF!</v>
      </c>
      <c r="Q212" s="202" t="e">
        <f>SUM(R212:S212)</f>
        <v>#REF!</v>
      </c>
      <c r="R212" s="203" t="e">
        <f>ZASOBY!#REF!-ZASOBY_WŁ_!R212</f>
        <v>#REF!</v>
      </c>
      <c r="S212" s="203" t="e">
        <f>ZASOBY!#REF!-ZASOBY_WŁ_!S212</f>
        <v>#REF!</v>
      </c>
      <c r="T212" s="202" t="e">
        <f>SUM(U212:V212)</f>
        <v>#REF!</v>
      </c>
      <c r="U212" s="203" t="e">
        <f>ZASOBY!#REF!-ZASOBY_WŁ_!U212</f>
        <v>#REF!</v>
      </c>
      <c r="V212" s="203" t="e">
        <f>ZASOBY!#REF!-ZASOBY_WŁ_!V212</f>
        <v>#REF!</v>
      </c>
      <c r="W212" s="212"/>
      <c r="X212" s="212">
        <v>1925</v>
      </c>
      <c r="Y212" s="204"/>
      <c r="Z212" s="67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4"/>
      <c r="CK212" s="154"/>
      <c r="CL212" s="154"/>
      <c r="CM212" s="154"/>
      <c r="CN212" s="154"/>
      <c r="CO212" s="154"/>
      <c r="CP212" s="154"/>
      <c r="CQ212" s="154"/>
      <c r="CR212" s="154"/>
      <c r="CS212" s="154"/>
      <c r="CT212" s="154"/>
      <c r="CU212" s="154"/>
      <c r="CV212" s="154"/>
      <c r="CW212" s="154"/>
      <c r="CX212" s="154"/>
      <c r="CY212" s="154"/>
      <c r="CZ212" s="154"/>
      <c r="DA212" s="154"/>
      <c r="DB212" s="154"/>
      <c r="DC212" s="154"/>
      <c r="DD212" s="154"/>
      <c r="DE212" s="154"/>
      <c r="DF212" s="154"/>
      <c r="DG212" s="154"/>
      <c r="DH212" s="154"/>
      <c r="DI212" s="154"/>
      <c r="DJ212" s="154"/>
      <c r="DK212" s="154"/>
      <c r="DL212" s="154"/>
      <c r="DM212" s="154"/>
      <c r="DN212" s="154"/>
      <c r="DO212" s="154"/>
    </row>
    <row r="213" spans="1:119" ht="12.75" customHeight="1">
      <c r="A213" s="58">
        <v>2</v>
      </c>
      <c r="B213" s="198">
        <f>+B212+1</f>
        <v>205</v>
      </c>
      <c r="C213" s="201">
        <v>6032</v>
      </c>
      <c r="D213" s="213" t="s">
        <v>23</v>
      </c>
      <c r="E213" s="214" t="s">
        <v>24</v>
      </c>
      <c r="F213" s="214" t="s">
        <v>25</v>
      </c>
      <c r="G213" s="214" t="s">
        <v>126</v>
      </c>
      <c r="H213" s="215">
        <v>6</v>
      </c>
      <c r="I213" s="198"/>
      <c r="J213" s="199">
        <v>1</v>
      </c>
      <c r="K213" s="200" t="e">
        <f>SUM(L213:M213)</f>
        <v>#REF!</v>
      </c>
      <c r="L213" s="201" t="e">
        <f>ZASOBY!#REF!-ZASOBY_WŁ_!L213</f>
        <v>#REF!</v>
      </c>
      <c r="M213" s="201" t="e">
        <f>ZASOBY!#REF!-ZASOBY_WŁ_!M213</f>
        <v>#REF!</v>
      </c>
      <c r="N213" s="200" t="e">
        <f>SUM(O213:P213)</f>
        <v>#REF!</v>
      </c>
      <c r="O213" s="201" t="e">
        <f>ZASOBY!#REF!-ZASOBY_WŁ_!O213</f>
        <v>#REF!</v>
      </c>
      <c r="P213" s="201" t="e">
        <f>ZASOBY!#REF!-ZASOBY_WŁ_!P213</f>
        <v>#REF!</v>
      </c>
      <c r="Q213" s="202" t="e">
        <f>SUM(R213:S213)</f>
        <v>#REF!</v>
      </c>
      <c r="R213" s="203" t="e">
        <f>ZASOBY!#REF!-ZASOBY_WŁ_!R213</f>
        <v>#REF!</v>
      </c>
      <c r="S213" s="203" t="e">
        <f>ZASOBY!#REF!-ZASOBY_WŁ_!S213</f>
        <v>#REF!</v>
      </c>
      <c r="T213" s="202" t="e">
        <f>SUM(U213:V213)</f>
        <v>#REF!</v>
      </c>
      <c r="U213" s="203" t="e">
        <f>ZASOBY!#REF!-ZASOBY_WŁ_!U213</f>
        <v>#REF!</v>
      </c>
      <c r="V213" s="203" t="e">
        <f>ZASOBY!#REF!-ZASOBY_WŁ_!V213</f>
        <v>#REF!</v>
      </c>
      <c r="W213" s="212"/>
      <c r="X213" s="212">
        <v>1988</v>
      </c>
      <c r="Y213" s="204"/>
      <c r="Z213" s="95"/>
      <c r="BN213" s="154"/>
      <c r="BO213" s="154"/>
      <c r="BP213" s="154"/>
      <c r="BQ213" s="154"/>
      <c r="BR213" s="154"/>
      <c r="BS213" s="154"/>
      <c r="BT213" s="154"/>
      <c r="BU213" s="154"/>
      <c r="BV213" s="154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  <c r="CJ213" s="154"/>
      <c r="CK213" s="154"/>
      <c r="CL213" s="154"/>
      <c r="CM213" s="154"/>
      <c r="CN213" s="154"/>
      <c r="CO213" s="154"/>
      <c r="CP213" s="154"/>
      <c r="CQ213" s="154"/>
      <c r="CR213" s="154"/>
      <c r="CS213" s="154"/>
      <c r="CT213" s="154"/>
      <c r="CU213" s="154"/>
      <c r="CV213" s="154"/>
      <c r="CW213" s="154"/>
      <c r="CX213" s="154"/>
      <c r="CY213" s="154"/>
      <c r="CZ213" s="154"/>
      <c r="DA213" s="154"/>
      <c r="DB213" s="154"/>
      <c r="DC213" s="154"/>
      <c r="DD213" s="154"/>
      <c r="DE213" s="154"/>
      <c r="DF213" s="154"/>
      <c r="DG213" s="154"/>
      <c r="DH213" s="154"/>
      <c r="DI213" s="154"/>
      <c r="DJ213" s="154"/>
      <c r="DK213" s="154"/>
      <c r="DL213" s="154"/>
      <c r="DM213" s="154"/>
      <c r="DN213" s="154"/>
      <c r="DO213" s="154"/>
    </row>
    <row r="214" spans="1:119" ht="12.75" customHeight="1">
      <c r="A214" s="58">
        <v>2</v>
      </c>
      <c r="B214" s="232">
        <f>+B213+1</f>
        <v>206</v>
      </c>
      <c r="C214" s="228">
        <v>1117</v>
      </c>
      <c r="D214" s="207" t="s">
        <v>27</v>
      </c>
      <c r="E214" s="208" t="s">
        <v>34</v>
      </c>
      <c r="F214" s="208" t="s">
        <v>25</v>
      </c>
      <c r="G214" s="208" t="s">
        <v>219</v>
      </c>
      <c r="H214" s="209" t="s">
        <v>128</v>
      </c>
      <c r="I214" s="198"/>
      <c r="J214" s="199"/>
      <c r="K214" s="200" t="e">
        <f>SUM(L214:M214)</f>
        <v>#REF!</v>
      </c>
      <c r="L214" s="201" t="e">
        <f>ZASOBY!#REF!-ZASOBY_WŁ_!L214</f>
        <v>#REF!</v>
      </c>
      <c r="M214" s="201" t="e">
        <f>ZASOBY!#REF!-ZASOBY_WŁ_!M214</f>
        <v>#REF!</v>
      </c>
      <c r="N214" s="200" t="e">
        <f>SUM(O214:P214)</f>
        <v>#REF!</v>
      </c>
      <c r="O214" s="201" t="e">
        <f>ZASOBY!#REF!-ZASOBY_WŁ_!O214</f>
        <v>#REF!</v>
      </c>
      <c r="P214" s="201" t="e">
        <f>ZASOBY!#REF!-ZASOBY_WŁ_!P214</f>
        <v>#REF!</v>
      </c>
      <c r="Q214" s="202" t="e">
        <f>SUM(R214:S214)</f>
        <v>#REF!</v>
      </c>
      <c r="R214" s="203" t="e">
        <f>ZASOBY!#REF!-ZASOBY_WŁ_!R214</f>
        <v>#REF!</v>
      </c>
      <c r="S214" s="203" t="e">
        <f>ZASOBY!#REF!-ZASOBY_WŁ_!S214</f>
        <v>#REF!</v>
      </c>
      <c r="T214" s="202" t="e">
        <f>SUM(U214:V214)</f>
        <v>#REF!</v>
      </c>
      <c r="U214" s="203" t="e">
        <f>ZASOBY!#REF!-ZASOBY_WŁ_!U214</f>
        <v>#REF!</v>
      </c>
      <c r="V214" s="203" t="e">
        <f>ZASOBY!#REF!-ZASOBY_WŁ_!V214</f>
        <v>#REF!</v>
      </c>
      <c r="W214" s="212"/>
      <c r="X214" s="212">
        <v>1999</v>
      </c>
      <c r="Y214" s="204"/>
      <c r="Z214" s="67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4"/>
      <c r="CK214" s="154"/>
      <c r="CL214" s="154"/>
      <c r="CM214" s="154"/>
      <c r="CN214" s="154"/>
      <c r="CO214" s="154"/>
      <c r="CP214" s="154"/>
      <c r="CQ214" s="154"/>
      <c r="CR214" s="154"/>
      <c r="CS214" s="154"/>
      <c r="CT214" s="154"/>
      <c r="CU214" s="154"/>
      <c r="CV214" s="154"/>
      <c r="CW214" s="154"/>
      <c r="CX214" s="154"/>
      <c r="CY214" s="154"/>
      <c r="CZ214" s="154"/>
      <c r="DA214" s="154"/>
      <c r="DB214" s="154"/>
      <c r="DC214" s="154"/>
      <c r="DD214" s="154"/>
      <c r="DE214" s="154"/>
      <c r="DF214" s="154"/>
      <c r="DG214" s="154"/>
      <c r="DH214" s="154"/>
      <c r="DI214" s="154"/>
      <c r="DJ214" s="154"/>
      <c r="DK214" s="154"/>
      <c r="DL214" s="154"/>
      <c r="DM214" s="154"/>
      <c r="DN214" s="154"/>
      <c r="DO214" s="154"/>
    </row>
    <row r="215" spans="1:119" ht="12.75" customHeight="1">
      <c r="A215" s="58">
        <v>2</v>
      </c>
      <c r="B215" s="232">
        <f>+B214+1</f>
        <v>207</v>
      </c>
      <c r="C215" s="228">
        <v>1100</v>
      </c>
      <c r="D215" s="207" t="s">
        <v>27</v>
      </c>
      <c r="E215" s="208" t="s">
        <v>24</v>
      </c>
      <c r="F215" s="208" t="s">
        <v>25</v>
      </c>
      <c r="G215" s="208" t="s">
        <v>129</v>
      </c>
      <c r="H215" s="209" t="s">
        <v>80</v>
      </c>
      <c r="I215" s="198"/>
      <c r="J215" s="199"/>
      <c r="K215" s="200" t="e">
        <f>SUM(L215:M215)</f>
        <v>#REF!</v>
      </c>
      <c r="L215" s="201" t="e">
        <f>ZASOBY!#REF!-ZASOBY_WŁ_!L215</f>
        <v>#REF!</v>
      </c>
      <c r="M215" s="201" t="e">
        <f>ZASOBY!#REF!-ZASOBY_WŁ_!M215</f>
        <v>#REF!</v>
      </c>
      <c r="N215" s="200" t="e">
        <f>SUM(O215:P215)</f>
        <v>#REF!</v>
      </c>
      <c r="O215" s="201" t="e">
        <f>ZASOBY!#REF!-ZASOBY_WŁ_!O215</f>
        <v>#REF!</v>
      </c>
      <c r="P215" s="201" t="e">
        <f>ZASOBY!#REF!-ZASOBY_WŁ_!P215</f>
        <v>#REF!</v>
      </c>
      <c r="Q215" s="202" t="e">
        <f>SUM(R215:S215)</f>
        <v>#REF!</v>
      </c>
      <c r="R215" s="203" t="e">
        <f>ZASOBY!#REF!-ZASOBY_WŁ_!R215</f>
        <v>#REF!</v>
      </c>
      <c r="S215" s="203" t="e">
        <f>ZASOBY!#REF!-ZASOBY_WŁ_!S215</f>
        <v>#REF!</v>
      </c>
      <c r="T215" s="202" t="e">
        <f>SUM(U215:V215)</f>
        <v>#REF!</v>
      </c>
      <c r="U215" s="203" t="e">
        <f>ZASOBY!#REF!-ZASOBY_WŁ_!U215</f>
        <v>#REF!</v>
      </c>
      <c r="V215" s="203" t="e">
        <f>ZASOBY!#REF!-ZASOBY_WŁ_!V215</f>
        <v>#REF!</v>
      </c>
      <c r="W215" s="212"/>
      <c r="X215" s="212">
        <v>1930</v>
      </c>
      <c r="Y215" s="204"/>
      <c r="Z215" s="67"/>
      <c r="AA215" s="153"/>
      <c r="AB215" s="153"/>
      <c r="AC215" s="10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4"/>
      <c r="CK215" s="154"/>
      <c r="CL215" s="154"/>
      <c r="CM215" s="154"/>
      <c r="CN215" s="154"/>
      <c r="CO215" s="154"/>
      <c r="CP215" s="154"/>
      <c r="CQ215" s="154"/>
      <c r="CR215" s="154"/>
      <c r="CS215" s="154"/>
      <c r="CT215" s="154"/>
      <c r="CU215" s="154"/>
      <c r="CV215" s="154"/>
      <c r="CW215" s="154"/>
      <c r="CX215" s="154"/>
      <c r="CY215" s="154"/>
      <c r="CZ215" s="154"/>
      <c r="DA215" s="154"/>
      <c r="DB215" s="154"/>
      <c r="DC215" s="154"/>
      <c r="DD215" s="154"/>
      <c r="DE215" s="154"/>
      <c r="DF215" s="154"/>
      <c r="DG215" s="154"/>
      <c r="DH215" s="154"/>
      <c r="DI215" s="154"/>
      <c r="DJ215" s="154"/>
      <c r="DK215" s="154"/>
      <c r="DL215" s="154"/>
      <c r="DM215" s="154"/>
      <c r="DN215" s="154"/>
      <c r="DO215" s="154"/>
    </row>
    <row r="216" spans="1:119" ht="12.75" customHeight="1">
      <c r="A216" s="58">
        <v>2</v>
      </c>
      <c r="B216" s="232">
        <f>+B215+1</f>
        <v>208</v>
      </c>
      <c r="C216" s="228">
        <v>1101</v>
      </c>
      <c r="D216" s="207" t="s">
        <v>27</v>
      </c>
      <c r="E216" s="208" t="s">
        <v>24</v>
      </c>
      <c r="F216" s="208" t="s">
        <v>25</v>
      </c>
      <c r="G216" s="208" t="s">
        <v>129</v>
      </c>
      <c r="H216" s="209" t="s">
        <v>46</v>
      </c>
      <c r="I216" s="198"/>
      <c r="J216" s="199"/>
      <c r="K216" s="200" t="e">
        <f>SUM(L216:M216)</f>
        <v>#REF!</v>
      </c>
      <c r="L216" s="201" t="e">
        <f>ZASOBY!#REF!-ZASOBY_WŁ_!L216</f>
        <v>#REF!</v>
      </c>
      <c r="M216" s="201" t="e">
        <f>ZASOBY!#REF!-ZASOBY_WŁ_!M216</f>
        <v>#REF!</v>
      </c>
      <c r="N216" s="200" t="e">
        <f>SUM(O216:P216)</f>
        <v>#REF!</v>
      </c>
      <c r="O216" s="201" t="e">
        <f>ZASOBY!#REF!-ZASOBY_WŁ_!O216</f>
        <v>#REF!</v>
      </c>
      <c r="P216" s="201" t="e">
        <f>ZASOBY!#REF!-ZASOBY_WŁ_!P216</f>
        <v>#REF!</v>
      </c>
      <c r="Q216" s="202" t="e">
        <f>SUM(R216:S216)</f>
        <v>#REF!</v>
      </c>
      <c r="R216" s="203" t="e">
        <f>ZASOBY!#REF!-ZASOBY_WŁ_!R216</f>
        <v>#REF!</v>
      </c>
      <c r="S216" s="203" t="e">
        <f>ZASOBY!#REF!-ZASOBY_WŁ_!S216</f>
        <v>#REF!</v>
      </c>
      <c r="T216" s="202" t="e">
        <f>SUM(U216:V216)</f>
        <v>#REF!</v>
      </c>
      <c r="U216" s="203" t="e">
        <f>ZASOBY!#REF!-ZASOBY_WŁ_!U216</f>
        <v>#REF!</v>
      </c>
      <c r="V216" s="203" t="e">
        <f>ZASOBY!#REF!-ZASOBY_WŁ_!V216</f>
        <v>#REF!</v>
      </c>
      <c r="W216" s="212"/>
      <c r="X216" s="212">
        <v>1930</v>
      </c>
      <c r="Y216" s="204"/>
      <c r="Z216" s="67"/>
      <c r="AA216" s="153"/>
      <c r="AB216" s="153"/>
      <c r="AC216" s="10"/>
      <c r="BN216" s="154"/>
      <c r="BO216" s="154"/>
      <c r="BP216" s="154"/>
      <c r="BQ216" s="154"/>
      <c r="BR216" s="154"/>
      <c r="BS216" s="154"/>
      <c r="BT216" s="154"/>
      <c r="BU216" s="154"/>
      <c r="BV216" s="154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4"/>
      <c r="CK216" s="154"/>
      <c r="CL216" s="154"/>
      <c r="CM216" s="154"/>
      <c r="CN216" s="154"/>
      <c r="CO216" s="154"/>
      <c r="CP216" s="154"/>
      <c r="CQ216" s="154"/>
      <c r="CR216" s="154"/>
      <c r="CS216" s="154"/>
      <c r="CT216" s="154"/>
      <c r="CU216" s="154"/>
      <c r="CV216" s="154"/>
      <c r="CW216" s="154"/>
      <c r="CX216" s="154"/>
      <c r="CY216" s="154"/>
      <c r="CZ216" s="154"/>
      <c r="DA216" s="154"/>
      <c r="DB216" s="154"/>
      <c r="DC216" s="154"/>
      <c r="DD216" s="154"/>
      <c r="DE216" s="154"/>
      <c r="DF216" s="154"/>
      <c r="DG216" s="154"/>
      <c r="DH216" s="154"/>
      <c r="DI216" s="154"/>
      <c r="DJ216" s="154"/>
      <c r="DK216" s="154"/>
      <c r="DL216" s="154"/>
      <c r="DM216" s="154"/>
      <c r="DN216" s="154"/>
      <c r="DO216" s="154"/>
    </row>
    <row r="217" spans="1:119" ht="12.75" customHeight="1">
      <c r="A217" s="58">
        <v>2</v>
      </c>
      <c r="B217" s="230">
        <f>+B216+1</f>
        <v>209</v>
      </c>
      <c r="C217" s="231">
        <v>3130</v>
      </c>
      <c r="D217" s="195" t="s">
        <v>23</v>
      </c>
      <c r="E217" s="196" t="s">
        <v>24</v>
      </c>
      <c r="F217" s="196" t="s">
        <v>25</v>
      </c>
      <c r="G217" s="196" t="s">
        <v>130</v>
      </c>
      <c r="H217" s="197">
        <v>2</v>
      </c>
      <c r="I217" s="198">
        <v>1</v>
      </c>
      <c r="J217" s="199"/>
      <c r="K217" s="200" t="e">
        <f>SUM(L217:M217)</f>
        <v>#REF!</v>
      </c>
      <c r="L217" s="201" t="e">
        <f>ZASOBY!#REF!-ZASOBY_WŁ_!L217</f>
        <v>#REF!</v>
      </c>
      <c r="M217" s="201" t="e">
        <f>ZASOBY!#REF!-ZASOBY_WŁ_!M217</f>
        <v>#REF!</v>
      </c>
      <c r="N217" s="200" t="e">
        <f>SUM(O217:P217)</f>
        <v>#REF!</v>
      </c>
      <c r="O217" s="201" t="e">
        <f>ZASOBY!#REF!-ZASOBY_WŁ_!O217</f>
        <v>#REF!</v>
      </c>
      <c r="P217" s="201" t="e">
        <f>ZASOBY!#REF!-ZASOBY_WŁ_!P217</f>
        <v>#REF!</v>
      </c>
      <c r="Q217" s="202" t="e">
        <f>SUM(R217:S217)</f>
        <v>#REF!</v>
      </c>
      <c r="R217" s="203" t="e">
        <f>ZASOBY!#REF!-ZASOBY_WŁ_!R217</f>
        <v>#REF!</v>
      </c>
      <c r="S217" s="203" t="e">
        <f>ZASOBY!#REF!-ZASOBY_WŁ_!S217</f>
        <v>#REF!</v>
      </c>
      <c r="T217" s="202" t="e">
        <f>SUM(U217:V217)</f>
        <v>#REF!</v>
      </c>
      <c r="U217" s="203" t="e">
        <f>ZASOBY!#REF!-ZASOBY_WŁ_!U217</f>
        <v>#REF!</v>
      </c>
      <c r="V217" s="203" t="e">
        <f>ZASOBY!#REF!-ZASOBY_WŁ_!V217</f>
        <v>#REF!</v>
      </c>
      <c r="W217" s="212"/>
      <c r="X217" s="212">
        <v>1902</v>
      </c>
      <c r="Y217" s="204"/>
      <c r="Z217" s="67"/>
      <c r="AA217" s="153"/>
      <c r="AB217" s="153"/>
      <c r="AC217" s="10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  <c r="CJ217" s="154"/>
      <c r="CK217" s="154"/>
      <c r="CL217" s="154"/>
      <c r="CM217" s="154"/>
      <c r="CN217" s="154"/>
      <c r="CO217" s="154"/>
      <c r="CP217" s="154"/>
      <c r="CQ217" s="154"/>
      <c r="CR217" s="154"/>
      <c r="CS217" s="154"/>
      <c r="CT217" s="154"/>
      <c r="CU217" s="154"/>
      <c r="CV217" s="154"/>
      <c r="CW217" s="154"/>
      <c r="CX217" s="154"/>
      <c r="CY217" s="154"/>
      <c r="CZ217" s="154"/>
      <c r="DA217" s="154"/>
      <c r="DB217" s="154"/>
      <c r="DC217" s="154"/>
      <c r="DD217" s="154"/>
      <c r="DE217" s="154"/>
      <c r="DF217" s="154"/>
      <c r="DG217" s="154"/>
      <c r="DH217" s="154"/>
      <c r="DI217" s="154"/>
      <c r="DJ217" s="154"/>
      <c r="DK217" s="154"/>
      <c r="DL217" s="154"/>
      <c r="DM217" s="154"/>
      <c r="DN217" s="154"/>
      <c r="DO217" s="154"/>
    </row>
    <row r="218" spans="1:119" ht="12.75" customHeight="1">
      <c r="A218" s="58">
        <v>2</v>
      </c>
      <c r="B218" s="230">
        <f>+B217+1</f>
        <v>210</v>
      </c>
      <c r="C218" s="231">
        <v>3132</v>
      </c>
      <c r="D218" s="195" t="s">
        <v>23</v>
      </c>
      <c r="E218" s="196" t="s">
        <v>24</v>
      </c>
      <c r="F218" s="196" t="s">
        <v>25</v>
      </c>
      <c r="G218" s="196" t="s">
        <v>130</v>
      </c>
      <c r="H218" s="197">
        <v>5</v>
      </c>
      <c r="I218" s="198">
        <v>1</v>
      </c>
      <c r="J218" s="199"/>
      <c r="K218" s="200" t="e">
        <f>SUM(L218:M218)</f>
        <v>#REF!</v>
      </c>
      <c r="L218" s="201" t="e">
        <f>ZASOBY!#REF!-ZASOBY_WŁ_!L218</f>
        <v>#REF!</v>
      </c>
      <c r="M218" s="201" t="e">
        <f>ZASOBY!#REF!-ZASOBY_WŁ_!M218</f>
        <v>#REF!</v>
      </c>
      <c r="N218" s="200" t="e">
        <f>SUM(O218:P218)</f>
        <v>#REF!</v>
      </c>
      <c r="O218" s="201" t="e">
        <f>ZASOBY!#REF!-ZASOBY_WŁ_!O218</f>
        <v>#REF!</v>
      </c>
      <c r="P218" s="201" t="e">
        <f>ZASOBY!#REF!-ZASOBY_WŁ_!P218</f>
        <v>#REF!</v>
      </c>
      <c r="Q218" s="202" t="e">
        <f>SUM(R218:S218)</f>
        <v>#REF!</v>
      </c>
      <c r="R218" s="203" t="e">
        <f>ZASOBY!#REF!-ZASOBY_WŁ_!R218</f>
        <v>#REF!</v>
      </c>
      <c r="S218" s="203" t="e">
        <f>ZASOBY!#REF!-ZASOBY_WŁ_!S218</f>
        <v>#REF!</v>
      </c>
      <c r="T218" s="202" t="e">
        <f>SUM(U218:V218)</f>
        <v>#REF!</v>
      </c>
      <c r="U218" s="203" t="e">
        <f>ZASOBY!#REF!-ZASOBY_WŁ_!U218</f>
        <v>#REF!</v>
      </c>
      <c r="V218" s="203" t="e">
        <f>ZASOBY!#REF!-ZASOBY_WŁ_!V218</f>
        <v>#REF!</v>
      </c>
      <c r="W218" s="212"/>
      <c r="X218" s="212">
        <v>1903</v>
      </c>
      <c r="Y218" s="204"/>
      <c r="Z218" s="67"/>
      <c r="AA218" s="153"/>
      <c r="AB218" s="153"/>
      <c r="AC218" s="10"/>
      <c r="BN218" s="154"/>
      <c r="BO218" s="154"/>
      <c r="BP218" s="154"/>
      <c r="BQ218" s="154"/>
      <c r="BR218" s="154"/>
      <c r="BS218" s="154"/>
      <c r="BT218" s="154"/>
      <c r="BU218" s="154"/>
      <c r="BV218" s="154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  <c r="CJ218" s="154"/>
      <c r="CK218" s="154"/>
      <c r="CL218" s="154"/>
      <c r="CM218" s="154"/>
      <c r="CN218" s="154"/>
      <c r="CO218" s="154"/>
      <c r="CP218" s="154"/>
      <c r="CQ218" s="154"/>
      <c r="CR218" s="154"/>
      <c r="CS218" s="154"/>
      <c r="CT218" s="154"/>
      <c r="CU218" s="154"/>
      <c r="CV218" s="154"/>
      <c r="CW218" s="154"/>
      <c r="CX218" s="154"/>
      <c r="CY218" s="154"/>
      <c r="CZ218" s="154"/>
      <c r="DA218" s="154"/>
      <c r="DB218" s="154"/>
      <c r="DC218" s="154"/>
      <c r="DD218" s="154"/>
      <c r="DE218" s="154"/>
      <c r="DF218" s="154"/>
      <c r="DG218" s="154"/>
      <c r="DH218" s="154"/>
      <c r="DI218" s="154"/>
      <c r="DJ218" s="154"/>
      <c r="DK218" s="154"/>
      <c r="DL218" s="154"/>
      <c r="DM218" s="154"/>
      <c r="DN218" s="154"/>
      <c r="DO218" s="154"/>
    </row>
    <row r="219" spans="1:119" ht="12.75" customHeight="1">
      <c r="A219" s="58">
        <v>2</v>
      </c>
      <c r="B219" s="230">
        <f>+B218+1</f>
        <v>211</v>
      </c>
      <c r="C219" s="231">
        <v>3133</v>
      </c>
      <c r="D219" s="195" t="s">
        <v>23</v>
      </c>
      <c r="E219" s="196" t="s">
        <v>24</v>
      </c>
      <c r="F219" s="196" t="s">
        <v>25</v>
      </c>
      <c r="G219" s="196" t="s">
        <v>130</v>
      </c>
      <c r="H219" s="197">
        <v>6</v>
      </c>
      <c r="I219" s="198">
        <v>1</v>
      </c>
      <c r="J219" s="199"/>
      <c r="K219" s="200" t="e">
        <f>SUM(L219:M219)</f>
        <v>#REF!</v>
      </c>
      <c r="L219" s="201" t="e">
        <f>ZASOBY!#REF!-ZASOBY_WŁ_!L219</f>
        <v>#REF!</v>
      </c>
      <c r="M219" s="201" t="e">
        <f>ZASOBY!#REF!-ZASOBY_WŁ_!M219</f>
        <v>#REF!</v>
      </c>
      <c r="N219" s="200" t="e">
        <f>SUM(O219:P219)</f>
        <v>#REF!</v>
      </c>
      <c r="O219" s="201" t="e">
        <f>ZASOBY!#REF!-ZASOBY_WŁ_!O219</f>
        <v>#REF!</v>
      </c>
      <c r="P219" s="201" t="e">
        <f>ZASOBY!#REF!-ZASOBY_WŁ_!P219</f>
        <v>#REF!</v>
      </c>
      <c r="Q219" s="202" t="e">
        <f>SUM(R219:S219)</f>
        <v>#REF!</v>
      </c>
      <c r="R219" s="203" t="e">
        <f>ZASOBY!#REF!-ZASOBY_WŁ_!R219</f>
        <v>#REF!</v>
      </c>
      <c r="S219" s="203" t="e">
        <f>ZASOBY!#REF!-ZASOBY_WŁ_!S219</f>
        <v>#REF!</v>
      </c>
      <c r="T219" s="202" t="e">
        <f>SUM(U219:V219)</f>
        <v>#REF!</v>
      </c>
      <c r="U219" s="203" t="e">
        <f>ZASOBY!#REF!-ZASOBY_WŁ_!U219</f>
        <v>#REF!</v>
      </c>
      <c r="V219" s="203" t="e">
        <f>ZASOBY!#REF!-ZASOBY_WŁ_!V219</f>
        <v>#REF!</v>
      </c>
      <c r="W219" s="212"/>
      <c r="X219" s="212">
        <v>1912</v>
      </c>
      <c r="Y219" s="204"/>
      <c r="Z219" s="67"/>
      <c r="AA219" s="153"/>
      <c r="AB219" s="153"/>
      <c r="AC219" s="10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4"/>
      <c r="CK219" s="154"/>
      <c r="CL219" s="154"/>
      <c r="CM219" s="154"/>
      <c r="CN219" s="154"/>
      <c r="CO219" s="154"/>
      <c r="CP219" s="154"/>
      <c r="CQ219" s="154"/>
      <c r="CR219" s="154"/>
      <c r="CS219" s="154"/>
      <c r="CT219" s="154"/>
      <c r="CU219" s="154"/>
      <c r="CV219" s="154"/>
      <c r="CW219" s="154"/>
      <c r="CX219" s="154"/>
      <c r="CY219" s="154"/>
      <c r="CZ219" s="154"/>
      <c r="DA219" s="154"/>
      <c r="DB219" s="154"/>
      <c r="DC219" s="154"/>
      <c r="DD219" s="154"/>
      <c r="DE219" s="154"/>
      <c r="DF219" s="154"/>
      <c r="DG219" s="154"/>
      <c r="DH219" s="154"/>
      <c r="DI219" s="154"/>
      <c r="DJ219" s="154"/>
      <c r="DK219" s="154"/>
      <c r="DL219" s="154"/>
      <c r="DM219" s="154"/>
      <c r="DN219" s="154"/>
      <c r="DO219" s="154"/>
    </row>
    <row r="220" spans="1:119" ht="12.75" customHeight="1">
      <c r="A220" s="58">
        <v>2</v>
      </c>
      <c r="B220" s="232">
        <f>+B219+1</f>
        <v>212</v>
      </c>
      <c r="C220" s="228">
        <v>3134</v>
      </c>
      <c r="D220" s="207" t="s">
        <v>27</v>
      </c>
      <c r="E220" s="208" t="s">
        <v>24</v>
      </c>
      <c r="F220" s="208" t="s">
        <v>25</v>
      </c>
      <c r="G220" s="208" t="s">
        <v>130</v>
      </c>
      <c r="H220" s="209">
        <v>8</v>
      </c>
      <c r="I220" s="198"/>
      <c r="J220" s="199"/>
      <c r="K220" s="200" t="e">
        <f>SUM(L220:M220)</f>
        <v>#REF!</v>
      </c>
      <c r="L220" s="201" t="e">
        <f>ZASOBY!#REF!-ZASOBY_WŁ_!L220</f>
        <v>#REF!</v>
      </c>
      <c r="M220" s="201" t="e">
        <f>ZASOBY!#REF!-ZASOBY_WŁ_!M220</f>
        <v>#REF!</v>
      </c>
      <c r="N220" s="200" t="e">
        <f>SUM(O220:P220)</f>
        <v>#REF!</v>
      </c>
      <c r="O220" s="201" t="e">
        <f>ZASOBY!#REF!-ZASOBY_WŁ_!O220</f>
        <v>#REF!</v>
      </c>
      <c r="P220" s="201" t="e">
        <f>ZASOBY!#REF!-ZASOBY_WŁ_!P220</f>
        <v>#REF!</v>
      </c>
      <c r="Q220" s="202" t="e">
        <f>SUM(R220:S220)</f>
        <v>#REF!</v>
      </c>
      <c r="R220" s="203" t="e">
        <f>ZASOBY!#REF!-ZASOBY_WŁ_!R220</f>
        <v>#REF!</v>
      </c>
      <c r="S220" s="203" t="e">
        <f>ZASOBY!#REF!-ZASOBY_WŁ_!S220</f>
        <v>#REF!</v>
      </c>
      <c r="T220" s="202" t="e">
        <f>SUM(U220:V220)</f>
        <v>#REF!</v>
      </c>
      <c r="U220" s="203" t="e">
        <f>ZASOBY!#REF!-ZASOBY_WŁ_!U220</f>
        <v>#REF!</v>
      </c>
      <c r="V220" s="203" t="e">
        <f>ZASOBY!#REF!-ZASOBY_WŁ_!V220</f>
        <v>#REF!</v>
      </c>
      <c r="W220" s="212"/>
      <c r="X220" s="212">
        <v>1905</v>
      </c>
      <c r="Y220" s="204"/>
      <c r="Z220" s="67"/>
      <c r="AA220" s="153"/>
      <c r="AB220" s="153"/>
      <c r="AC220" s="10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4"/>
      <c r="CK220" s="154"/>
      <c r="CL220" s="154"/>
      <c r="CM220" s="154"/>
      <c r="CN220" s="154"/>
      <c r="CO220" s="154"/>
      <c r="CP220" s="154"/>
      <c r="CQ220" s="154"/>
      <c r="CR220" s="154"/>
      <c r="CS220" s="154"/>
      <c r="CT220" s="154"/>
      <c r="CU220" s="154"/>
      <c r="CV220" s="154"/>
      <c r="CW220" s="154"/>
      <c r="CX220" s="154"/>
      <c r="CY220" s="154"/>
      <c r="CZ220" s="154"/>
      <c r="DA220" s="154"/>
      <c r="DB220" s="154"/>
      <c r="DC220" s="154"/>
      <c r="DD220" s="154"/>
      <c r="DE220" s="154"/>
      <c r="DF220" s="154"/>
      <c r="DG220" s="154"/>
      <c r="DH220" s="154"/>
      <c r="DI220" s="154"/>
      <c r="DJ220" s="154"/>
      <c r="DK220" s="154"/>
      <c r="DL220" s="154"/>
      <c r="DM220" s="154"/>
      <c r="DN220" s="154"/>
      <c r="DO220" s="154"/>
    </row>
    <row r="221" spans="1:119" ht="12.75" customHeight="1">
      <c r="A221" s="58">
        <v>2</v>
      </c>
      <c r="B221" s="230">
        <f>+B220+1</f>
        <v>213</v>
      </c>
      <c r="C221" s="231">
        <v>3135</v>
      </c>
      <c r="D221" s="195" t="s">
        <v>23</v>
      </c>
      <c r="E221" s="196" t="s">
        <v>24</v>
      </c>
      <c r="F221" s="196" t="s">
        <v>25</v>
      </c>
      <c r="G221" s="196" t="s">
        <v>130</v>
      </c>
      <c r="H221" s="197">
        <v>10</v>
      </c>
      <c r="I221" s="198">
        <v>1</v>
      </c>
      <c r="J221" s="199"/>
      <c r="K221" s="200" t="e">
        <f>SUM(L221:M221)</f>
        <v>#REF!</v>
      </c>
      <c r="L221" s="201" t="e">
        <f>ZASOBY!#REF!-ZASOBY_WŁ_!L221</f>
        <v>#REF!</v>
      </c>
      <c r="M221" s="201" t="e">
        <f>ZASOBY!#REF!-ZASOBY_WŁ_!M221</f>
        <v>#REF!</v>
      </c>
      <c r="N221" s="200" t="e">
        <f>SUM(O221:P221)</f>
        <v>#REF!</v>
      </c>
      <c r="O221" s="201" t="e">
        <f>ZASOBY!#REF!-ZASOBY_WŁ_!O221</f>
        <v>#REF!</v>
      </c>
      <c r="P221" s="201" t="e">
        <f>ZASOBY!#REF!-ZASOBY_WŁ_!P221</f>
        <v>#REF!</v>
      </c>
      <c r="Q221" s="202" t="e">
        <f>SUM(R221:S221)</f>
        <v>#REF!</v>
      </c>
      <c r="R221" s="203" t="e">
        <f>ZASOBY!#REF!-ZASOBY_WŁ_!R221</f>
        <v>#REF!</v>
      </c>
      <c r="S221" s="203" t="e">
        <f>ZASOBY!#REF!-ZASOBY_WŁ_!S221</f>
        <v>#REF!</v>
      </c>
      <c r="T221" s="202" t="e">
        <f>SUM(U221:V221)</f>
        <v>#REF!</v>
      </c>
      <c r="U221" s="203" t="e">
        <f>ZASOBY!#REF!-ZASOBY_WŁ_!U221</f>
        <v>#REF!</v>
      </c>
      <c r="V221" s="203" t="e">
        <f>ZASOBY!#REF!-ZASOBY_WŁ_!V221</f>
        <v>#REF!</v>
      </c>
      <c r="W221" s="212"/>
      <c r="X221" s="212">
        <v>1912</v>
      </c>
      <c r="Y221" s="204"/>
      <c r="Z221" s="67"/>
      <c r="AA221" s="153"/>
      <c r="AB221" s="153"/>
      <c r="AC221" s="10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4"/>
      <c r="CK221" s="154"/>
      <c r="CL221" s="154"/>
      <c r="CM221" s="154"/>
      <c r="CN221" s="154"/>
      <c r="CO221" s="154"/>
      <c r="CP221" s="154"/>
      <c r="CQ221" s="154"/>
      <c r="CR221" s="154"/>
      <c r="CS221" s="154"/>
      <c r="CT221" s="154"/>
      <c r="CU221" s="154"/>
      <c r="CV221" s="154"/>
      <c r="CW221" s="154"/>
      <c r="CX221" s="154"/>
      <c r="CY221" s="154"/>
      <c r="CZ221" s="154"/>
      <c r="DA221" s="154"/>
      <c r="DB221" s="154"/>
      <c r="DC221" s="154"/>
      <c r="DD221" s="154"/>
      <c r="DE221" s="154"/>
      <c r="DF221" s="154"/>
      <c r="DG221" s="154"/>
      <c r="DH221" s="154"/>
      <c r="DI221" s="154"/>
      <c r="DJ221" s="154"/>
      <c r="DK221" s="154"/>
      <c r="DL221" s="154"/>
      <c r="DM221" s="154"/>
      <c r="DN221" s="154"/>
      <c r="DO221" s="154"/>
    </row>
    <row r="222" spans="1:119" ht="12.75" customHeight="1">
      <c r="A222" s="58">
        <v>2</v>
      </c>
      <c r="B222" s="232">
        <f>+B221+1</f>
        <v>214</v>
      </c>
      <c r="C222" s="228">
        <v>6005</v>
      </c>
      <c r="D222" s="207" t="s">
        <v>27</v>
      </c>
      <c r="E222" s="208" t="s">
        <v>34</v>
      </c>
      <c r="F222" s="208" t="s">
        <v>25</v>
      </c>
      <c r="G222" s="208" t="s">
        <v>131</v>
      </c>
      <c r="H222" s="209">
        <v>1</v>
      </c>
      <c r="I222" s="198"/>
      <c r="J222" s="199"/>
      <c r="K222" s="200" t="e">
        <f>SUM(L222:M222)</f>
        <v>#REF!</v>
      </c>
      <c r="L222" s="201" t="e">
        <f>ZASOBY!#REF!-ZASOBY_WŁ_!L222</f>
        <v>#REF!</v>
      </c>
      <c r="M222" s="201" t="e">
        <f>ZASOBY!#REF!-ZASOBY_WŁ_!M222</f>
        <v>#REF!</v>
      </c>
      <c r="N222" s="200" t="e">
        <f>SUM(O222:P222)</f>
        <v>#REF!</v>
      </c>
      <c r="O222" s="201" t="e">
        <f>ZASOBY!#REF!-ZASOBY_WŁ_!O222</f>
        <v>#REF!</v>
      </c>
      <c r="P222" s="201" t="e">
        <f>ZASOBY!#REF!-ZASOBY_WŁ_!P222</f>
        <v>#REF!</v>
      </c>
      <c r="Q222" s="202" t="e">
        <f>SUM(R222:S222)</f>
        <v>#REF!</v>
      </c>
      <c r="R222" s="203" t="e">
        <f>ZASOBY!#REF!-ZASOBY_WŁ_!R222</f>
        <v>#REF!</v>
      </c>
      <c r="S222" s="203" t="e">
        <f>ZASOBY!#REF!-ZASOBY_WŁ_!S222</f>
        <v>#REF!</v>
      </c>
      <c r="T222" s="202" t="e">
        <f>SUM(U222:V222)</f>
        <v>#REF!</v>
      </c>
      <c r="U222" s="203" t="e">
        <f>ZASOBY!#REF!-ZASOBY_WŁ_!U222</f>
        <v>#REF!</v>
      </c>
      <c r="V222" s="203" t="e">
        <f>ZASOBY!#REF!-ZASOBY_WŁ_!V222</f>
        <v>#REF!</v>
      </c>
      <c r="W222" s="212"/>
      <c r="X222" s="212">
        <v>1973</v>
      </c>
      <c r="Y222" s="204"/>
      <c r="Z222" s="67"/>
      <c r="AA222" s="153"/>
      <c r="AB222" s="153"/>
      <c r="AC222" s="10"/>
      <c r="BN222" s="154"/>
      <c r="BO222" s="154"/>
      <c r="BP222" s="154"/>
      <c r="BQ222" s="154"/>
      <c r="BR222" s="154"/>
      <c r="BS222" s="154"/>
      <c r="BT222" s="154"/>
      <c r="BU222" s="154"/>
      <c r="BV222" s="154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4"/>
      <c r="CK222" s="154"/>
      <c r="CL222" s="154"/>
      <c r="CM222" s="154"/>
      <c r="CN222" s="154"/>
      <c r="CO222" s="154"/>
      <c r="CP222" s="154"/>
      <c r="CQ222" s="154"/>
      <c r="CR222" s="154"/>
      <c r="CS222" s="154"/>
      <c r="CT222" s="154"/>
      <c r="CU222" s="154"/>
      <c r="CV222" s="154"/>
      <c r="CW222" s="154"/>
      <c r="CX222" s="154"/>
      <c r="CY222" s="154"/>
      <c r="CZ222" s="154"/>
      <c r="DA222" s="154"/>
      <c r="DB222" s="154"/>
      <c r="DC222" s="154"/>
      <c r="DD222" s="154"/>
      <c r="DE222" s="154"/>
      <c r="DF222" s="154"/>
      <c r="DG222" s="154"/>
      <c r="DH222" s="154"/>
      <c r="DI222" s="154"/>
      <c r="DJ222" s="154"/>
      <c r="DK222" s="154"/>
      <c r="DL222" s="154"/>
      <c r="DM222" s="154"/>
      <c r="DN222" s="154"/>
      <c r="DO222" s="154"/>
    </row>
    <row r="223" spans="1:119" ht="12.75" customHeight="1">
      <c r="A223" s="58">
        <v>2</v>
      </c>
      <c r="B223" s="232">
        <f>+B222+1</f>
        <v>215</v>
      </c>
      <c r="C223" s="228">
        <v>1118</v>
      </c>
      <c r="D223" s="207" t="s">
        <v>27</v>
      </c>
      <c r="E223" s="208" t="s">
        <v>34</v>
      </c>
      <c r="F223" s="208" t="s">
        <v>25</v>
      </c>
      <c r="G223" s="208" t="s">
        <v>220</v>
      </c>
      <c r="H223" s="209" t="s">
        <v>133</v>
      </c>
      <c r="I223" s="198"/>
      <c r="J223" s="199"/>
      <c r="K223" s="200" t="e">
        <f>SUM(L223:M223)</f>
        <v>#REF!</v>
      </c>
      <c r="L223" s="201" t="e">
        <f>ZASOBY!#REF!-ZASOBY_WŁ_!L223</f>
        <v>#REF!</v>
      </c>
      <c r="M223" s="201" t="e">
        <f>ZASOBY!#REF!-ZASOBY_WŁ_!M223</f>
        <v>#REF!</v>
      </c>
      <c r="N223" s="200" t="e">
        <f>SUM(O223:P223)</f>
        <v>#REF!</v>
      </c>
      <c r="O223" s="201" t="e">
        <f>ZASOBY!#REF!-ZASOBY_WŁ_!O223</f>
        <v>#REF!</v>
      </c>
      <c r="P223" s="201" t="e">
        <f>ZASOBY!#REF!-ZASOBY_WŁ_!P223</f>
        <v>#REF!</v>
      </c>
      <c r="Q223" s="202" t="e">
        <f>SUM(R223:S223)</f>
        <v>#REF!</v>
      </c>
      <c r="R223" s="203" t="e">
        <f>ZASOBY!#REF!-ZASOBY_WŁ_!R223</f>
        <v>#REF!</v>
      </c>
      <c r="S223" s="203" t="e">
        <f>ZASOBY!#REF!-ZASOBY_WŁ_!S223</f>
        <v>#REF!</v>
      </c>
      <c r="T223" s="202" t="e">
        <f>SUM(U223:V223)</f>
        <v>#REF!</v>
      </c>
      <c r="U223" s="203" t="e">
        <f>ZASOBY!#REF!-ZASOBY_WŁ_!U223</f>
        <v>#REF!</v>
      </c>
      <c r="V223" s="203" t="e">
        <f>ZASOBY!#REF!-ZASOBY_WŁ_!V223</f>
        <v>#REF!</v>
      </c>
      <c r="W223" s="212"/>
      <c r="X223" s="212">
        <v>2003</v>
      </c>
      <c r="Y223" s="204"/>
      <c r="Z223" s="67"/>
      <c r="AA223" s="153"/>
      <c r="AB223" s="153"/>
      <c r="AC223" s="10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4"/>
      <c r="DA223" s="154"/>
      <c r="DB223" s="154"/>
      <c r="DC223" s="154"/>
      <c r="DD223" s="154"/>
      <c r="DE223" s="154"/>
      <c r="DF223" s="154"/>
      <c r="DG223" s="154"/>
      <c r="DH223" s="154"/>
      <c r="DI223" s="154"/>
      <c r="DJ223" s="154"/>
      <c r="DK223" s="154"/>
      <c r="DL223" s="154"/>
      <c r="DM223" s="154"/>
      <c r="DN223" s="154"/>
      <c r="DO223" s="154"/>
    </row>
    <row r="224" spans="1:119" ht="12.75" customHeight="1">
      <c r="A224" s="58">
        <v>2</v>
      </c>
      <c r="B224" s="232">
        <f>+B223+1</f>
        <v>216</v>
      </c>
      <c r="C224" s="228">
        <v>3140</v>
      </c>
      <c r="D224" s="207" t="s">
        <v>27</v>
      </c>
      <c r="E224" s="208" t="s">
        <v>24</v>
      </c>
      <c r="F224" s="208" t="s">
        <v>25</v>
      </c>
      <c r="G224" s="208" t="s">
        <v>134</v>
      </c>
      <c r="H224" s="209">
        <v>6</v>
      </c>
      <c r="I224" s="198"/>
      <c r="J224" s="199"/>
      <c r="K224" s="200" t="e">
        <f>SUM(L224:M224)</f>
        <v>#REF!</v>
      </c>
      <c r="L224" s="201" t="e">
        <f>ZASOBY!#REF!-ZASOBY_WŁ_!L224</f>
        <v>#REF!</v>
      </c>
      <c r="M224" s="201" t="e">
        <f>ZASOBY!#REF!-ZASOBY_WŁ_!M224</f>
        <v>#REF!</v>
      </c>
      <c r="N224" s="200" t="e">
        <f>SUM(O224:P224)</f>
        <v>#REF!</v>
      </c>
      <c r="O224" s="201" t="e">
        <f>ZASOBY!#REF!-ZASOBY_WŁ_!O224</f>
        <v>#REF!</v>
      </c>
      <c r="P224" s="201" t="e">
        <f>ZASOBY!#REF!-ZASOBY_WŁ_!P224</f>
        <v>#REF!</v>
      </c>
      <c r="Q224" s="202" t="e">
        <f>SUM(R224:S224)</f>
        <v>#REF!</v>
      </c>
      <c r="R224" s="203" t="e">
        <f>ZASOBY!#REF!-ZASOBY_WŁ_!R224</f>
        <v>#REF!</v>
      </c>
      <c r="S224" s="203" t="e">
        <f>ZASOBY!#REF!-ZASOBY_WŁ_!S224</f>
        <v>#REF!</v>
      </c>
      <c r="T224" s="202" t="e">
        <f>SUM(U224:V224)</f>
        <v>#REF!</v>
      </c>
      <c r="U224" s="203" t="e">
        <f>ZASOBY!#REF!-ZASOBY_WŁ_!U224</f>
        <v>#REF!</v>
      </c>
      <c r="V224" s="203" t="e">
        <f>ZASOBY!#REF!-ZASOBY_WŁ_!V224</f>
        <v>#REF!</v>
      </c>
      <c r="W224" s="212"/>
      <c r="X224" s="212">
        <v>1910</v>
      </c>
      <c r="Y224" s="204"/>
      <c r="Z224" s="67"/>
      <c r="AA224" s="153"/>
      <c r="AB224" s="153"/>
      <c r="AC224" s="10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  <c r="CM224" s="154"/>
      <c r="CN224" s="154"/>
      <c r="CO224" s="154"/>
      <c r="CP224" s="154"/>
      <c r="CQ224" s="154"/>
      <c r="CR224" s="154"/>
      <c r="CS224" s="154"/>
      <c r="CT224" s="154"/>
      <c r="CU224" s="154"/>
      <c r="CV224" s="154"/>
      <c r="CW224" s="154"/>
      <c r="CX224" s="154"/>
      <c r="CY224" s="154"/>
      <c r="CZ224" s="154"/>
      <c r="DA224" s="154"/>
      <c r="DB224" s="154"/>
      <c r="DC224" s="154"/>
      <c r="DD224" s="154"/>
      <c r="DE224" s="154"/>
      <c r="DF224" s="154"/>
      <c r="DG224" s="154"/>
      <c r="DH224" s="154"/>
      <c r="DI224" s="154"/>
      <c r="DJ224" s="154"/>
      <c r="DK224" s="154"/>
      <c r="DL224" s="154"/>
      <c r="DM224" s="154"/>
      <c r="DN224" s="154"/>
      <c r="DO224" s="154"/>
    </row>
    <row r="225" spans="1:119" ht="12.75" customHeight="1">
      <c r="A225" s="58">
        <v>2</v>
      </c>
      <c r="B225" s="232">
        <f>+B224+1</f>
        <v>217</v>
      </c>
      <c r="C225" s="228">
        <v>3201</v>
      </c>
      <c r="D225" s="207" t="s">
        <v>27</v>
      </c>
      <c r="E225" s="208" t="s">
        <v>24</v>
      </c>
      <c r="F225" s="208" t="s">
        <v>25</v>
      </c>
      <c r="G225" s="208" t="s">
        <v>135</v>
      </c>
      <c r="H225" s="209">
        <v>2</v>
      </c>
      <c r="I225" s="198"/>
      <c r="J225" s="199"/>
      <c r="K225" s="200" t="e">
        <f>SUM(L225:M225)</f>
        <v>#REF!</v>
      </c>
      <c r="L225" s="201" t="e">
        <f>ZASOBY!#REF!-ZASOBY_WŁ_!L225</f>
        <v>#REF!</v>
      </c>
      <c r="M225" s="201" t="e">
        <f>ZASOBY!#REF!-ZASOBY_WŁ_!M225</f>
        <v>#REF!</v>
      </c>
      <c r="N225" s="200" t="e">
        <f>SUM(O225:P225)</f>
        <v>#REF!</v>
      </c>
      <c r="O225" s="201" t="e">
        <f>ZASOBY!#REF!-ZASOBY_WŁ_!O225</f>
        <v>#REF!</v>
      </c>
      <c r="P225" s="201" t="e">
        <f>ZASOBY!#REF!-ZASOBY_WŁ_!P225</f>
        <v>#REF!</v>
      </c>
      <c r="Q225" s="202" t="e">
        <f>SUM(R225:S225)</f>
        <v>#REF!</v>
      </c>
      <c r="R225" s="203" t="e">
        <f>ZASOBY!#REF!-ZASOBY_WŁ_!R225</f>
        <v>#REF!</v>
      </c>
      <c r="S225" s="203" t="e">
        <f>ZASOBY!#REF!-ZASOBY_WŁ_!S225</f>
        <v>#REF!</v>
      </c>
      <c r="T225" s="202" t="e">
        <f>SUM(U225:V225)</f>
        <v>#REF!</v>
      </c>
      <c r="U225" s="203" t="e">
        <f>ZASOBY!#REF!-ZASOBY_WŁ_!U225</f>
        <v>#REF!</v>
      </c>
      <c r="V225" s="203" t="e">
        <f>ZASOBY!#REF!-ZASOBY_WŁ_!V225</f>
        <v>#REF!</v>
      </c>
      <c r="W225" s="212"/>
      <c r="X225" s="212">
        <v>1912</v>
      </c>
      <c r="Y225" s="204"/>
      <c r="Z225" s="67"/>
      <c r="AA225" s="153"/>
      <c r="AB225" s="153"/>
      <c r="AC225" s="10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  <c r="CM225" s="154"/>
      <c r="CN225" s="154"/>
      <c r="CO225" s="154"/>
      <c r="CP225" s="154"/>
      <c r="CQ225" s="154"/>
      <c r="CR225" s="154"/>
      <c r="CS225" s="154"/>
      <c r="CT225" s="154"/>
      <c r="CU225" s="154"/>
      <c r="CV225" s="154"/>
      <c r="CW225" s="154"/>
      <c r="CX225" s="154"/>
      <c r="CY225" s="154"/>
      <c r="CZ225" s="154"/>
      <c r="DA225" s="154"/>
      <c r="DB225" s="154"/>
      <c r="DC225" s="154"/>
      <c r="DD225" s="154"/>
      <c r="DE225" s="154"/>
      <c r="DF225" s="154"/>
      <c r="DG225" s="154"/>
      <c r="DH225" s="154"/>
      <c r="DI225" s="154"/>
      <c r="DJ225" s="154"/>
      <c r="DK225" s="154"/>
      <c r="DL225" s="154"/>
      <c r="DM225" s="154"/>
      <c r="DN225" s="154"/>
      <c r="DO225" s="154"/>
    </row>
    <row r="226" spans="1:119" ht="12.75" customHeight="1">
      <c r="A226" s="58">
        <v>2</v>
      </c>
      <c r="B226" s="232">
        <f>+B225+1</f>
        <v>218</v>
      </c>
      <c r="C226" s="228">
        <v>3139</v>
      </c>
      <c r="D226" s="207" t="s">
        <v>27</v>
      </c>
      <c r="E226" s="208" t="s">
        <v>24</v>
      </c>
      <c r="F226" s="208" t="s">
        <v>25</v>
      </c>
      <c r="G226" s="208" t="s">
        <v>135</v>
      </c>
      <c r="H226" s="209">
        <v>11</v>
      </c>
      <c r="I226" s="198"/>
      <c r="J226" s="199"/>
      <c r="K226" s="200" t="e">
        <f>SUM(L226:M226)</f>
        <v>#REF!</v>
      </c>
      <c r="L226" s="201" t="e">
        <f>ZASOBY!#REF!-ZASOBY_WŁ_!L226</f>
        <v>#REF!</v>
      </c>
      <c r="M226" s="201" t="e">
        <f>ZASOBY!#REF!-ZASOBY_WŁ_!M226</f>
        <v>#REF!</v>
      </c>
      <c r="N226" s="200" t="e">
        <f>SUM(O226:P226)</f>
        <v>#REF!</v>
      </c>
      <c r="O226" s="201" t="e">
        <f>ZASOBY!#REF!-ZASOBY_WŁ_!O226</f>
        <v>#REF!</v>
      </c>
      <c r="P226" s="201" t="e">
        <f>ZASOBY!#REF!-ZASOBY_WŁ_!P226</f>
        <v>#REF!</v>
      </c>
      <c r="Q226" s="202" t="e">
        <f>SUM(R226:S226)</f>
        <v>#REF!</v>
      </c>
      <c r="R226" s="203" t="e">
        <f>ZASOBY!#REF!-ZASOBY_WŁ_!R226</f>
        <v>#REF!</v>
      </c>
      <c r="S226" s="203" t="e">
        <f>ZASOBY!#REF!-ZASOBY_WŁ_!S226</f>
        <v>#REF!</v>
      </c>
      <c r="T226" s="202" t="e">
        <f>SUM(U226:V226)</f>
        <v>#REF!</v>
      </c>
      <c r="U226" s="203" t="e">
        <f>ZASOBY!#REF!-ZASOBY_WŁ_!U226</f>
        <v>#REF!</v>
      </c>
      <c r="V226" s="203" t="e">
        <f>ZASOBY!#REF!-ZASOBY_WŁ_!V226</f>
        <v>#REF!</v>
      </c>
      <c r="W226" s="212"/>
      <c r="X226" s="212">
        <v>1912</v>
      </c>
      <c r="Y226" s="204"/>
      <c r="Z226" s="67"/>
      <c r="AA226" s="153"/>
      <c r="AB226" s="153"/>
      <c r="AC226" s="10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  <c r="CM226" s="154"/>
      <c r="CN226" s="154"/>
      <c r="CO226" s="154"/>
      <c r="CP226" s="154"/>
      <c r="CQ226" s="154"/>
      <c r="CR226" s="154"/>
      <c r="CS226" s="154"/>
      <c r="CT226" s="154"/>
      <c r="CU226" s="154"/>
      <c r="CV226" s="154"/>
      <c r="CW226" s="154"/>
      <c r="CX226" s="154"/>
      <c r="CY226" s="154"/>
      <c r="CZ226" s="154"/>
      <c r="DA226" s="154"/>
      <c r="DB226" s="154"/>
      <c r="DC226" s="154"/>
      <c r="DD226" s="154"/>
      <c r="DE226" s="154"/>
      <c r="DF226" s="154"/>
      <c r="DG226" s="154"/>
      <c r="DH226" s="154"/>
      <c r="DI226" s="154"/>
      <c r="DJ226" s="154"/>
      <c r="DK226" s="154"/>
      <c r="DL226" s="154"/>
      <c r="DM226" s="154"/>
      <c r="DN226" s="154"/>
      <c r="DO226" s="154"/>
    </row>
    <row r="227" spans="1:119" ht="12.75" customHeight="1">
      <c r="A227" s="58">
        <v>2</v>
      </c>
      <c r="B227" s="232">
        <f>+B226+1</f>
        <v>219</v>
      </c>
      <c r="C227" s="228">
        <v>1103</v>
      </c>
      <c r="D227" s="207" t="s">
        <v>27</v>
      </c>
      <c r="E227" s="208" t="s">
        <v>34</v>
      </c>
      <c r="F227" s="208" t="s">
        <v>25</v>
      </c>
      <c r="G227" s="208" t="s">
        <v>136</v>
      </c>
      <c r="H227" s="209" t="s">
        <v>46</v>
      </c>
      <c r="I227" s="198"/>
      <c r="J227" s="199"/>
      <c r="K227" s="200" t="e">
        <f>SUM(L227:M227)</f>
        <v>#REF!</v>
      </c>
      <c r="L227" s="201" t="e">
        <f>ZASOBY!#REF!-ZASOBY_WŁ_!L227</f>
        <v>#REF!</v>
      </c>
      <c r="M227" s="201" t="e">
        <f>ZASOBY!#REF!-ZASOBY_WŁ_!M227</f>
        <v>#REF!</v>
      </c>
      <c r="N227" s="200" t="e">
        <f>SUM(O227:P227)</f>
        <v>#REF!</v>
      </c>
      <c r="O227" s="201" t="e">
        <f>ZASOBY!#REF!-ZASOBY_WŁ_!O227</f>
        <v>#REF!</v>
      </c>
      <c r="P227" s="201" t="e">
        <f>ZASOBY!#REF!-ZASOBY_WŁ_!P227</f>
        <v>#REF!</v>
      </c>
      <c r="Q227" s="202" t="e">
        <f>SUM(R227:S227)</f>
        <v>#REF!</v>
      </c>
      <c r="R227" s="203" t="e">
        <f>ZASOBY!#REF!-ZASOBY_WŁ_!R227</f>
        <v>#REF!</v>
      </c>
      <c r="S227" s="203" t="e">
        <f>ZASOBY!#REF!-ZASOBY_WŁ_!S227</f>
        <v>#REF!</v>
      </c>
      <c r="T227" s="202" t="e">
        <f>SUM(U227:V227)</f>
        <v>#REF!</v>
      </c>
      <c r="U227" s="203" t="e">
        <f>ZASOBY!#REF!-ZASOBY_WŁ_!U227</f>
        <v>#REF!</v>
      </c>
      <c r="V227" s="203" t="e">
        <f>ZASOBY!#REF!-ZASOBY_WŁ_!V227</f>
        <v>#REF!</v>
      </c>
      <c r="W227" s="212"/>
      <c r="X227" s="212">
        <v>1966</v>
      </c>
      <c r="Y227" s="204"/>
      <c r="Z227" s="67"/>
      <c r="AA227" s="153"/>
      <c r="AB227" s="153"/>
      <c r="AC227" s="10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4"/>
      <c r="CK227" s="154"/>
      <c r="CL227" s="154"/>
      <c r="CM227" s="154"/>
      <c r="CN227" s="154"/>
      <c r="CO227" s="154"/>
      <c r="CP227" s="154"/>
      <c r="CQ227" s="154"/>
      <c r="CR227" s="154"/>
      <c r="CS227" s="154"/>
      <c r="CT227" s="154"/>
      <c r="CU227" s="154"/>
      <c r="CV227" s="154"/>
      <c r="CW227" s="154"/>
      <c r="CX227" s="154"/>
      <c r="CY227" s="154"/>
      <c r="CZ227" s="154"/>
      <c r="DA227" s="154"/>
      <c r="DB227" s="154"/>
      <c r="DC227" s="154"/>
      <c r="DD227" s="154"/>
      <c r="DE227" s="154"/>
      <c r="DF227" s="154"/>
      <c r="DG227" s="154"/>
      <c r="DH227" s="154"/>
      <c r="DI227" s="154"/>
      <c r="DJ227" s="154"/>
      <c r="DK227" s="154"/>
      <c r="DL227" s="154"/>
      <c r="DM227" s="154"/>
      <c r="DN227" s="154"/>
      <c r="DO227" s="154"/>
    </row>
    <row r="228" spans="1:119" ht="12.75" customHeight="1">
      <c r="A228" s="58">
        <v>2</v>
      </c>
      <c r="B228" s="230">
        <f>+B227+1</f>
        <v>220</v>
      </c>
      <c r="C228" s="231">
        <v>3142</v>
      </c>
      <c r="D228" s="195" t="s">
        <v>23</v>
      </c>
      <c r="E228" s="196" t="s">
        <v>24</v>
      </c>
      <c r="F228" s="196" t="s">
        <v>25</v>
      </c>
      <c r="G228" s="196" t="s">
        <v>136</v>
      </c>
      <c r="H228" s="197">
        <v>3</v>
      </c>
      <c r="I228" s="198">
        <v>1</v>
      </c>
      <c r="J228" s="199"/>
      <c r="K228" s="200" t="e">
        <f>SUM(L228:M228)</f>
        <v>#REF!</v>
      </c>
      <c r="L228" s="201" t="e">
        <f>ZASOBY!#REF!-ZASOBY_WŁ_!L228</f>
        <v>#REF!</v>
      </c>
      <c r="M228" s="201" t="e">
        <f>ZASOBY!#REF!-ZASOBY_WŁ_!M228</f>
        <v>#REF!</v>
      </c>
      <c r="N228" s="200" t="e">
        <f>SUM(O228:P228)</f>
        <v>#REF!</v>
      </c>
      <c r="O228" s="201" t="e">
        <f>ZASOBY!#REF!-ZASOBY_WŁ_!O228</f>
        <v>#REF!</v>
      </c>
      <c r="P228" s="201" t="e">
        <f>ZASOBY!#REF!-ZASOBY_WŁ_!P228</f>
        <v>#REF!</v>
      </c>
      <c r="Q228" s="202" t="e">
        <f>SUM(R228:S228)</f>
        <v>#REF!</v>
      </c>
      <c r="R228" s="203" t="e">
        <f>ZASOBY!#REF!-ZASOBY_WŁ_!R228</f>
        <v>#REF!</v>
      </c>
      <c r="S228" s="203" t="e">
        <f>ZASOBY!#REF!-ZASOBY_WŁ_!S228</f>
        <v>#REF!</v>
      </c>
      <c r="T228" s="202" t="e">
        <f>SUM(U228:V228)</f>
        <v>#REF!</v>
      </c>
      <c r="U228" s="203" t="e">
        <f>ZASOBY!#REF!-ZASOBY_WŁ_!U228</f>
        <v>#REF!</v>
      </c>
      <c r="V228" s="203" t="e">
        <f>ZASOBY!#REF!-ZASOBY_WŁ_!V228</f>
        <v>#REF!</v>
      </c>
      <c r="W228" s="212"/>
      <c r="X228" s="212">
        <v>1902</v>
      </c>
      <c r="Y228" s="204"/>
      <c r="Z228" s="67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  <c r="CM228" s="154"/>
      <c r="CN228" s="154"/>
      <c r="CO228" s="154"/>
      <c r="CP228" s="154"/>
      <c r="CQ228" s="154"/>
      <c r="CR228" s="154"/>
      <c r="CS228" s="154"/>
      <c r="CT228" s="154"/>
      <c r="CU228" s="154"/>
      <c r="CV228" s="154"/>
      <c r="CW228" s="154"/>
      <c r="CX228" s="154"/>
      <c r="CY228" s="154"/>
      <c r="CZ228" s="154"/>
      <c r="DA228" s="154"/>
      <c r="DB228" s="154"/>
      <c r="DC228" s="154"/>
      <c r="DD228" s="154"/>
      <c r="DE228" s="154"/>
      <c r="DF228" s="154"/>
      <c r="DG228" s="154"/>
      <c r="DH228" s="154"/>
      <c r="DI228" s="154"/>
      <c r="DJ228" s="154"/>
      <c r="DK228" s="154"/>
      <c r="DL228" s="154"/>
      <c r="DM228" s="154"/>
      <c r="DN228" s="154"/>
      <c r="DO228" s="154"/>
    </row>
    <row r="229" spans="1:119" ht="12.75" customHeight="1">
      <c r="A229" s="58">
        <v>2</v>
      </c>
      <c r="B229" s="230">
        <f>+B228+1</f>
        <v>221</v>
      </c>
      <c r="C229" s="231">
        <v>3156</v>
      </c>
      <c r="D229" s="195" t="s">
        <v>23</v>
      </c>
      <c r="E229" s="196" t="s">
        <v>24</v>
      </c>
      <c r="F229" s="196" t="s">
        <v>25</v>
      </c>
      <c r="G229" s="196" t="s">
        <v>136</v>
      </c>
      <c r="H229" s="197">
        <v>16</v>
      </c>
      <c r="I229" s="198">
        <v>1</v>
      </c>
      <c r="J229" s="199"/>
      <c r="K229" s="200" t="e">
        <f>SUM(L229:M229)</f>
        <v>#REF!</v>
      </c>
      <c r="L229" s="201" t="e">
        <f>ZASOBY!#REF!-ZASOBY_WŁ_!L229</f>
        <v>#REF!</v>
      </c>
      <c r="M229" s="201" t="e">
        <f>ZASOBY!#REF!-ZASOBY_WŁ_!M229</f>
        <v>#REF!</v>
      </c>
      <c r="N229" s="200" t="e">
        <f>SUM(O229:P229)</f>
        <v>#REF!</v>
      </c>
      <c r="O229" s="201" t="e">
        <f>ZASOBY!#REF!-ZASOBY_WŁ_!O229</f>
        <v>#REF!</v>
      </c>
      <c r="P229" s="201" t="e">
        <f>ZASOBY!#REF!-ZASOBY_WŁ_!P229</f>
        <v>#REF!</v>
      </c>
      <c r="Q229" s="202" t="e">
        <f>SUM(R229:S229)</f>
        <v>#REF!</v>
      </c>
      <c r="R229" s="203" t="e">
        <f>ZASOBY!#REF!-ZASOBY_WŁ_!R229</f>
        <v>#REF!</v>
      </c>
      <c r="S229" s="203" t="e">
        <f>ZASOBY!#REF!-ZASOBY_WŁ_!S229</f>
        <v>#REF!</v>
      </c>
      <c r="T229" s="202" t="e">
        <f>SUM(U229:V229)</f>
        <v>#REF!</v>
      </c>
      <c r="U229" s="203" t="e">
        <f>ZASOBY!#REF!-ZASOBY_WŁ_!U229</f>
        <v>#REF!</v>
      </c>
      <c r="V229" s="203" t="e">
        <f>ZASOBY!#REF!-ZASOBY_WŁ_!V229</f>
        <v>#REF!</v>
      </c>
      <c r="W229" s="212"/>
      <c r="X229" s="212">
        <v>1902</v>
      </c>
      <c r="Y229" s="204"/>
      <c r="Z229" s="67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4"/>
      <c r="CK229" s="154"/>
      <c r="CL229" s="154"/>
      <c r="CM229" s="154"/>
      <c r="CN229" s="154"/>
      <c r="CO229" s="154"/>
      <c r="CP229" s="154"/>
      <c r="CQ229" s="154"/>
      <c r="CR229" s="154"/>
      <c r="CS229" s="154"/>
      <c r="CT229" s="154"/>
      <c r="CU229" s="154"/>
      <c r="CV229" s="154"/>
      <c r="CW229" s="154"/>
      <c r="CX229" s="154"/>
      <c r="CY229" s="154"/>
      <c r="CZ229" s="154"/>
      <c r="DA229" s="154"/>
      <c r="DB229" s="154"/>
      <c r="DC229" s="154"/>
      <c r="DD229" s="154"/>
      <c r="DE229" s="154"/>
      <c r="DF229" s="154"/>
      <c r="DG229" s="154"/>
      <c r="DH229" s="154"/>
      <c r="DI229" s="154"/>
      <c r="DJ229" s="154"/>
      <c r="DK229" s="154"/>
      <c r="DL229" s="154"/>
      <c r="DM229" s="154"/>
      <c r="DN229" s="154"/>
      <c r="DO229" s="154"/>
    </row>
    <row r="230" spans="1:119" ht="12.75" customHeight="1">
      <c r="A230" s="58">
        <v>2</v>
      </c>
      <c r="B230" s="230">
        <f>+B229+1</f>
        <v>222</v>
      </c>
      <c r="C230" s="231">
        <v>3143</v>
      </c>
      <c r="D230" s="195" t="s">
        <v>23</v>
      </c>
      <c r="E230" s="196" t="s">
        <v>24</v>
      </c>
      <c r="F230" s="196" t="s">
        <v>25</v>
      </c>
      <c r="G230" s="196" t="s">
        <v>136</v>
      </c>
      <c r="H230" s="197">
        <v>20</v>
      </c>
      <c r="I230" s="198">
        <v>1</v>
      </c>
      <c r="J230" s="199"/>
      <c r="K230" s="200" t="e">
        <f>SUM(L230:M230)</f>
        <v>#REF!</v>
      </c>
      <c r="L230" s="201" t="e">
        <f>ZASOBY!#REF!-ZASOBY_WŁ_!L230</f>
        <v>#REF!</v>
      </c>
      <c r="M230" s="201" t="e">
        <f>ZASOBY!#REF!-ZASOBY_WŁ_!M230</f>
        <v>#REF!</v>
      </c>
      <c r="N230" s="200" t="e">
        <f>SUM(O230:P230)</f>
        <v>#REF!</v>
      </c>
      <c r="O230" s="201" t="e">
        <f>ZASOBY!#REF!-ZASOBY_WŁ_!O230</f>
        <v>#REF!</v>
      </c>
      <c r="P230" s="201" t="e">
        <f>ZASOBY!#REF!-ZASOBY_WŁ_!P230</f>
        <v>#REF!</v>
      </c>
      <c r="Q230" s="202" t="e">
        <f>SUM(R230:S230)</f>
        <v>#REF!</v>
      </c>
      <c r="R230" s="203" t="e">
        <f>ZASOBY!#REF!-ZASOBY_WŁ_!R230</f>
        <v>#REF!</v>
      </c>
      <c r="S230" s="203" t="e">
        <f>ZASOBY!#REF!-ZASOBY_WŁ_!S230</f>
        <v>#REF!</v>
      </c>
      <c r="T230" s="202" t="e">
        <f>SUM(U230:V230)</f>
        <v>#REF!</v>
      </c>
      <c r="U230" s="203" t="e">
        <f>ZASOBY!#REF!-ZASOBY_WŁ_!U230</f>
        <v>#REF!</v>
      </c>
      <c r="V230" s="203" t="e">
        <f>ZASOBY!#REF!-ZASOBY_WŁ_!V230</f>
        <v>#REF!</v>
      </c>
      <c r="W230" s="212"/>
      <c r="X230" s="212">
        <v>1903</v>
      </c>
      <c r="Y230" s="204"/>
      <c r="Z230" s="67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4"/>
      <c r="CK230" s="154"/>
      <c r="CL230" s="154"/>
      <c r="CM230" s="154"/>
      <c r="CN230" s="154"/>
      <c r="CO230" s="154"/>
      <c r="CP230" s="154"/>
      <c r="CQ230" s="154"/>
      <c r="CR230" s="154"/>
      <c r="CS230" s="154"/>
      <c r="CT230" s="154"/>
      <c r="CU230" s="154"/>
      <c r="CV230" s="154"/>
      <c r="CW230" s="154"/>
      <c r="CX230" s="154"/>
      <c r="CY230" s="154"/>
      <c r="CZ230" s="154"/>
      <c r="DA230" s="154"/>
      <c r="DB230" s="154"/>
      <c r="DC230" s="154"/>
      <c r="DD230" s="154"/>
      <c r="DE230" s="154"/>
      <c r="DF230" s="154"/>
      <c r="DG230" s="154"/>
      <c r="DH230" s="154"/>
      <c r="DI230" s="154"/>
      <c r="DJ230" s="154"/>
      <c r="DK230" s="154"/>
      <c r="DL230" s="154"/>
      <c r="DM230" s="154"/>
      <c r="DN230" s="154"/>
      <c r="DO230" s="154"/>
    </row>
    <row r="231" spans="1:119" ht="12.75" customHeight="1">
      <c r="A231" s="58">
        <v>2</v>
      </c>
      <c r="B231" s="230">
        <f>+B230+1</f>
        <v>223</v>
      </c>
      <c r="C231" s="231">
        <v>3144</v>
      </c>
      <c r="D231" s="195" t="s">
        <v>23</v>
      </c>
      <c r="E231" s="196" t="s">
        <v>24</v>
      </c>
      <c r="F231" s="196" t="s">
        <v>25</v>
      </c>
      <c r="G231" s="196" t="s">
        <v>136</v>
      </c>
      <c r="H231" s="197">
        <v>24</v>
      </c>
      <c r="I231" s="198">
        <v>1</v>
      </c>
      <c r="J231" s="199"/>
      <c r="K231" s="200" t="e">
        <f>SUM(L231:M231)</f>
        <v>#REF!</v>
      </c>
      <c r="L231" s="201" t="e">
        <f>ZASOBY!#REF!-ZASOBY_WŁ_!L231</f>
        <v>#REF!</v>
      </c>
      <c r="M231" s="201" t="e">
        <f>ZASOBY!#REF!-ZASOBY_WŁ_!M231</f>
        <v>#REF!</v>
      </c>
      <c r="N231" s="200" t="e">
        <f>SUM(O231:P231)</f>
        <v>#REF!</v>
      </c>
      <c r="O231" s="201" t="e">
        <f>ZASOBY!#REF!-ZASOBY_WŁ_!O231</f>
        <v>#REF!</v>
      </c>
      <c r="P231" s="201" t="e">
        <f>ZASOBY!#REF!-ZASOBY_WŁ_!P231</f>
        <v>#REF!</v>
      </c>
      <c r="Q231" s="202" t="e">
        <f>SUM(R231:S231)</f>
        <v>#REF!</v>
      </c>
      <c r="R231" s="203" t="e">
        <f>ZASOBY!#REF!-ZASOBY_WŁ_!R231</f>
        <v>#REF!</v>
      </c>
      <c r="S231" s="203" t="e">
        <f>ZASOBY!#REF!-ZASOBY_WŁ_!S231</f>
        <v>#REF!</v>
      </c>
      <c r="T231" s="202" t="e">
        <f>SUM(U231:V231)</f>
        <v>#REF!</v>
      </c>
      <c r="U231" s="203" t="e">
        <f>ZASOBY!#REF!-ZASOBY_WŁ_!U231</f>
        <v>#REF!</v>
      </c>
      <c r="V231" s="203" t="e">
        <f>ZASOBY!#REF!-ZASOBY_WŁ_!V231</f>
        <v>#REF!</v>
      </c>
      <c r="W231" s="212"/>
      <c r="X231" s="212">
        <v>1903</v>
      </c>
      <c r="Y231" s="204"/>
      <c r="Z231" s="67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4"/>
      <c r="CK231" s="154"/>
      <c r="CL231" s="154"/>
      <c r="CM231" s="154"/>
      <c r="CN231" s="154"/>
      <c r="CO231" s="154"/>
      <c r="CP231" s="154"/>
      <c r="CQ231" s="154"/>
      <c r="CR231" s="154"/>
      <c r="CS231" s="154"/>
      <c r="CT231" s="154"/>
      <c r="CU231" s="154"/>
      <c r="CV231" s="154"/>
      <c r="CW231" s="154"/>
      <c r="CX231" s="154"/>
      <c r="CY231" s="154"/>
      <c r="CZ231" s="154"/>
      <c r="DA231" s="154"/>
      <c r="DB231" s="154"/>
      <c r="DC231" s="154"/>
      <c r="DD231" s="154"/>
      <c r="DE231" s="154"/>
      <c r="DF231" s="154"/>
      <c r="DG231" s="154"/>
      <c r="DH231" s="154"/>
      <c r="DI231" s="154"/>
      <c r="DJ231" s="154"/>
      <c r="DK231" s="154"/>
      <c r="DL231" s="154"/>
      <c r="DM231" s="154"/>
      <c r="DN231" s="154"/>
      <c r="DO231" s="154"/>
    </row>
    <row r="232" spans="1:119" ht="12.75" customHeight="1">
      <c r="A232" s="58">
        <v>2</v>
      </c>
      <c r="B232" s="230">
        <f>+B231+1</f>
        <v>224</v>
      </c>
      <c r="C232" s="231">
        <v>3145</v>
      </c>
      <c r="D232" s="195" t="s">
        <v>23</v>
      </c>
      <c r="E232" s="196" t="s">
        <v>24</v>
      </c>
      <c r="F232" s="196" t="s">
        <v>25</v>
      </c>
      <c r="G232" s="196" t="s">
        <v>136</v>
      </c>
      <c r="H232" s="197">
        <v>30</v>
      </c>
      <c r="I232" s="198">
        <v>1</v>
      </c>
      <c r="J232" s="199"/>
      <c r="K232" s="200" t="e">
        <f>SUM(L232:M232)</f>
        <v>#REF!</v>
      </c>
      <c r="L232" s="201" t="e">
        <f>ZASOBY!#REF!-ZASOBY_WŁ_!L232</f>
        <v>#REF!</v>
      </c>
      <c r="M232" s="201" t="e">
        <f>ZASOBY!#REF!-ZASOBY_WŁ_!M232</f>
        <v>#REF!</v>
      </c>
      <c r="N232" s="200" t="e">
        <f>SUM(O232:P232)</f>
        <v>#REF!</v>
      </c>
      <c r="O232" s="201" t="e">
        <f>ZASOBY!#REF!-ZASOBY_WŁ_!O232</f>
        <v>#REF!</v>
      </c>
      <c r="P232" s="201" t="e">
        <f>ZASOBY!#REF!-ZASOBY_WŁ_!P232</f>
        <v>#REF!</v>
      </c>
      <c r="Q232" s="202" t="e">
        <f>SUM(R232:S232)</f>
        <v>#REF!</v>
      </c>
      <c r="R232" s="203" t="e">
        <f>ZASOBY!#REF!-ZASOBY_WŁ_!R232</f>
        <v>#REF!</v>
      </c>
      <c r="S232" s="203" t="e">
        <f>ZASOBY!#REF!-ZASOBY_WŁ_!S232</f>
        <v>#REF!</v>
      </c>
      <c r="T232" s="202" t="e">
        <f>SUM(U232:V232)</f>
        <v>#REF!</v>
      </c>
      <c r="U232" s="203" t="e">
        <f>ZASOBY!#REF!-ZASOBY_WŁ_!U232</f>
        <v>#REF!</v>
      </c>
      <c r="V232" s="203" t="e">
        <f>ZASOBY!#REF!-ZASOBY_WŁ_!V232</f>
        <v>#REF!</v>
      </c>
      <c r="W232" s="212"/>
      <c r="X232" s="212">
        <v>1900</v>
      </c>
      <c r="Y232" s="204"/>
      <c r="Z232" s="67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  <c r="CJ232" s="154"/>
      <c r="CK232" s="154"/>
      <c r="CL232" s="154"/>
      <c r="CM232" s="154"/>
      <c r="CN232" s="154"/>
      <c r="CO232" s="154"/>
      <c r="CP232" s="154"/>
      <c r="CQ232" s="154"/>
      <c r="CR232" s="154"/>
      <c r="CS232" s="154"/>
      <c r="CT232" s="154"/>
      <c r="CU232" s="154"/>
      <c r="CV232" s="154"/>
      <c r="CW232" s="154"/>
      <c r="CX232" s="154"/>
      <c r="CY232" s="154"/>
      <c r="CZ232" s="154"/>
      <c r="DA232" s="154"/>
      <c r="DB232" s="154"/>
      <c r="DC232" s="154"/>
      <c r="DD232" s="154"/>
      <c r="DE232" s="154"/>
      <c r="DF232" s="154"/>
      <c r="DG232" s="154"/>
      <c r="DH232" s="154"/>
      <c r="DI232" s="154"/>
      <c r="DJ232" s="154"/>
      <c r="DK232" s="154"/>
      <c r="DL232" s="154"/>
      <c r="DM232" s="154"/>
      <c r="DN232" s="154"/>
      <c r="DO232" s="154"/>
    </row>
    <row r="233" spans="1:119" ht="12.75" customHeight="1">
      <c r="A233" s="58">
        <v>2</v>
      </c>
      <c r="B233" s="230">
        <f>+B232+1</f>
        <v>225</v>
      </c>
      <c r="C233" s="231">
        <v>3158</v>
      </c>
      <c r="D233" s="195" t="s">
        <v>23</v>
      </c>
      <c r="E233" s="196" t="s">
        <v>24</v>
      </c>
      <c r="F233" s="196" t="s">
        <v>25</v>
      </c>
      <c r="G233" s="196" t="s">
        <v>136</v>
      </c>
      <c r="H233" s="197">
        <v>34</v>
      </c>
      <c r="I233" s="198">
        <v>1</v>
      </c>
      <c r="J233" s="199"/>
      <c r="K233" s="200" t="e">
        <f>SUM(L233:M233)</f>
        <v>#REF!</v>
      </c>
      <c r="L233" s="201" t="e">
        <f>ZASOBY!#REF!-ZASOBY_WŁ_!L233</f>
        <v>#REF!</v>
      </c>
      <c r="M233" s="201" t="e">
        <f>ZASOBY!#REF!-ZASOBY_WŁ_!M233</f>
        <v>#REF!</v>
      </c>
      <c r="N233" s="200" t="e">
        <f>SUM(O233:P233)</f>
        <v>#REF!</v>
      </c>
      <c r="O233" s="201" t="e">
        <f>ZASOBY!#REF!-ZASOBY_WŁ_!O233</f>
        <v>#REF!</v>
      </c>
      <c r="P233" s="201" t="e">
        <f>ZASOBY!#REF!-ZASOBY_WŁ_!P233</f>
        <v>#REF!</v>
      </c>
      <c r="Q233" s="202" t="e">
        <f>SUM(R233:S233)</f>
        <v>#REF!</v>
      </c>
      <c r="R233" s="203" t="e">
        <f>ZASOBY!#REF!-ZASOBY_WŁ_!R233</f>
        <v>#REF!</v>
      </c>
      <c r="S233" s="203" t="e">
        <f>ZASOBY!#REF!-ZASOBY_WŁ_!S233</f>
        <v>#REF!</v>
      </c>
      <c r="T233" s="202" t="e">
        <f>SUM(U233:V233)</f>
        <v>#REF!</v>
      </c>
      <c r="U233" s="203" t="e">
        <f>ZASOBY!#REF!-ZASOBY_WŁ_!U233</f>
        <v>#REF!</v>
      </c>
      <c r="V233" s="203" t="e">
        <f>ZASOBY!#REF!-ZASOBY_WŁ_!V233</f>
        <v>#REF!</v>
      </c>
      <c r="W233" s="212"/>
      <c r="X233" s="212">
        <v>1901</v>
      </c>
      <c r="Y233" s="204"/>
      <c r="Z233" s="67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  <c r="CJ233" s="154"/>
      <c r="CK233" s="154"/>
      <c r="CL233" s="154"/>
      <c r="CM233" s="154"/>
      <c r="CN233" s="154"/>
      <c r="CO233" s="154"/>
      <c r="CP233" s="154"/>
      <c r="CQ233" s="154"/>
      <c r="CR233" s="154"/>
      <c r="CS233" s="154"/>
      <c r="CT233" s="154"/>
      <c r="CU233" s="154"/>
      <c r="CV233" s="154"/>
      <c r="CW233" s="154"/>
      <c r="CX233" s="154"/>
      <c r="CY233" s="154"/>
      <c r="CZ233" s="154"/>
      <c r="DA233" s="154"/>
      <c r="DB233" s="154"/>
      <c r="DC233" s="154"/>
      <c r="DD233" s="154"/>
      <c r="DE233" s="154"/>
      <c r="DF233" s="154"/>
      <c r="DG233" s="154"/>
      <c r="DH233" s="154"/>
      <c r="DI233" s="154"/>
      <c r="DJ233" s="154"/>
      <c r="DK233" s="154"/>
      <c r="DL233" s="154"/>
      <c r="DM233" s="154"/>
      <c r="DN233" s="154"/>
      <c r="DO233" s="154"/>
    </row>
    <row r="234" spans="1:119" ht="12.75" customHeight="1">
      <c r="A234" s="58">
        <v>2</v>
      </c>
      <c r="B234" s="232">
        <f>+B233+1</f>
        <v>226</v>
      </c>
      <c r="C234" s="228">
        <v>1104</v>
      </c>
      <c r="D234" s="207" t="s">
        <v>27</v>
      </c>
      <c r="E234" s="208" t="s">
        <v>34</v>
      </c>
      <c r="F234" s="208" t="s">
        <v>25</v>
      </c>
      <c r="G234" s="208" t="s">
        <v>221</v>
      </c>
      <c r="H234" s="227" t="s">
        <v>138</v>
      </c>
      <c r="I234" s="198"/>
      <c r="J234" s="199"/>
      <c r="K234" s="200" t="e">
        <f>SUM(L234:M234)</f>
        <v>#REF!</v>
      </c>
      <c r="L234" s="201" t="e">
        <f>ZASOBY!#REF!-ZASOBY_WŁ_!L234</f>
        <v>#REF!</v>
      </c>
      <c r="M234" s="201" t="e">
        <f>ZASOBY!#REF!-ZASOBY_WŁ_!M234</f>
        <v>#REF!</v>
      </c>
      <c r="N234" s="200" t="e">
        <f>SUM(O234:P234)</f>
        <v>#REF!</v>
      </c>
      <c r="O234" s="201" t="e">
        <f>ZASOBY!#REF!-ZASOBY_WŁ_!O234</f>
        <v>#REF!</v>
      </c>
      <c r="P234" s="201" t="e">
        <f>ZASOBY!#REF!-ZASOBY_WŁ_!P234</f>
        <v>#REF!</v>
      </c>
      <c r="Q234" s="202" t="e">
        <f>SUM(R234:S234)</f>
        <v>#REF!</v>
      </c>
      <c r="R234" s="203" t="e">
        <f>ZASOBY!#REF!-ZASOBY_WŁ_!R234</f>
        <v>#REF!</v>
      </c>
      <c r="S234" s="203" t="e">
        <f>ZASOBY!#REF!-ZASOBY_WŁ_!S234</f>
        <v>#REF!</v>
      </c>
      <c r="T234" s="202" t="e">
        <f>SUM(U234:V234)</f>
        <v>#REF!</v>
      </c>
      <c r="U234" s="203" t="e">
        <f>ZASOBY!#REF!-ZASOBY_WŁ_!U234</f>
        <v>#REF!</v>
      </c>
      <c r="V234" s="203" t="e">
        <f>ZASOBY!#REF!-ZASOBY_WŁ_!V234</f>
        <v>#REF!</v>
      </c>
      <c r="W234" s="212"/>
      <c r="X234" s="212">
        <v>1970</v>
      </c>
      <c r="Y234" s="204"/>
      <c r="Z234" s="67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  <c r="CJ234" s="154"/>
      <c r="CK234" s="154"/>
      <c r="CL234" s="154"/>
      <c r="CM234" s="154"/>
      <c r="CN234" s="154"/>
      <c r="CO234" s="154"/>
      <c r="CP234" s="154"/>
      <c r="CQ234" s="154"/>
      <c r="CR234" s="154"/>
      <c r="CS234" s="154"/>
      <c r="CT234" s="154"/>
      <c r="CU234" s="154"/>
      <c r="CV234" s="154"/>
      <c r="CW234" s="154"/>
      <c r="CX234" s="154"/>
      <c r="CY234" s="154"/>
      <c r="CZ234" s="154"/>
      <c r="DA234" s="154"/>
      <c r="DB234" s="154"/>
      <c r="DC234" s="154"/>
      <c r="DD234" s="154"/>
      <c r="DE234" s="154"/>
      <c r="DF234" s="154"/>
      <c r="DG234" s="154"/>
      <c r="DH234" s="154"/>
      <c r="DI234" s="154"/>
      <c r="DJ234" s="154"/>
      <c r="DK234" s="154"/>
      <c r="DL234" s="154"/>
      <c r="DM234" s="154"/>
      <c r="DN234" s="154"/>
      <c r="DO234" s="154"/>
    </row>
    <row r="235" spans="1:119" ht="12.75" customHeight="1">
      <c r="A235" s="58">
        <v>2</v>
      </c>
      <c r="B235" s="230">
        <f>+B234+1</f>
        <v>227</v>
      </c>
      <c r="C235" s="231">
        <v>3149</v>
      </c>
      <c r="D235" s="195" t="s">
        <v>23</v>
      </c>
      <c r="E235" s="196" t="s">
        <v>24</v>
      </c>
      <c r="F235" s="196" t="s">
        <v>25</v>
      </c>
      <c r="G235" s="196" t="s">
        <v>136</v>
      </c>
      <c r="H235" s="197">
        <v>51</v>
      </c>
      <c r="I235" s="198">
        <v>1</v>
      </c>
      <c r="J235" s="199"/>
      <c r="K235" s="200" t="e">
        <f>SUM(L235:M235)</f>
        <v>#REF!</v>
      </c>
      <c r="L235" s="201" t="e">
        <f>ZASOBY!#REF!-ZASOBY_WŁ_!L235</f>
        <v>#REF!</v>
      </c>
      <c r="M235" s="201" t="e">
        <f>ZASOBY!#REF!-ZASOBY_WŁ_!M235</f>
        <v>#REF!</v>
      </c>
      <c r="N235" s="200" t="e">
        <f>SUM(O235:P235)</f>
        <v>#REF!</v>
      </c>
      <c r="O235" s="201" t="e">
        <f>ZASOBY!#REF!-ZASOBY_WŁ_!O235</f>
        <v>#REF!</v>
      </c>
      <c r="P235" s="201" t="e">
        <f>ZASOBY!#REF!-ZASOBY_WŁ_!P235</f>
        <v>#REF!</v>
      </c>
      <c r="Q235" s="202" t="e">
        <f>SUM(R235:S235)</f>
        <v>#REF!</v>
      </c>
      <c r="R235" s="203" t="e">
        <f>ZASOBY!#REF!-ZASOBY_WŁ_!R235</f>
        <v>#REF!</v>
      </c>
      <c r="S235" s="203" t="e">
        <f>ZASOBY!#REF!-ZASOBY_WŁ_!S235</f>
        <v>#REF!</v>
      </c>
      <c r="T235" s="202" t="e">
        <f>SUM(U235:V235)</f>
        <v>#REF!</v>
      </c>
      <c r="U235" s="203" t="e">
        <f>ZASOBY!#REF!-ZASOBY_WŁ_!U235</f>
        <v>#REF!</v>
      </c>
      <c r="V235" s="203" t="e">
        <f>ZASOBY!#REF!-ZASOBY_WŁ_!V235</f>
        <v>#REF!</v>
      </c>
      <c r="W235" s="212"/>
      <c r="X235" s="212">
        <v>1900</v>
      </c>
      <c r="Y235" s="204"/>
      <c r="Z235" s="67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BN235" s="154"/>
      <c r="BO235" s="154"/>
      <c r="BP235" s="154"/>
      <c r="BQ235" s="154"/>
      <c r="BR235" s="154"/>
      <c r="BS235" s="154"/>
      <c r="BT235" s="154"/>
      <c r="BU235" s="154"/>
      <c r="BV235" s="154"/>
      <c r="BW235" s="154"/>
      <c r="BX235" s="154"/>
      <c r="BY235" s="154"/>
      <c r="BZ235" s="154"/>
      <c r="CA235" s="154"/>
      <c r="CB235" s="154"/>
      <c r="CC235" s="154"/>
      <c r="CD235" s="154"/>
      <c r="CE235" s="154"/>
      <c r="CF235" s="154"/>
      <c r="CG235" s="154"/>
      <c r="CH235" s="154"/>
      <c r="CI235" s="154"/>
      <c r="CJ235" s="154"/>
      <c r="CK235" s="154"/>
      <c r="CL235" s="154"/>
      <c r="CM235" s="154"/>
      <c r="CN235" s="154"/>
      <c r="CO235" s="154"/>
      <c r="CP235" s="154"/>
      <c r="CQ235" s="154"/>
      <c r="CR235" s="154"/>
      <c r="CS235" s="154"/>
      <c r="CT235" s="154"/>
      <c r="CU235" s="154"/>
      <c r="CV235" s="154"/>
      <c r="CW235" s="154"/>
      <c r="CX235" s="154"/>
      <c r="CY235" s="154"/>
      <c r="CZ235" s="154"/>
      <c r="DA235" s="154"/>
      <c r="DB235" s="154"/>
      <c r="DC235" s="154"/>
      <c r="DD235" s="154"/>
      <c r="DE235" s="154"/>
      <c r="DF235" s="154"/>
      <c r="DG235" s="154"/>
      <c r="DH235" s="154"/>
      <c r="DI235" s="154"/>
      <c r="DJ235" s="154"/>
      <c r="DK235" s="154"/>
      <c r="DL235" s="154"/>
      <c r="DM235" s="154"/>
      <c r="DN235" s="154"/>
      <c r="DO235" s="154"/>
    </row>
    <row r="236" spans="1:119" ht="12.75" customHeight="1">
      <c r="A236" s="58">
        <v>2</v>
      </c>
      <c r="B236" s="232">
        <f>+B235+1</f>
        <v>228</v>
      </c>
      <c r="C236" s="228">
        <v>6020</v>
      </c>
      <c r="D236" s="207" t="s">
        <v>27</v>
      </c>
      <c r="E236" s="208" t="s">
        <v>34</v>
      </c>
      <c r="F236" s="208" t="s">
        <v>25</v>
      </c>
      <c r="G236" s="208" t="s">
        <v>139</v>
      </c>
      <c r="H236" s="209" t="s">
        <v>140</v>
      </c>
      <c r="I236" s="198"/>
      <c r="J236" s="199"/>
      <c r="K236" s="200" t="e">
        <f>SUM(L236:M236)</f>
        <v>#REF!</v>
      </c>
      <c r="L236" s="201" t="e">
        <f>ZASOBY!#REF!-ZASOBY_WŁ_!L236</f>
        <v>#REF!</v>
      </c>
      <c r="M236" s="201" t="e">
        <f>ZASOBY!#REF!-ZASOBY_WŁ_!M236</f>
        <v>#REF!</v>
      </c>
      <c r="N236" s="200" t="e">
        <f>SUM(O236:P236)</f>
        <v>#REF!</v>
      </c>
      <c r="O236" s="201" t="e">
        <f>ZASOBY!#REF!-ZASOBY_WŁ_!O236</f>
        <v>#REF!</v>
      </c>
      <c r="P236" s="201" t="e">
        <f>ZASOBY!#REF!-ZASOBY_WŁ_!P236</f>
        <v>#REF!</v>
      </c>
      <c r="Q236" s="202" t="e">
        <f>SUM(R236:S236)</f>
        <v>#REF!</v>
      </c>
      <c r="R236" s="203" t="e">
        <f>ZASOBY!#REF!-ZASOBY_WŁ_!R236</f>
        <v>#REF!</v>
      </c>
      <c r="S236" s="203" t="e">
        <f>ZASOBY!#REF!-ZASOBY_WŁ_!S236</f>
        <v>#REF!</v>
      </c>
      <c r="T236" s="202" t="e">
        <f>SUM(U236:V236)</f>
        <v>#REF!</v>
      </c>
      <c r="U236" s="203" t="e">
        <f>ZASOBY!#REF!-ZASOBY_WŁ_!U236</f>
        <v>#REF!</v>
      </c>
      <c r="V236" s="203" t="e">
        <f>ZASOBY!#REF!-ZASOBY_WŁ_!V236</f>
        <v>#REF!</v>
      </c>
      <c r="W236" s="212"/>
      <c r="X236" s="212">
        <v>1973</v>
      </c>
      <c r="Y236" s="204"/>
      <c r="Z236" s="67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4"/>
      <c r="CL236" s="154"/>
      <c r="CM236" s="154"/>
      <c r="CN236" s="154"/>
      <c r="CO236" s="154"/>
      <c r="CP236" s="154"/>
      <c r="CQ236" s="154"/>
      <c r="CR236" s="154"/>
      <c r="CS236" s="154"/>
      <c r="CT236" s="154"/>
      <c r="CU236" s="154"/>
      <c r="CV236" s="154"/>
      <c r="CW236" s="154"/>
      <c r="CX236" s="154"/>
      <c r="CY236" s="154"/>
      <c r="CZ236" s="154"/>
      <c r="DA236" s="154"/>
      <c r="DB236" s="154"/>
      <c r="DC236" s="154"/>
      <c r="DD236" s="154"/>
      <c r="DE236" s="154"/>
      <c r="DF236" s="154"/>
      <c r="DG236" s="154"/>
      <c r="DH236" s="154"/>
      <c r="DI236" s="154"/>
      <c r="DJ236" s="154"/>
      <c r="DK236" s="154"/>
      <c r="DL236" s="154"/>
      <c r="DM236" s="154"/>
      <c r="DN236" s="154"/>
      <c r="DO236" s="154"/>
    </row>
    <row r="237" spans="1:119" ht="12.75" customHeight="1">
      <c r="A237" s="58">
        <v>2</v>
      </c>
      <c r="B237" s="230">
        <f>+B236+1</f>
        <v>229</v>
      </c>
      <c r="C237" s="231">
        <v>3151</v>
      </c>
      <c r="D237" s="195" t="s">
        <v>23</v>
      </c>
      <c r="E237" s="196" t="s">
        <v>24</v>
      </c>
      <c r="F237" s="196" t="s">
        <v>25</v>
      </c>
      <c r="G237" s="196" t="s">
        <v>136</v>
      </c>
      <c r="H237" s="197">
        <v>69</v>
      </c>
      <c r="I237" s="198">
        <v>1</v>
      </c>
      <c r="J237" s="199"/>
      <c r="K237" s="200" t="e">
        <f>SUM(L237:M237)</f>
        <v>#REF!</v>
      </c>
      <c r="L237" s="201" t="e">
        <f>ZASOBY!#REF!-ZASOBY_WŁ_!L237</f>
        <v>#REF!</v>
      </c>
      <c r="M237" s="201" t="e">
        <f>ZASOBY!#REF!-ZASOBY_WŁ_!M237</f>
        <v>#REF!</v>
      </c>
      <c r="N237" s="200" t="e">
        <f>SUM(O237:P237)</f>
        <v>#REF!</v>
      </c>
      <c r="O237" s="201" t="e">
        <f>ZASOBY!#REF!-ZASOBY_WŁ_!O237</f>
        <v>#REF!</v>
      </c>
      <c r="P237" s="201" t="e">
        <f>ZASOBY!#REF!-ZASOBY_WŁ_!P237</f>
        <v>#REF!</v>
      </c>
      <c r="Q237" s="202" t="e">
        <f>SUM(R237:S237)</f>
        <v>#REF!</v>
      </c>
      <c r="R237" s="203" t="e">
        <f>ZASOBY!#REF!-ZASOBY_WŁ_!R237</f>
        <v>#REF!</v>
      </c>
      <c r="S237" s="203" t="e">
        <f>ZASOBY!#REF!-ZASOBY_WŁ_!S237</f>
        <v>#REF!</v>
      </c>
      <c r="T237" s="202" t="e">
        <f>SUM(U237:V237)</f>
        <v>#REF!</v>
      </c>
      <c r="U237" s="203" t="e">
        <f>ZASOBY!#REF!-ZASOBY_WŁ_!U237</f>
        <v>#REF!</v>
      </c>
      <c r="V237" s="203" t="e">
        <f>ZASOBY!#REF!-ZASOBY_WŁ_!V237</f>
        <v>#REF!</v>
      </c>
      <c r="W237" s="212"/>
      <c r="X237" s="212">
        <v>1900</v>
      </c>
      <c r="Y237" s="204"/>
      <c r="Z237" s="67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BN237" s="154"/>
      <c r="BO237" s="154"/>
      <c r="BP237" s="154"/>
      <c r="BQ237" s="154"/>
      <c r="BR237" s="154"/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  <c r="CJ237" s="154"/>
      <c r="CK237" s="154"/>
      <c r="CL237" s="154"/>
      <c r="CM237" s="154"/>
      <c r="CN237" s="154"/>
      <c r="CO237" s="154"/>
      <c r="CP237" s="154"/>
      <c r="CQ237" s="154"/>
      <c r="CR237" s="154"/>
      <c r="CS237" s="154"/>
      <c r="CT237" s="154"/>
      <c r="CU237" s="154"/>
      <c r="CV237" s="154"/>
      <c r="CW237" s="154"/>
      <c r="CX237" s="154"/>
      <c r="CY237" s="154"/>
      <c r="CZ237" s="154"/>
      <c r="DA237" s="154"/>
      <c r="DB237" s="154"/>
      <c r="DC237" s="154"/>
      <c r="DD237" s="154"/>
      <c r="DE237" s="154"/>
      <c r="DF237" s="154"/>
      <c r="DG237" s="154"/>
      <c r="DH237" s="154"/>
      <c r="DI237" s="154"/>
      <c r="DJ237" s="154"/>
      <c r="DK237" s="154"/>
      <c r="DL237" s="154"/>
      <c r="DM237" s="154"/>
      <c r="DN237" s="154"/>
      <c r="DO237" s="154"/>
    </row>
    <row r="238" spans="1:119" ht="12.75" customHeight="1">
      <c r="A238" s="58">
        <v>2</v>
      </c>
      <c r="B238" s="232">
        <f>+B237+1</f>
        <v>230</v>
      </c>
      <c r="C238" s="228">
        <v>3152</v>
      </c>
      <c r="D238" s="207" t="s">
        <v>27</v>
      </c>
      <c r="E238" s="208" t="s">
        <v>24</v>
      </c>
      <c r="F238" s="208" t="s">
        <v>25</v>
      </c>
      <c r="G238" s="208" t="s">
        <v>139</v>
      </c>
      <c r="H238" s="209">
        <v>82</v>
      </c>
      <c r="I238" s="198"/>
      <c r="J238" s="199"/>
      <c r="K238" s="200" t="e">
        <f>SUM(L238:M238)</f>
        <v>#REF!</v>
      </c>
      <c r="L238" s="201" t="e">
        <f>ZASOBY!#REF!-ZASOBY_WŁ_!L238</f>
        <v>#REF!</v>
      </c>
      <c r="M238" s="201" t="e">
        <f>ZASOBY!#REF!-ZASOBY_WŁ_!M238</f>
        <v>#REF!</v>
      </c>
      <c r="N238" s="200" t="e">
        <f>SUM(O238:P238)</f>
        <v>#REF!</v>
      </c>
      <c r="O238" s="201" t="e">
        <f>ZASOBY!#REF!-ZASOBY_WŁ_!O238</f>
        <v>#REF!</v>
      </c>
      <c r="P238" s="201" t="e">
        <f>ZASOBY!#REF!-ZASOBY_WŁ_!P238</f>
        <v>#REF!</v>
      </c>
      <c r="Q238" s="202" t="e">
        <f>SUM(R238:S238)</f>
        <v>#REF!</v>
      </c>
      <c r="R238" s="203" t="e">
        <f>ZASOBY!#REF!-ZASOBY_WŁ_!R238</f>
        <v>#REF!</v>
      </c>
      <c r="S238" s="203" t="e">
        <f>ZASOBY!#REF!-ZASOBY_WŁ_!S238</f>
        <v>#REF!</v>
      </c>
      <c r="T238" s="202" t="e">
        <f>SUM(U238:V238)</f>
        <v>#REF!</v>
      </c>
      <c r="U238" s="203" t="e">
        <f>ZASOBY!#REF!-ZASOBY_WŁ_!U238</f>
        <v>#REF!</v>
      </c>
      <c r="V238" s="203" t="e">
        <f>ZASOBY!#REF!-ZASOBY_WŁ_!V238</f>
        <v>#REF!</v>
      </c>
      <c r="W238" s="212"/>
      <c r="X238" s="212">
        <v>1900</v>
      </c>
      <c r="Y238" s="204"/>
      <c r="Z238" s="67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4"/>
      <c r="CM238" s="154"/>
      <c r="CN238" s="154"/>
      <c r="CO238" s="154"/>
      <c r="CP238" s="154"/>
      <c r="CQ238" s="154"/>
      <c r="CR238" s="154"/>
      <c r="CS238" s="154"/>
      <c r="CT238" s="154"/>
      <c r="CU238" s="154"/>
      <c r="CV238" s="154"/>
      <c r="CW238" s="154"/>
      <c r="CX238" s="154"/>
      <c r="CY238" s="154"/>
      <c r="CZ238" s="154"/>
      <c r="DA238" s="154"/>
      <c r="DB238" s="154"/>
      <c r="DC238" s="154"/>
      <c r="DD238" s="154"/>
      <c r="DE238" s="154"/>
      <c r="DF238" s="154"/>
      <c r="DG238" s="154"/>
      <c r="DH238" s="154"/>
      <c r="DI238" s="154"/>
      <c r="DJ238" s="154"/>
      <c r="DK238" s="154"/>
      <c r="DL238" s="154"/>
      <c r="DM238" s="154"/>
      <c r="DN238" s="154"/>
      <c r="DO238" s="154"/>
    </row>
    <row r="239" spans="1:119" ht="12.75" customHeight="1">
      <c r="A239" s="58">
        <v>2</v>
      </c>
      <c r="B239" s="230">
        <f>+B238+1</f>
        <v>231</v>
      </c>
      <c r="C239" s="231">
        <v>6027</v>
      </c>
      <c r="D239" s="195" t="s">
        <v>23</v>
      </c>
      <c r="E239" s="196" t="s">
        <v>24</v>
      </c>
      <c r="F239" s="196" t="s">
        <v>25</v>
      </c>
      <c r="G239" s="196" t="s">
        <v>136</v>
      </c>
      <c r="H239" s="197">
        <v>83</v>
      </c>
      <c r="I239" s="198"/>
      <c r="J239" s="199">
        <v>1</v>
      </c>
      <c r="K239" s="200" t="e">
        <f>SUM(L239:M239)</f>
        <v>#REF!</v>
      </c>
      <c r="L239" s="201" t="e">
        <f>ZASOBY!#REF!-ZASOBY_WŁ_!L239</f>
        <v>#REF!</v>
      </c>
      <c r="M239" s="201" t="e">
        <f>ZASOBY!#REF!-ZASOBY_WŁ_!M239</f>
        <v>#REF!</v>
      </c>
      <c r="N239" s="200" t="e">
        <f>SUM(O239:P239)</f>
        <v>#REF!</v>
      </c>
      <c r="O239" s="201" t="e">
        <f>ZASOBY!#REF!-ZASOBY_WŁ_!O239</f>
        <v>#REF!</v>
      </c>
      <c r="P239" s="201" t="e">
        <f>ZASOBY!#REF!-ZASOBY_WŁ_!P239</f>
        <v>#REF!</v>
      </c>
      <c r="Q239" s="202" t="e">
        <f>SUM(R239:S239)</f>
        <v>#REF!</v>
      </c>
      <c r="R239" s="203" t="e">
        <f>ZASOBY!#REF!-ZASOBY_WŁ_!R239</f>
        <v>#REF!</v>
      </c>
      <c r="S239" s="203" t="e">
        <f>ZASOBY!#REF!-ZASOBY_WŁ_!S239</f>
        <v>#REF!</v>
      </c>
      <c r="T239" s="202" t="e">
        <f>SUM(U239:V239)</f>
        <v>#REF!</v>
      </c>
      <c r="U239" s="203" t="e">
        <f>ZASOBY!#REF!-ZASOBY_WŁ_!U239</f>
        <v>#REF!</v>
      </c>
      <c r="V239" s="203" t="e">
        <f>ZASOBY!#REF!-ZASOBY_WŁ_!V239</f>
        <v>#REF!</v>
      </c>
      <c r="W239" s="212"/>
      <c r="X239" s="225">
        <v>1920</v>
      </c>
      <c r="Y239" s="204"/>
      <c r="Z239" s="67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BN239" s="154"/>
      <c r="BO239" s="154"/>
      <c r="BP239" s="154"/>
      <c r="BQ239" s="154"/>
      <c r="BR239" s="154"/>
      <c r="BS239" s="154"/>
      <c r="BT239" s="154"/>
      <c r="BU239" s="154"/>
      <c r="BV239" s="154"/>
      <c r="BW239" s="154"/>
      <c r="BX239" s="154"/>
      <c r="BY239" s="154"/>
      <c r="BZ239" s="154"/>
      <c r="CA239" s="154"/>
      <c r="CB239" s="154"/>
      <c r="CC239" s="154"/>
      <c r="CD239" s="154"/>
      <c r="CE239" s="154"/>
      <c r="CF239" s="154"/>
      <c r="CG239" s="154"/>
      <c r="CH239" s="154"/>
      <c r="CI239" s="154"/>
      <c r="CJ239" s="154"/>
      <c r="CK239" s="154"/>
      <c r="CL239" s="154"/>
      <c r="CM239" s="154"/>
      <c r="CN239" s="154"/>
      <c r="CO239" s="154"/>
      <c r="CP239" s="154"/>
      <c r="CQ239" s="154"/>
      <c r="CR239" s="154"/>
      <c r="CS239" s="154"/>
      <c r="CT239" s="154"/>
      <c r="CU239" s="154"/>
      <c r="CV239" s="154"/>
      <c r="CW239" s="154"/>
      <c r="CX239" s="154"/>
      <c r="CY239" s="154"/>
      <c r="CZ239" s="154"/>
      <c r="DA239" s="154"/>
      <c r="DB239" s="154"/>
      <c r="DC239" s="154"/>
      <c r="DD239" s="154"/>
      <c r="DE239" s="154"/>
      <c r="DF239" s="154"/>
      <c r="DG239" s="154"/>
      <c r="DH239" s="154"/>
      <c r="DI239" s="154"/>
      <c r="DJ239" s="154"/>
      <c r="DK239" s="154"/>
      <c r="DL239" s="154"/>
      <c r="DM239" s="154"/>
      <c r="DN239" s="154"/>
      <c r="DO239" s="154"/>
    </row>
    <row r="240" spans="1:119" ht="12.75" customHeight="1">
      <c r="A240" s="58">
        <v>2</v>
      </c>
      <c r="B240" s="230">
        <f>+B239+1</f>
        <v>232</v>
      </c>
      <c r="C240" s="231">
        <v>3153</v>
      </c>
      <c r="D240" s="195" t="s">
        <v>23</v>
      </c>
      <c r="E240" s="196" t="s">
        <v>24</v>
      </c>
      <c r="F240" s="196" t="s">
        <v>25</v>
      </c>
      <c r="G240" s="196" t="s">
        <v>136</v>
      </c>
      <c r="H240" s="197">
        <v>87</v>
      </c>
      <c r="I240" s="198">
        <v>1</v>
      </c>
      <c r="J240" s="199"/>
      <c r="K240" s="200" t="e">
        <f>SUM(L240:M240)</f>
        <v>#REF!</v>
      </c>
      <c r="L240" s="201" t="e">
        <f>ZASOBY!#REF!-ZASOBY_WŁ_!L240</f>
        <v>#REF!</v>
      </c>
      <c r="M240" s="201" t="e">
        <f>ZASOBY!#REF!-ZASOBY_WŁ_!M240</f>
        <v>#REF!</v>
      </c>
      <c r="N240" s="200" t="e">
        <f>SUM(O240:P240)</f>
        <v>#REF!</v>
      </c>
      <c r="O240" s="201" t="e">
        <f>ZASOBY!#REF!-ZASOBY_WŁ_!O240</f>
        <v>#REF!</v>
      </c>
      <c r="P240" s="201" t="e">
        <f>ZASOBY!#REF!-ZASOBY_WŁ_!P240</f>
        <v>#REF!</v>
      </c>
      <c r="Q240" s="202" t="e">
        <f>SUM(R240:S240)</f>
        <v>#REF!</v>
      </c>
      <c r="R240" s="203" t="e">
        <f>ZASOBY!#REF!-ZASOBY_WŁ_!R240</f>
        <v>#REF!</v>
      </c>
      <c r="S240" s="203" t="e">
        <f>ZASOBY!#REF!-ZASOBY_WŁ_!S240</f>
        <v>#REF!</v>
      </c>
      <c r="T240" s="202" t="e">
        <f>SUM(U240:V240)</f>
        <v>#REF!</v>
      </c>
      <c r="U240" s="203" t="e">
        <f>ZASOBY!#REF!-ZASOBY_WŁ_!U240</f>
        <v>#REF!</v>
      </c>
      <c r="V240" s="203" t="e">
        <f>ZASOBY!#REF!-ZASOBY_WŁ_!V240</f>
        <v>#REF!</v>
      </c>
      <c r="W240" s="212"/>
      <c r="X240" s="212">
        <v>1920</v>
      </c>
      <c r="Y240" s="224" t="s">
        <v>208</v>
      </c>
      <c r="Z240" s="67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BN240" s="154"/>
      <c r="BO240" s="154"/>
      <c r="BP240" s="154"/>
      <c r="BQ240" s="154"/>
      <c r="BR240" s="154"/>
      <c r="BS240" s="154"/>
      <c r="BT240" s="154"/>
      <c r="BU240" s="154"/>
      <c r="BV240" s="154"/>
      <c r="BW240" s="154"/>
      <c r="BX240" s="154"/>
      <c r="BY240" s="154"/>
      <c r="BZ240" s="154"/>
      <c r="CA240" s="154"/>
      <c r="CB240" s="154"/>
      <c r="CC240" s="154"/>
      <c r="CD240" s="154"/>
      <c r="CE240" s="154"/>
      <c r="CF240" s="154"/>
      <c r="CG240" s="154"/>
      <c r="CH240" s="154"/>
      <c r="CI240" s="154"/>
      <c r="CJ240" s="154"/>
      <c r="CK240" s="154"/>
      <c r="CL240" s="154"/>
      <c r="CM240" s="154"/>
      <c r="CN240" s="154"/>
      <c r="CO240" s="154"/>
      <c r="CP240" s="154"/>
      <c r="CQ240" s="154"/>
      <c r="CR240" s="154"/>
      <c r="CS240" s="154"/>
      <c r="CT240" s="154"/>
      <c r="CU240" s="154"/>
      <c r="CV240" s="154"/>
      <c r="CW240" s="154"/>
      <c r="CX240" s="154"/>
      <c r="CY240" s="154"/>
      <c r="CZ240" s="154"/>
      <c r="DA240" s="154"/>
      <c r="DB240" s="154"/>
      <c r="DC240" s="154"/>
      <c r="DD240" s="154"/>
      <c r="DE240" s="154"/>
      <c r="DF240" s="154"/>
      <c r="DG240" s="154"/>
      <c r="DH240" s="154"/>
      <c r="DI240" s="154"/>
      <c r="DJ240" s="154"/>
      <c r="DK240" s="154"/>
      <c r="DL240" s="154"/>
      <c r="DM240" s="154"/>
      <c r="DN240" s="154"/>
      <c r="DO240" s="154"/>
    </row>
    <row r="241" spans="1:119" ht="12.75" customHeight="1">
      <c r="A241" s="58">
        <v>2</v>
      </c>
      <c r="B241" s="232">
        <f>+B240+1</f>
        <v>233</v>
      </c>
      <c r="C241" s="228">
        <v>3154</v>
      </c>
      <c r="D241" s="207" t="s">
        <v>27</v>
      </c>
      <c r="E241" s="208" t="s">
        <v>24</v>
      </c>
      <c r="F241" s="208" t="s">
        <v>25</v>
      </c>
      <c r="G241" s="208" t="s">
        <v>139</v>
      </c>
      <c r="H241" s="209">
        <v>93</v>
      </c>
      <c r="I241" s="198"/>
      <c r="J241" s="199"/>
      <c r="K241" s="200" t="e">
        <f>SUM(L241:M241)</f>
        <v>#REF!</v>
      </c>
      <c r="L241" s="201" t="e">
        <f>ZASOBY!#REF!-ZASOBY_WŁ_!L241</f>
        <v>#REF!</v>
      </c>
      <c r="M241" s="201" t="e">
        <f>ZASOBY!#REF!-ZASOBY_WŁ_!M241</f>
        <v>#REF!</v>
      </c>
      <c r="N241" s="200" t="e">
        <f>SUM(O241:P241)</f>
        <v>#REF!</v>
      </c>
      <c r="O241" s="201" t="e">
        <f>ZASOBY!#REF!-ZASOBY_WŁ_!O241</f>
        <v>#REF!</v>
      </c>
      <c r="P241" s="201" t="e">
        <f>ZASOBY!#REF!-ZASOBY_WŁ_!P241</f>
        <v>#REF!</v>
      </c>
      <c r="Q241" s="202" t="e">
        <f>SUM(R241:S241)</f>
        <v>#REF!</v>
      </c>
      <c r="R241" s="203" t="e">
        <f>ZASOBY!#REF!-ZASOBY_WŁ_!R241</f>
        <v>#REF!</v>
      </c>
      <c r="S241" s="203" t="e">
        <f>ZASOBY!#REF!-ZASOBY_WŁ_!S241</f>
        <v>#REF!</v>
      </c>
      <c r="T241" s="202" t="e">
        <f>SUM(U241:V241)</f>
        <v>#REF!</v>
      </c>
      <c r="U241" s="203" t="e">
        <f>ZASOBY!#REF!-ZASOBY_WŁ_!U241</f>
        <v>#REF!</v>
      </c>
      <c r="V241" s="203" t="e">
        <f>ZASOBY!#REF!-ZASOBY_WŁ_!V241</f>
        <v>#REF!</v>
      </c>
      <c r="W241" s="212"/>
      <c r="X241" s="212">
        <v>1906</v>
      </c>
      <c r="Y241" s="204"/>
      <c r="Z241" s="67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BN241" s="154"/>
      <c r="BO241" s="154"/>
      <c r="BP241" s="154"/>
      <c r="BQ241" s="154"/>
      <c r="BR241" s="154"/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  <c r="CF241" s="154"/>
      <c r="CG241" s="154"/>
      <c r="CH241" s="154"/>
      <c r="CI241" s="154"/>
      <c r="CJ241" s="154"/>
      <c r="CK241" s="154"/>
      <c r="CL241" s="154"/>
      <c r="CM241" s="154"/>
      <c r="CN241" s="154"/>
      <c r="CO241" s="154"/>
      <c r="CP241" s="154"/>
      <c r="CQ241" s="154"/>
      <c r="CR241" s="154"/>
      <c r="CS241" s="154"/>
      <c r="CT241" s="154"/>
      <c r="CU241" s="154"/>
      <c r="CV241" s="154"/>
      <c r="CW241" s="154"/>
      <c r="CX241" s="154"/>
      <c r="CY241" s="154"/>
      <c r="CZ241" s="154"/>
      <c r="DA241" s="154"/>
      <c r="DB241" s="154"/>
      <c r="DC241" s="154"/>
      <c r="DD241" s="154"/>
      <c r="DE241" s="154"/>
      <c r="DF241" s="154"/>
      <c r="DG241" s="154"/>
      <c r="DH241" s="154"/>
      <c r="DI241" s="154"/>
      <c r="DJ241" s="154"/>
      <c r="DK241" s="154"/>
      <c r="DL241" s="154"/>
      <c r="DM241" s="154"/>
      <c r="DN241" s="154"/>
      <c r="DO241" s="154"/>
    </row>
    <row r="242" spans="1:119" ht="12.75" customHeight="1">
      <c r="A242" s="58">
        <v>2</v>
      </c>
      <c r="B242" s="232">
        <f>+B241+1</f>
        <v>234</v>
      </c>
      <c r="C242" s="228">
        <v>3155</v>
      </c>
      <c r="D242" s="207" t="s">
        <v>27</v>
      </c>
      <c r="E242" s="208" t="s">
        <v>24</v>
      </c>
      <c r="F242" s="208" t="s">
        <v>25</v>
      </c>
      <c r="G242" s="208" t="s">
        <v>136</v>
      </c>
      <c r="H242" s="209">
        <v>95</v>
      </c>
      <c r="I242" s="198"/>
      <c r="J242" s="199"/>
      <c r="K242" s="200" t="e">
        <f>SUM(L242:M242)</f>
        <v>#REF!</v>
      </c>
      <c r="L242" s="201" t="e">
        <f>ZASOBY!#REF!-ZASOBY_WŁ_!L242</f>
        <v>#REF!</v>
      </c>
      <c r="M242" s="201" t="e">
        <f>ZASOBY!#REF!-ZASOBY_WŁ_!M242</f>
        <v>#REF!</v>
      </c>
      <c r="N242" s="200" t="e">
        <f>SUM(O242:P242)</f>
        <v>#REF!</v>
      </c>
      <c r="O242" s="201" t="e">
        <f>ZASOBY!#REF!-ZASOBY_WŁ_!O242</f>
        <v>#REF!</v>
      </c>
      <c r="P242" s="201" t="e">
        <f>ZASOBY!#REF!-ZASOBY_WŁ_!P242</f>
        <v>#REF!</v>
      </c>
      <c r="Q242" s="202" t="e">
        <f>SUM(R242:S242)</f>
        <v>#REF!</v>
      </c>
      <c r="R242" s="203" t="e">
        <f>ZASOBY!#REF!-ZASOBY_WŁ_!R242</f>
        <v>#REF!</v>
      </c>
      <c r="S242" s="203" t="e">
        <f>ZASOBY!#REF!-ZASOBY_WŁ_!S242</f>
        <v>#REF!</v>
      </c>
      <c r="T242" s="202" t="e">
        <f>SUM(U242:V242)</f>
        <v>#REF!</v>
      </c>
      <c r="U242" s="203" t="e">
        <f>ZASOBY!#REF!-ZASOBY_WŁ_!U242</f>
        <v>#REF!</v>
      </c>
      <c r="V242" s="203" t="e">
        <f>ZASOBY!#REF!-ZASOBY_WŁ_!V242</f>
        <v>#REF!</v>
      </c>
      <c r="W242" s="212"/>
      <c r="X242" s="212">
        <v>1900</v>
      </c>
      <c r="Y242" s="204"/>
      <c r="Z242" s="67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BN242" s="154"/>
      <c r="BO242" s="154"/>
      <c r="BP242" s="154"/>
      <c r="BQ242" s="154"/>
      <c r="BR242" s="154"/>
      <c r="BS242" s="154"/>
      <c r="BT242" s="154"/>
      <c r="BU242" s="154"/>
      <c r="BV242" s="154"/>
      <c r="BW242" s="154"/>
      <c r="BX242" s="154"/>
      <c r="BY242" s="154"/>
      <c r="BZ242" s="154"/>
      <c r="CA242" s="154"/>
      <c r="CB242" s="154"/>
      <c r="CC242" s="154"/>
      <c r="CD242" s="154"/>
      <c r="CE242" s="154"/>
      <c r="CF242" s="154"/>
      <c r="CG242" s="154"/>
      <c r="CH242" s="154"/>
      <c r="CI242" s="154"/>
      <c r="CJ242" s="154"/>
      <c r="CK242" s="154"/>
      <c r="CL242" s="154"/>
      <c r="CM242" s="154"/>
      <c r="CN242" s="154"/>
      <c r="CO242" s="154"/>
      <c r="CP242" s="154"/>
      <c r="CQ242" s="154"/>
      <c r="CR242" s="154"/>
      <c r="CS242" s="154"/>
      <c r="CT242" s="154"/>
      <c r="CU242" s="154"/>
      <c r="CV242" s="154"/>
      <c r="CW242" s="154"/>
      <c r="CX242" s="154"/>
      <c r="CY242" s="154"/>
      <c r="CZ242" s="154"/>
      <c r="DA242" s="154"/>
      <c r="DB242" s="154"/>
      <c r="DC242" s="154"/>
      <c r="DD242" s="154"/>
      <c r="DE242" s="154"/>
      <c r="DF242" s="154"/>
      <c r="DG242" s="154"/>
      <c r="DH242" s="154"/>
      <c r="DI242" s="154"/>
      <c r="DJ242" s="154"/>
      <c r="DK242" s="154"/>
      <c r="DL242" s="154"/>
      <c r="DM242" s="154"/>
      <c r="DN242" s="154"/>
      <c r="DO242" s="154"/>
    </row>
    <row r="243" spans="1:119" ht="12.75" customHeight="1">
      <c r="A243" s="58">
        <v>2</v>
      </c>
      <c r="B243" s="230">
        <f>+B242+1</f>
        <v>235</v>
      </c>
      <c r="C243" s="231">
        <v>2003</v>
      </c>
      <c r="D243" s="195" t="s">
        <v>23</v>
      </c>
      <c r="E243" s="196" t="s">
        <v>24</v>
      </c>
      <c r="F243" s="196" t="s">
        <v>25</v>
      </c>
      <c r="G243" s="196" t="s">
        <v>136</v>
      </c>
      <c r="H243" s="197">
        <v>97</v>
      </c>
      <c r="I243" s="198">
        <v>1</v>
      </c>
      <c r="J243" s="199"/>
      <c r="K243" s="200" t="e">
        <f>SUM(L243:M243)</f>
        <v>#REF!</v>
      </c>
      <c r="L243" s="201" t="e">
        <f>ZASOBY!#REF!-ZASOBY_WŁ_!L243</f>
        <v>#REF!</v>
      </c>
      <c r="M243" s="201" t="e">
        <f>ZASOBY!#REF!-ZASOBY_WŁ_!M243</f>
        <v>#REF!</v>
      </c>
      <c r="N243" s="200" t="e">
        <f>SUM(O243:P243)</f>
        <v>#REF!</v>
      </c>
      <c r="O243" s="201" t="e">
        <f>ZASOBY!#REF!-ZASOBY_WŁ_!O243</f>
        <v>#REF!</v>
      </c>
      <c r="P243" s="201" t="e">
        <f>ZASOBY!#REF!-ZASOBY_WŁ_!P243</f>
        <v>#REF!</v>
      </c>
      <c r="Q243" s="202" t="e">
        <f>SUM(R243:S243)</f>
        <v>#REF!</v>
      </c>
      <c r="R243" s="203" t="e">
        <f>ZASOBY!#REF!-ZASOBY_WŁ_!R243</f>
        <v>#REF!</v>
      </c>
      <c r="S243" s="203" t="e">
        <f>ZASOBY!#REF!-ZASOBY_WŁ_!S243</f>
        <v>#REF!</v>
      </c>
      <c r="T243" s="202" t="e">
        <f>SUM(U243:V243)</f>
        <v>#REF!</v>
      </c>
      <c r="U243" s="203" t="e">
        <f>ZASOBY!#REF!-ZASOBY_WŁ_!U243</f>
        <v>#REF!</v>
      </c>
      <c r="V243" s="203" t="e">
        <f>ZASOBY!#REF!-ZASOBY_WŁ_!V243</f>
        <v>#REF!</v>
      </c>
      <c r="W243" s="212"/>
      <c r="X243" s="212">
        <v>1900</v>
      </c>
      <c r="Y243" s="204"/>
      <c r="Z243" s="67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BN243" s="154"/>
      <c r="BO243" s="154"/>
      <c r="BP243" s="154"/>
      <c r="BQ243" s="154"/>
      <c r="BR243" s="154"/>
      <c r="BS243" s="154"/>
      <c r="BT243" s="154"/>
      <c r="BU243" s="154"/>
      <c r="BV243" s="154"/>
      <c r="BW243" s="154"/>
      <c r="BX243" s="154"/>
      <c r="BY243" s="154"/>
      <c r="BZ243" s="154"/>
      <c r="CA243" s="154"/>
      <c r="CB243" s="154"/>
      <c r="CC243" s="154"/>
      <c r="CD243" s="154"/>
      <c r="CE243" s="154"/>
      <c r="CF243" s="154"/>
      <c r="CG243" s="154"/>
      <c r="CH243" s="154"/>
      <c r="CI243" s="154"/>
      <c r="CJ243" s="154"/>
      <c r="CK243" s="154"/>
      <c r="CL243" s="154"/>
      <c r="CM243" s="154"/>
      <c r="CN243" s="154"/>
      <c r="CO243" s="154"/>
      <c r="CP243" s="154"/>
      <c r="CQ243" s="154"/>
      <c r="CR243" s="154"/>
      <c r="CS243" s="154"/>
      <c r="CT243" s="154"/>
      <c r="CU243" s="154"/>
      <c r="CV243" s="154"/>
      <c r="CW243" s="154"/>
      <c r="CX243" s="154"/>
      <c r="CY243" s="154"/>
      <c r="CZ243" s="154"/>
      <c r="DA243" s="154"/>
      <c r="DB243" s="154"/>
      <c r="DC243" s="154"/>
      <c r="DD243" s="154"/>
      <c r="DE243" s="154"/>
      <c r="DF243" s="154"/>
      <c r="DG243" s="154"/>
      <c r="DH243" s="154"/>
      <c r="DI243" s="154"/>
      <c r="DJ243" s="154"/>
      <c r="DK243" s="154"/>
      <c r="DL243" s="154"/>
      <c r="DM243" s="154"/>
      <c r="DN243" s="154"/>
      <c r="DO243" s="154"/>
    </row>
    <row r="244" spans="1:119" ht="12.75" customHeight="1">
      <c r="A244" s="58">
        <v>4</v>
      </c>
      <c r="B244" s="232">
        <f>+B243+1</f>
        <v>236</v>
      </c>
      <c r="C244" s="228">
        <v>1112</v>
      </c>
      <c r="D244" s="207" t="s">
        <v>27</v>
      </c>
      <c r="E244" s="208" t="s">
        <v>34</v>
      </c>
      <c r="F244" s="208" t="s">
        <v>25</v>
      </c>
      <c r="G244" s="208" t="s">
        <v>222</v>
      </c>
      <c r="H244" s="209" t="s">
        <v>142</v>
      </c>
      <c r="I244" s="198"/>
      <c r="J244" s="199"/>
      <c r="K244" s="200" t="e">
        <f>SUM(L244:M244)</f>
        <v>#REF!</v>
      </c>
      <c r="L244" s="201" t="e">
        <f>ZASOBY!#REF!-ZASOBY_WŁ_!L244</f>
        <v>#REF!</v>
      </c>
      <c r="M244" s="201" t="e">
        <f>ZASOBY!#REF!-ZASOBY_WŁ_!M244</f>
        <v>#REF!</v>
      </c>
      <c r="N244" s="200" t="e">
        <f>SUM(O244:P244)</f>
        <v>#REF!</v>
      </c>
      <c r="O244" s="201" t="e">
        <f>ZASOBY!#REF!-ZASOBY_WŁ_!O244</f>
        <v>#REF!</v>
      </c>
      <c r="P244" s="201" t="e">
        <f>ZASOBY!#REF!-ZASOBY_WŁ_!P244</f>
        <v>#REF!</v>
      </c>
      <c r="Q244" s="202" t="e">
        <f>SUM(R244:S244)</f>
        <v>#REF!</v>
      </c>
      <c r="R244" s="203" t="e">
        <f>ZASOBY!#REF!-ZASOBY_WŁ_!R244</f>
        <v>#REF!</v>
      </c>
      <c r="S244" s="203" t="e">
        <f>ZASOBY!#REF!-ZASOBY_WŁ_!S244</f>
        <v>#REF!</v>
      </c>
      <c r="T244" s="202" t="e">
        <f>SUM(U244:V244)</f>
        <v>#REF!</v>
      </c>
      <c r="U244" s="203" t="e">
        <f>ZASOBY!#REF!-ZASOBY_WŁ_!U244</f>
        <v>#REF!</v>
      </c>
      <c r="V244" s="203" t="e">
        <f>ZASOBY!#REF!-ZASOBY_WŁ_!V244</f>
        <v>#REF!</v>
      </c>
      <c r="W244" s="212"/>
      <c r="X244" s="212">
        <v>1994</v>
      </c>
      <c r="Y244" s="204"/>
      <c r="Z244" s="67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BN244" s="154"/>
      <c r="BO244" s="154"/>
      <c r="BP244" s="154"/>
      <c r="BQ244" s="154"/>
      <c r="BR244" s="154"/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  <c r="CJ244" s="154"/>
      <c r="CK244" s="154"/>
      <c r="CL244" s="154"/>
      <c r="CM244" s="154"/>
      <c r="CN244" s="154"/>
      <c r="CO244" s="154"/>
      <c r="CP244" s="154"/>
      <c r="CQ244" s="154"/>
      <c r="CR244" s="154"/>
      <c r="CS244" s="154"/>
      <c r="CT244" s="154"/>
      <c r="CU244" s="154"/>
      <c r="CV244" s="154"/>
      <c r="CW244" s="154"/>
      <c r="CX244" s="154"/>
      <c r="CY244" s="154"/>
      <c r="CZ244" s="154"/>
      <c r="DA244" s="154"/>
      <c r="DB244" s="154"/>
      <c r="DC244" s="154"/>
      <c r="DD244" s="154"/>
      <c r="DE244" s="154"/>
      <c r="DF244" s="154"/>
      <c r="DG244" s="154"/>
      <c r="DH244" s="154"/>
      <c r="DI244" s="154"/>
      <c r="DJ244" s="154"/>
      <c r="DK244" s="154"/>
      <c r="DL244" s="154"/>
      <c r="DM244" s="154"/>
      <c r="DN244" s="154"/>
      <c r="DO244" s="154"/>
    </row>
    <row r="245" spans="1:119" ht="12.75" customHeight="1">
      <c r="A245" s="58">
        <v>4</v>
      </c>
      <c r="B245" s="232">
        <f>+B244+1</f>
        <v>237</v>
      </c>
      <c r="C245" s="228">
        <v>1119</v>
      </c>
      <c r="D245" s="207" t="s">
        <v>27</v>
      </c>
      <c r="E245" s="208"/>
      <c r="F245" s="208" t="s">
        <v>25</v>
      </c>
      <c r="G245" s="208" t="s">
        <v>143</v>
      </c>
      <c r="H245" s="209">
        <v>9</v>
      </c>
      <c r="I245" s="198"/>
      <c r="J245" s="199"/>
      <c r="K245" s="200" t="e">
        <f>SUM(L245:M245)</f>
        <v>#REF!</v>
      </c>
      <c r="L245" s="201" t="e">
        <f>ZASOBY!#REF!-ZASOBY_WŁ_!L245</f>
        <v>#REF!</v>
      </c>
      <c r="M245" s="201" t="e">
        <f>ZASOBY!#REF!-ZASOBY_WŁ_!M245</f>
        <v>#REF!</v>
      </c>
      <c r="N245" s="200" t="e">
        <f>SUM(O245:P245)</f>
        <v>#REF!</v>
      </c>
      <c r="O245" s="201" t="e">
        <f>ZASOBY!#REF!-ZASOBY_WŁ_!O245</f>
        <v>#REF!</v>
      </c>
      <c r="P245" s="201" t="e">
        <f>ZASOBY!#REF!-ZASOBY_WŁ_!P245</f>
        <v>#REF!</v>
      </c>
      <c r="Q245" s="202" t="e">
        <f>SUM(R245:S245)</f>
        <v>#REF!</v>
      </c>
      <c r="R245" s="203" t="e">
        <f>ZASOBY!#REF!-ZASOBY_WŁ_!R245</f>
        <v>#REF!</v>
      </c>
      <c r="S245" s="203" t="e">
        <f>ZASOBY!#REF!-ZASOBY_WŁ_!S245</f>
        <v>#REF!</v>
      </c>
      <c r="T245" s="202" t="e">
        <f>SUM(U245:V245)</f>
        <v>#REF!</v>
      </c>
      <c r="U245" s="203" t="e">
        <f>ZASOBY!#REF!-ZASOBY_WŁ_!U245</f>
        <v>#REF!</v>
      </c>
      <c r="V245" s="203" t="e">
        <f>ZASOBY!#REF!-ZASOBY_WŁ_!V245</f>
        <v>#REF!</v>
      </c>
      <c r="W245" s="212"/>
      <c r="X245" s="212">
        <v>1935</v>
      </c>
      <c r="Y245" s="204"/>
      <c r="Z245" s="67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BN245" s="154"/>
      <c r="BO245" s="154"/>
      <c r="BP245" s="154"/>
      <c r="BQ245" s="154"/>
      <c r="BR245" s="154"/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4"/>
      <c r="CD245" s="154"/>
      <c r="CE245" s="154"/>
      <c r="CF245" s="154"/>
      <c r="CG245" s="154"/>
      <c r="CH245" s="154"/>
      <c r="CI245" s="154"/>
      <c r="CJ245" s="154"/>
      <c r="CK245" s="154"/>
      <c r="CL245" s="154"/>
      <c r="CM245" s="154"/>
      <c r="CN245" s="154"/>
      <c r="CO245" s="154"/>
      <c r="CP245" s="154"/>
      <c r="CQ245" s="154"/>
      <c r="CR245" s="154"/>
      <c r="CS245" s="154"/>
      <c r="CT245" s="154"/>
      <c r="CU245" s="154"/>
      <c r="CV245" s="154"/>
      <c r="CW245" s="154"/>
      <c r="CX245" s="154"/>
      <c r="CY245" s="154"/>
      <c r="CZ245" s="154"/>
      <c r="DA245" s="154"/>
      <c r="DB245" s="154"/>
      <c r="DC245" s="154"/>
      <c r="DD245" s="154"/>
      <c r="DE245" s="154"/>
      <c r="DF245" s="154"/>
      <c r="DG245" s="154"/>
      <c r="DH245" s="154"/>
      <c r="DI245" s="154"/>
      <c r="DJ245" s="154"/>
      <c r="DK245" s="154"/>
      <c r="DL245" s="154"/>
      <c r="DM245" s="154"/>
      <c r="DN245" s="154"/>
      <c r="DO245" s="154"/>
    </row>
    <row r="246" spans="1:119" ht="12.75" customHeight="1">
      <c r="A246" s="58">
        <v>4</v>
      </c>
      <c r="B246" s="232">
        <f>+B245+1</f>
        <v>238</v>
      </c>
      <c r="C246" s="228">
        <v>1105</v>
      </c>
      <c r="D246" s="207" t="s">
        <v>27</v>
      </c>
      <c r="E246" s="208" t="s">
        <v>29</v>
      </c>
      <c r="F246" s="208" t="s">
        <v>25</v>
      </c>
      <c r="G246" s="208" t="s">
        <v>143</v>
      </c>
      <c r="H246" s="209">
        <v>11</v>
      </c>
      <c r="I246" s="198"/>
      <c r="J246" s="199"/>
      <c r="K246" s="200" t="e">
        <f>SUM(L246:M246)</f>
        <v>#REF!</v>
      </c>
      <c r="L246" s="201" t="e">
        <f>ZASOBY!#REF!-ZASOBY_WŁ_!L246</f>
        <v>#REF!</v>
      </c>
      <c r="M246" s="201" t="e">
        <f>ZASOBY!#REF!-ZASOBY_WŁ_!M246</f>
        <v>#REF!</v>
      </c>
      <c r="N246" s="200" t="e">
        <f>SUM(O246:P246)</f>
        <v>#REF!</v>
      </c>
      <c r="O246" s="201" t="e">
        <f>ZASOBY!#REF!-ZASOBY_WŁ_!O246</f>
        <v>#REF!</v>
      </c>
      <c r="P246" s="201" t="e">
        <f>ZASOBY!#REF!-ZASOBY_WŁ_!P246</f>
        <v>#REF!</v>
      </c>
      <c r="Q246" s="202" t="e">
        <f>SUM(R246:S246)</f>
        <v>#REF!</v>
      </c>
      <c r="R246" s="203" t="e">
        <f>ZASOBY!#REF!-ZASOBY_WŁ_!R246</f>
        <v>#REF!</v>
      </c>
      <c r="S246" s="203" t="e">
        <f>ZASOBY!#REF!-ZASOBY_WŁ_!S246</f>
        <v>#REF!</v>
      </c>
      <c r="T246" s="202" t="e">
        <f>SUM(U246:V246)</f>
        <v>#REF!</v>
      </c>
      <c r="U246" s="203" t="e">
        <f>ZASOBY!#REF!-ZASOBY_WŁ_!U246</f>
        <v>#REF!</v>
      </c>
      <c r="V246" s="203" t="e">
        <f>ZASOBY!#REF!-ZASOBY_WŁ_!V246</f>
        <v>#REF!</v>
      </c>
      <c r="W246" s="212"/>
      <c r="X246" s="212">
        <v>1935</v>
      </c>
      <c r="Y246" s="204"/>
      <c r="Z246" s="67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BN246" s="154"/>
      <c r="BO246" s="154"/>
      <c r="BP246" s="154"/>
      <c r="BQ246" s="154"/>
      <c r="BR246" s="154"/>
      <c r="BS246" s="154"/>
      <c r="BT246" s="154"/>
      <c r="BU246" s="154"/>
      <c r="BV246" s="154"/>
      <c r="BW246" s="154"/>
      <c r="BX246" s="154"/>
      <c r="BY246" s="154"/>
      <c r="BZ246" s="154"/>
      <c r="CA246" s="154"/>
      <c r="CB246" s="154"/>
      <c r="CC246" s="154"/>
      <c r="CD246" s="154"/>
      <c r="CE246" s="154"/>
      <c r="CF246" s="154"/>
      <c r="CG246" s="154"/>
      <c r="CH246" s="154"/>
      <c r="CI246" s="154"/>
      <c r="CJ246" s="154"/>
      <c r="CK246" s="154"/>
      <c r="CL246" s="154"/>
      <c r="CM246" s="154"/>
      <c r="CN246" s="154"/>
      <c r="CO246" s="154"/>
      <c r="CP246" s="154"/>
      <c r="CQ246" s="154"/>
      <c r="CR246" s="154"/>
      <c r="CS246" s="154"/>
      <c r="CT246" s="154"/>
      <c r="CU246" s="154"/>
      <c r="CV246" s="154"/>
      <c r="CW246" s="154"/>
      <c r="CX246" s="154"/>
      <c r="CY246" s="154"/>
      <c r="CZ246" s="154"/>
      <c r="DA246" s="154"/>
      <c r="DB246" s="154"/>
      <c r="DC246" s="154"/>
      <c r="DD246" s="154"/>
      <c r="DE246" s="154"/>
      <c r="DF246" s="154"/>
      <c r="DG246" s="154"/>
      <c r="DH246" s="154"/>
      <c r="DI246" s="154"/>
      <c r="DJ246" s="154"/>
      <c r="DK246" s="154"/>
      <c r="DL246" s="154"/>
      <c r="DM246" s="154"/>
      <c r="DN246" s="154"/>
      <c r="DO246" s="154"/>
    </row>
    <row r="247" spans="1:119" ht="12.75" customHeight="1">
      <c r="A247" s="58">
        <v>4</v>
      </c>
      <c r="B247" s="232">
        <f>+B246+1</f>
        <v>239</v>
      </c>
      <c r="C247" s="228">
        <v>1106</v>
      </c>
      <c r="D247" s="207" t="s">
        <v>27</v>
      </c>
      <c r="E247" s="208" t="s">
        <v>29</v>
      </c>
      <c r="F247" s="208" t="s">
        <v>25</v>
      </c>
      <c r="G247" s="208" t="s">
        <v>143</v>
      </c>
      <c r="H247" s="209">
        <v>13</v>
      </c>
      <c r="I247" s="198"/>
      <c r="J247" s="199"/>
      <c r="K247" s="200" t="e">
        <f>SUM(L247:M247)</f>
        <v>#REF!</v>
      </c>
      <c r="L247" s="201" t="e">
        <f>ZASOBY!#REF!-ZASOBY_WŁ_!L247</f>
        <v>#REF!</v>
      </c>
      <c r="M247" s="201" t="e">
        <f>ZASOBY!#REF!-ZASOBY_WŁ_!M247</f>
        <v>#REF!</v>
      </c>
      <c r="N247" s="200" t="e">
        <f>SUM(O247:P247)</f>
        <v>#REF!</v>
      </c>
      <c r="O247" s="201" t="e">
        <f>ZASOBY!#REF!-ZASOBY_WŁ_!O247</f>
        <v>#REF!</v>
      </c>
      <c r="P247" s="201" t="e">
        <f>ZASOBY!#REF!-ZASOBY_WŁ_!P247</f>
        <v>#REF!</v>
      </c>
      <c r="Q247" s="202" t="e">
        <f>SUM(R247:S247)</f>
        <v>#REF!</v>
      </c>
      <c r="R247" s="203" t="e">
        <f>ZASOBY!#REF!-ZASOBY_WŁ_!R247</f>
        <v>#REF!</v>
      </c>
      <c r="S247" s="203" t="e">
        <f>ZASOBY!#REF!-ZASOBY_WŁ_!S247</f>
        <v>#REF!</v>
      </c>
      <c r="T247" s="202" t="e">
        <f>SUM(U247:V247)</f>
        <v>#REF!</v>
      </c>
      <c r="U247" s="203" t="e">
        <f>ZASOBY!#REF!-ZASOBY_WŁ_!U247</f>
        <v>#REF!</v>
      </c>
      <c r="V247" s="203" t="e">
        <f>ZASOBY!#REF!-ZASOBY_WŁ_!V247</f>
        <v>#REF!</v>
      </c>
      <c r="W247" s="212"/>
      <c r="X247" s="212">
        <v>1935</v>
      </c>
      <c r="Y247" s="204"/>
      <c r="Z247" s="67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BN247" s="154"/>
      <c r="BO247" s="154"/>
      <c r="BP247" s="154"/>
      <c r="BQ247" s="154"/>
      <c r="BR247" s="154"/>
      <c r="BS247" s="154"/>
      <c r="BT247" s="154"/>
      <c r="BU247" s="154"/>
      <c r="BV247" s="154"/>
      <c r="BW247" s="154"/>
      <c r="BX247" s="154"/>
      <c r="BY247" s="154"/>
      <c r="BZ247" s="154"/>
      <c r="CA247" s="154"/>
      <c r="CB247" s="154"/>
      <c r="CC247" s="154"/>
      <c r="CD247" s="154"/>
      <c r="CE247" s="154"/>
      <c r="CF247" s="154"/>
      <c r="CG247" s="154"/>
      <c r="CH247" s="154"/>
      <c r="CI247" s="154"/>
      <c r="CJ247" s="154"/>
      <c r="CK247" s="154"/>
      <c r="CL247" s="154"/>
      <c r="CM247" s="154"/>
      <c r="CN247" s="154"/>
      <c r="CO247" s="154"/>
      <c r="CP247" s="154"/>
      <c r="CQ247" s="154"/>
      <c r="CR247" s="154"/>
      <c r="CS247" s="154"/>
      <c r="CT247" s="154"/>
      <c r="CU247" s="154"/>
      <c r="CV247" s="154"/>
      <c r="CW247" s="154"/>
      <c r="CX247" s="154"/>
      <c r="CY247" s="154"/>
      <c r="CZ247" s="154"/>
      <c r="DA247" s="154"/>
      <c r="DB247" s="154"/>
      <c r="DC247" s="154"/>
      <c r="DD247" s="154"/>
      <c r="DE247" s="154"/>
      <c r="DF247" s="154"/>
      <c r="DG247" s="154"/>
      <c r="DH247" s="154"/>
      <c r="DI247" s="154"/>
      <c r="DJ247" s="154"/>
      <c r="DK247" s="154"/>
      <c r="DL247" s="154"/>
      <c r="DM247" s="154"/>
      <c r="DN247" s="154"/>
      <c r="DO247" s="154"/>
    </row>
    <row r="248" spans="1:119" ht="12.75" customHeight="1">
      <c r="A248" s="58">
        <v>4</v>
      </c>
      <c r="B248" s="232">
        <f>+B247+1</f>
        <v>240</v>
      </c>
      <c r="C248" s="228">
        <v>1107</v>
      </c>
      <c r="D248" s="207" t="s">
        <v>27</v>
      </c>
      <c r="E248" s="208" t="s">
        <v>29</v>
      </c>
      <c r="F248" s="208" t="s">
        <v>25</v>
      </c>
      <c r="G248" s="208" t="s">
        <v>143</v>
      </c>
      <c r="H248" s="209">
        <v>15</v>
      </c>
      <c r="I248" s="198"/>
      <c r="J248" s="199"/>
      <c r="K248" s="200" t="e">
        <f>SUM(L248:M248)</f>
        <v>#REF!</v>
      </c>
      <c r="L248" s="201" t="e">
        <f>ZASOBY!#REF!-ZASOBY_WŁ_!L248</f>
        <v>#REF!</v>
      </c>
      <c r="M248" s="201" t="e">
        <f>ZASOBY!#REF!-ZASOBY_WŁ_!M248</f>
        <v>#REF!</v>
      </c>
      <c r="N248" s="200" t="e">
        <f>SUM(O248:P248)</f>
        <v>#REF!</v>
      </c>
      <c r="O248" s="201" t="e">
        <f>ZASOBY!#REF!-ZASOBY_WŁ_!O248</f>
        <v>#REF!</v>
      </c>
      <c r="P248" s="201" t="e">
        <f>ZASOBY!#REF!-ZASOBY_WŁ_!P248</f>
        <v>#REF!</v>
      </c>
      <c r="Q248" s="202" t="e">
        <f>SUM(R248:S248)</f>
        <v>#REF!</v>
      </c>
      <c r="R248" s="203" t="e">
        <f>ZASOBY!#REF!-ZASOBY_WŁ_!R248</f>
        <v>#REF!</v>
      </c>
      <c r="S248" s="203" t="e">
        <f>ZASOBY!#REF!-ZASOBY_WŁ_!S248</f>
        <v>#REF!</v>
      </c>
      <c r="T248" s="202" t="e">
        <f>SUM(U248:V248)</f>
        <v>#REF!</v>
      </c>
      <c r="U248" s="203" t="e">
        <f>ZASOBY!#REF!-ZASOBY_WŁ_!U248</f>
        <v>#REF!</v>
      </c>
      <c r="V248" s="203" t="e">
        <f>ZASOBY!#REF!-ZASOBY_WŁ_!V248</f>
        <v>#REF!</v>
      </c>
      <c r="W248" s="212"/>
      <c r="X248" s="212">
        <v>1935</v>
      </c>
      <c r="Y248" s="204"/>
      <c r="Z248" s="67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BN248" s="154"/>
      <c r="BO248" s="154"/>
      <c r="BP248" s="154"/>
      <c r="BQ248" s="154"/>
      <c r="BR248" s="154"/>
      <c r="BS248" s="154"/>
      <c r="BT248" s="154"/>
      <c r="BU248" s="154"/>
      <c r="BV248" s="154"/>
      <c r="BW248" s="154"/>
      <c r="BX248" s="154"/>
      <c r="BY248" s="154"/>
      <c r="BZ248" s="154"/>
      <c r="CA248" s="154"/>
      <c r="CB248" s="154"/>
      <c r="CC248" s="154"/>
      <c r="CD248" s="154"/>
      <c r="CE248" s="154"/>
      <c r="CF248" s="154"/>
      <c r="CG248" s="154"/>
      <c r="CH248" s="154"/>
      <c r="CI248" s="154"/>
      <c r="CJ248" s="154"/>
      <c r="CK248" s="154"/>
      <c r="CL248" s="154"/>
      <c r="CM248" s="154"/>
      <c r="CN248" s="154"/>
      <c r="CO248" s="154"/>
      <c r="CP248" s="154"/>
      <c r="CQ248" s="154"/>
      <c r="CR248" s="154"/>
      <c r="CS248" s="154"/>
      <c r="CT248" s="154"/>
      <c r="CU248" s="154"/>
      <c r="CV248" s="154"/>
      <c r="CW248" s="154"/>
      <c r="CX248" s="154"/>
      <c r="CY248" s="154"/>
      <c r="CZ248" s="154"/>
      <c r="DA248" s="154"/>
      <c r="DB248" s="154"/>
      <c r="DC248" s="154"/>
      <c r="DD248" s="154"/>
      <c r="DE248" s="154"/>
      <c r="DF248" s="154"/>
      <c r="DG248" s="154"/>
      <c r="DH248" s="154"/>
      <c r="DI248" s="154"/>
      <c r="DJ248" s="154"/>
      <c r="DK248" s="154"/>
      <c r="DL248" s="154"/>
      <c r="DM248" s="154"/>
      <c r="DN248" s="154"/>
      <c r="DO248" s="154"/>
    </row>
    <row r="249" spans="1:119" ht="12.75" customHeight="1">
      <c r="A249" s="58">
        <v>4</v>
      </c>
      <c r="B249" s="234">
        <f>+B248+1</f>
        <v>241</v>
      </c>
      <c r="C249" s="235">
        <v>1108</v>
      </c>
      <c r="D249" s="218" t="s">
        <v>27</v>
      </c>
      <c r="E249" s="219" t="s">
        <v>29</v>
      </c>
      <c r="F249" s="219" t="s">
        <v>25</v>
      </c>
      <c r="G249" s="219" t="s">
        <v>143</v>
      </c>
      <c r="H249" s="220">
        <v>17</v>
      </c>
      <c r="I249" s="198"/>
      <c r="J249" s="199"/>
      <c r="K249" s="200" t="e">
        <f>SUM(L249:M249)</f>
        <v>#REF!</v>
      </c>
      <c r="L249" s="201" t="e">
        <f>ZASOBY!#REF!-ZASOBY_WŁ_!L249</f>
        <v>#REF!</v>
      </c>
      <c r="M249" s="201" t="e">
        <f>ZASOBY!#REF!-ZASOBY_WŁ_!M249</f>
        <v>#REF!</v>
      </c>
      <c r="N249" s="200" t="e">
        <f>SUM(O249:P249)</f>
        <v>#REF!</v>
      </c>
      <c r="O249" s="201" t="e">
        <f>ZASOBY!#REF!-ZASOBY_WŁ_!O249</f>
        <v>#REF!</v>
      </c>
      <c r="P249" s="201" t="e">
        <f>ZASOBY!#REF!-ZASOBY_WŁ_!P249</f>
        <v>#REF!</v>
      </c>
      <c r="Q249" s="202" t="e">
        <f>SUM(R249:S249)</f>
        <v>#REF!</v>
      </c>
      <c r="R249" s="203" t="e">
        <f>ZASOBY!#REF!-ZASOBY_WŁ_!R249</f>
        <v>#REF!</v>
      </c>
      <c r="S249" s="203" t="e">
        <f>ZASOBY!#REF!-ZASOBY_WŁ_!S249</f>
        <v>#REF!</v>
      </c>
      <c r="T249" s="202" t="e">
        <f>SUM(U249:V249)</f>
        <v>#REF!</v>
      </c>
      <c r="U249" s="203" t="e">
        <f>ZASOBY!#REF!-ZASOBY_WŁ_!U249</f>
        <v>#REF!</v>
      </c>
      <c r="V249" s="203" t="e">
        <f>ZASOBY!#REF!-ZASOBY_WŁ_!V249</f>
        <v>#REF!</v>
      </c>
      <c r="W249" s="212"/>
      <c r="X249" s="212">
        <v>1935</v>
      </c>
      <c r="Y249" s="204"/>
      <c r="Z249" s="67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BN249" s="154"/>
      <c r="BO249" s="154"/>
      <c r="BP249" s="154"/>
      <c r="BQ249" s="154"/>
      <c r="BR249" s="154"/>
      <c r="BS249" s="154"/>
      <c r="BT249" s="154"/>
      <c r="BU249" s="154"/>
      <c r="BV249" s="154"/>
      <c r="BW249" s="154"/>
      <c r="BX249" s="154"/>
      <c r="BY249" s="154"/>
      <c r="BZ249" s="154"/>
      <c r="CA249" s="154"/>
      <c r="CB249" s="154"/>
      <c r="CC249" s="154"/>
      <c r="CD249" s="154"/>
      <c r="CE249" s="154"/>
      <c r="CF249" s="154"/>
      <c r="CG249" s="154"/>
      <c r="CH249" s="154"/>
      <c r="CI249" s="154"/>
      <c r="CJ249" s="154"/>
      <c r="CK249" s="154"/>
      <c r="CL249" s="154"/>
      <c r="CM249" s="154"/>
      <c r="CN249" s="154"/>
      <c r="CO249" s="154"/>
      <c r="CP249" s="154"/>
      <c r="CQ249" s="154"/>
      <c r="CR249" s="154"/>
      <c r="CS249" s="154"/>
      <c r="CT249" s="154"/>
      <c r="CU249" s="154"/>
      <c r="CV249" s="154"/>
      <c r="CW249" s="154"/>
      <c r="CX249" s="154"/>
      <c r="CY249" s="154"/>
      <c r="CZ249" s="154"/>
      <c r="DA249" s="154"/>
      <c r="DB249" s="154"/>
      <c r="DC249" s="154"/>
      <c r="DD249" s="154"/>
      <c r="DE249" s="154"/>
      <c r="DF249" s="154"/>
      <c r="DG249" s="154"/>
      <c r="DH249" s="154"/>
      <c r="DI249" s="154"/>
      <c r="DJ249" s="154"/>
      <c r="DK249" s="154"/>
      <c r="DL249" s="154"/>
      <c r="DM249" s="154"/>
      <c r="DN249" s="154"/>
      <c r="DO249" s="154"/>
    </row>
    <row r="250" spans="1:119" ht="12.75" customHeight="1">
      <c r="A250" s="58">
        <v>3</v>
      </c>
      <c r="B250" s="230">
        <f>+B249+1</f>
        <v>242</v>
      </c>
      <c r="C250" s="231">
        <v>3013</v>
      </c>
      <c r="D250" s="195" t="s">
        <v>23</v>
      </c>
      <c r="E250" s="196" t="s">
        <v>24</v>
      </c>
      <c r="F250" s="196" t="s">
        <v>144</v>
      </c>
      <c r="G250" s="196" t="s">
        <v>223</v>
      </c>
      <c r="H250" s="197">
        <v>1</v>
      </c>
      <c r="I250" s="198">
        <v>1</v>
      </c>
      <c r="J250" s="199"/>
      <c r="K250" s="200" t="e">
        <f>SUM(L250:M250)</f>
        <v>#REF!</v>
      </c>
      <c r="L250" s="201" t="e">
        <f>ZASOBY!#REF!-ZASOBY_WŁ_!L250</f>
        <v>#REF!</v>
      </c>
      <c r="M250" s="201" t="e">
        <f>ZASOBY!#REF!-ZASOBY_WŁ_!M250</f>
        <v>#REF!</v>
      </c>
      <c r="N250" s="200" t="e">
        <f>SUM(O250:P250)</f>
        <v>#REF!</v>
      </c>
      <c r="O250" s="201" t="e">
        <f>ZASOBY!#REF!-ZASOBY_WŁ_!O250</f>
        <v>#REF!</v>
      </c>
      <c r="P250" s="201" t="e">
        <f>ZASOBY!#REF!-ZASOBY_WŁ_!P250</f>
        <v>#REF!</v>
      </c>
      <c r="Q250" s="202" t="e">
        <f>SUM(R250:S250)</f>
        <v>#REF!</v>
      </c>
      <c r="R250" s="203" t="e">
        <f>ZASOBY!#REF!-ZASOBY_WŁ_!R250</f>
        <v>#REF!</v>
      </c>
      <c r="S250" s="203" t="e">
        <f>ZASOBY!#REF!-ZASOBY_WŁ_!S250</f>
        <v>#REF!</v>
      </c>
      <c r="T250" s="202" t="e">
        <f>SUM(U250:V250)</f>
        <v>#REF!</v>
      </c>
      <c r="U250" s="203" t="e">
        <f>ZASOBY!#REF!-ZASOBY_WŁ_!U250</f>
        <v>#REF!</v>
      </c>
      <c r="V250" s="203" t="e">
        <f>ZASOBY!#REF!-ZASOBY_WŁ_!V250</f>
        <v>#REF!</v>
      </c>
      <c r="W250" s="212"/>
      <c r="X250" s="212">
        <v>1900</v>
      </c>
      <c r="Y250" s="204"/>
      <c r="Z250" s="67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BN250" s="154"/>
      <c r="BO250" s="154"/>
      <c r="BP250" s="154"/>
      <c r="BQ250" s="154"/>
      <c r="BR250" s="154"/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  <c r="CJ250" s="154"/>
      <c r="CK250" s="154"/>
      <c r="CL250" s="154"/>
      <c r="CM250" s="154"/>
      <c r="CN250" s="154"/>
      <c r="CO250" s="154"/>
      <c r="CP250" s="154"/>
      <c r="CQ250" s="154"/>
      <c r="CR250" s="154"/>
      <c r="CS250" s="154"/>
      <c r="CT250" s="154"/>
      <c r="CU250" s="154"/>
      <c r="CV250" s="154"/>
      <c r="CW250" s="154"/>
      <c r="CX250" s="154"/>
      <c r="CY250" s="154"/>
      <c r="CZ250" s="154"/>
      <c r="DA250" s="154"/>
      <c r="DB250" s="154"/>
      <c r="DC250" s="154"/>
      <c r="DD250" s="154"/>
      <c r="DE250" s="154"/>
      <c r="DF250" s="154"/>
      <c r="DG250" s="154"/>
      <c r="DH250" s="154"/>
      <c r="DI250" s="154"/>
      <c r="DJ250" s="154"/>
      <c r="DK250" s="154"/>
      <c r="DL250" s="154"/>
      <c r="DM250" s="154"/>
      <c r="DN250" s="154"/>
      <c r="DO250" s="154"/>
    </row>
    <row r="251" spans="1:119" ht="12.75" customHeight="1">
      <c r="A251" s="58">
        <v>3</v>
      </c>
      <c r="B251" s="230">
        <f>+B250+1</f>
        <v>243</v>
      </c>
      <c r="C251" s="231">
        <v>3014</v>
      </c>
      <c r="D251" s="195" t="s">
        <v>23</v>
      </c>
      <c r="E251" s="196" t="s">
        <v>24</v>
      </c>
      <c r="F251" s="196" t="s">
        <v>144</v>
      </c>
      <c r="G251" s="196" t="s">
        <v>223</v>
      </c>
      <c r="H251" s="197">
        <v>2</v>
      </c>
      <c r="I251" s="198">
        <v>1</v>
      </c>
      <c r="J251" s="199"/>
      <c r="K251" s="200" t="e">
        <f>SUM(L251:M251)</f>
        <v>#REF!</v>
      </c>
      <c r="L251" s="201" t="e">
        <f>ZASOBY!#REF!-ZASOBY_WŁ_!L251</f>
        <v>#REF!</v>
      </c>
      <c r="M251" s="201" t="e">
        <f>ZASOBY!#REF!-ZASOBY_WŁ_!M251</f>
        <v>#REF!</v>
      </c>
      <c r="N251" s="200" t="e">
        <f>SUM(O251:P251)</f>
        <v>#REF!</v>
      </c>
      <c r="O251" s="201" t="e">
        <f>ZASOBY!#REF!-ZASOBY_WŁ_!O251</f>
        <v>#REF!</v>
      </c>
      <c r="P251" s="201" t="e">
        <f>ZASOBY!#REF!-ZASOBY_WŁ_!P251</f>
        <v>#REF!</v>
      </c>
      <c r="Q251" s="202" t="e">
        <f>SUM(R251:S251)</f>
        <v>#REF!</v>
      </c>
      <c r="R251" s="203" t="e">
        <f>ZASOBY!#REF!-ZASOBY_WŁ_!R251</f>
        <v>#REF!</v>
      </c>
      <c r="S251" s="203" t="e">
        <f>ZASOBY!#REF!-ZASOBY_WŁ_!S251</f>
        <v>#REF!</v>
      </c>
      <c r="T251" s="202" t="e">
        <f>SUM(U251:V251)</f>
        <v>#REF!</v>
      </c>
      <c r="U251" s="203" t="e">
        <f>ZASOBY!#REF!-ZASOBY_WŁ_!U251</f>
        <v>#REF!</v>
      </c>
      <c r="V251" s="203" t="e">
        <f>ZASOBY!#REF!-ZASOBY_WŁ_!V251</f>
        <v>#REF!</v>
      </c>
      <c r="W251" s="212"/>
      <c r="X251" s="212">
        <v>1900</v>
      </c>
      <c r="Y251" s="204"/>
      <c r="Z251" s="67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  <c r="CJ251" s="154"/>
      <c r="CK251" s="154"/>
      <c r="CL251" s="154"/>
      <c r="CM251" s="154"/>
      <c r="CN251" s="154"/>
      <c r="CO251" s="154"/>
      <c r="CP251" s="154"/>
      <c r="CQ251" s="154"/>
      <c r="CR251" s="154"/>
      <c r="CS251" s="154"/>
      <c r="CT251" s="154"/>
      <c r="CU251" s="154"/>
      <c r="CV251" s="154"/>
      <c r="CW251" s="154"/>
      <c r="CX251" s="154"/>
      <c r="CY251" s="154"/>
      <c r="CZ251" s="154"/>
      <c r="DA251" s="154"/>
      <c r="DB251" s="154"/>
      <c r="DC251" s="154"/>
      <c r="DD251" s="154"/>
      <c r="DE251" s="154"/>
      <c r="DF251" s="154"/>
      <c r="DG251" s="154"/>
      <c r="DH251" s="154"/>
      <c r="DI251" s="154"/>
      <c r="DJ251" s="154"/>
      <c r="DK251" s="154"/>
      <c r="DL251" s="154"/>
      <c r="DM251" s="154"/>
      <c r="DN251" s="154"/>
      <c r="DO251" s="154"/>
    </row>
    <row r="252" spans="1:119" ht="12.75" customHeight="1">
      <c r="A252" s="58">
        <v>3</v>
      </c>
      <c r="B252" s="230">
        <f>+B251+1</f>
        <v>244</v>
      </c>
      <c r="C252" s="231">
        <v>3015</v>
      </c>
      <c r="D252" s="195" t="s">
        <v>23</v>
      </c>
      <c r="E252" s="196" t="s">
        <v>54</v>
      </c>
      <c r="F252" s="196" t="s">
        <v>144</v>
      </c>
      <c r="G252" s="196" t="s">
        <v>223</v>
      </c>
      <c r="H252" s="197">
        <v>3</v>
      </c>
      <c r="I252" s="198">
        <v>1</v>
      </c>
      <c r="J252" s="199"/>
      <c r="K252" s="200" t="e">
        <f>SUM(L252:M252)</f>
        <v>#REF!</v>
      </c>
      <c r="L252" s="201" t="e">
        <f>ZASOBY!#REF!-ZASOBY_WŁ_!L252</f>
        <v>#REF!</v>
      </c>
      <c r="M252" s="201" t="e">
        <f>ZASOBY!#REF!-ZASOBY_WŁ_!M252</f>
        <v>#REF!</v>
      </c>
      <c r="N252" s="200" t="e">
        <f>SUM(O252:P252)</f>
        <v>#REF!</v>
      </c>
      <c r="O252" s="201" t="e">
        <f>ZASOBY!#REF!-ZASOBY_WŁ_!O252</f>
        <v>#REF!</v>
      </c>
      <c r="P252" s="201" t="e">
        <f>ZASOBY!#REF!-ZASOBY_WŁ_!P252</f>
        <v>#REF!</v>
      </c>
      <c r="Q252" s="202" t="e">
        <f>SUM(R252:S252)</f>
        <v>#REF!</v>
      </c>
      <c r="R252" s="203" t="e">
        <f>ZASOBY!#REF!-ZASOBY_WŁ_!R252</f>
        <v>#REF!</v>
      </c>
      <c r="S252" s="203" t="e">
        <f>ZASOBY!#REF!-ZASOBY_WŁ_!S252</f>
        <v>#REF!</v>
      </c>
      <c r="T252" s="202" t="e">
        <f>SUM(U252:V252)</f>
        <v>#REF!</v>
      </c>
      <c r="U252" s="203" t="e">
        <f>ZASOBY!#REF!-ZASOBY_WŁ_!U252</f>
        <v>#REF!</v>
      </c>
      <c r="V252" s="203" t="e">
        <f>ZASOBY!#REF!-ZASOBY_WŁ_!V252</f>
        <v>#REF!</v>
      </c>
      <c r="W252" s="212"/>
      <c r="X252" s="212">
        <v>1900</v>
      </c>
      <c r="Y252" s="204"/>
      <c r="Z252" s="67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BN252" s="154"/>
      <c r="BO252" s="154"/>
      <c r="BP252" s="154"/>
      <c r="BQ252" s="154"/>
      <c r="BR252" s="154"/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  <c r="CJ252" s="154"/>
      <c r="CK252" s="154"/>
      <c r="CL252" s="154"/>
      <c r="CM252" s="154"/>
      <c r="CN252" s="154"/>
      <c r="CO252" s="154"/>
      <c r="CP252" s="154"/>
      <c r="CQ252" s="154"/>
      <c r="CR252" s="154"/>
      <c r="CS252" s="154"/>
      <c r="CT252" s="154"/>
      <c r="CU252" s="154"/>
      <c r="CV252" s="154"/>
      <c r="CW252" s="154"/>
      <c r="CX252" s="154"/>
      <c r="CY252" s="154"/>
      <c r="CZ252" s="154"/>
      <c r="DA252" s="154"/>
      <c r="DB252" s="154"/>
      <c r="DC252" s="154"/>
      <c r="DD252" s="154"/>
      <c r="DE252" s="154"/>
      <c r="DF252" s="154"/>
      <c r="DG252" s="154"/>
      <c r="DH252" s="154"/>
      <c r="DI252" s="154"/>
      <c r="DJ252" s="154"/>
      <c r="DK252" s="154"/>
      <c r="DL252" s="154"/>
      <c r="DM252" s="154"/>
      <c r="DN252" s="154"/>
      <c r="DO252" s="154"/>
    </row>
    <row r="253" spans="1:119" ht="12.75" customHeight="1">
      <c r="A253" s="58">
        <v>3</v>
      </c>
      <c r="B253" s="232">
        <f>+B252+1</f>
        <v>245</v>
      </c>
      <c r="C253" s="228">
        <v>3018</v>
      </c>
      <c r="D253" s="207" t="s">
        <v>27</v>
      </c>
      <c r="E253" s="208" t="s">
        <v>24</v>
      </c>
      <c r="F253" s="208" t="s">
        <v>144</v>
      </c>
      <c r="G253" s="208" t="s">
        <v>146</v>
      </c>
      <c r="H253" s="209">
        <v>1</v>
      </c>
      <c r="I253" s="198"/>
      <c r="J253" s="199"/>
      <c r="K253" s="200" t="e">
        <f>SUM(L253:M253)</f>
        <v>#REF!</v>
      </c>
      <c r="L253" s="201" t="e">
        <f>ZASOBY!#REF!-ZASOBY_WŁ_!L253</f>
        <v>#REF!</v>
      </c>
      <c r="M253" s="201" t="e">
        <f>ZASOBY!#REF!-ZASOBY_WŁ_!M253</f>
        <v>#REF!</v>
      </c>
      <c r="N253" s="200" t="e">
        <f>SUM(O253:P253)</f>
        <v>#REF!</v>
      </c>
      <c r="O253" s="201" t="e">
        <f>ZASOBY!#REF!-ZASOBY_WŁ_!O253</f>
        <v>#REF!</v>
      </c>
      <c r="P253" s="201" t="e">
        <f>ZASOBY!#REF!-ZASOBY_WŁ_!P253</f>
        <v>#REF!</v>
      </c>
      <c r="Q253" s="202" t="e">
        <f>SUM(R253:S253)</f>
        <v>#REF!</v>
      </c>
      <c r="R253" s="203" t="e">
        <f>ZASOBY!#REF!-ZASOBY_WŁ_!R253</f>
        <v>#REF!</v>
      </c>
      <c r="S253" s="203" t="e">
        <f>ZASOBY!#REF!-ZASOBY_WŁ_!S253</f>
        <v>#REF!</v>
      </c>
      <c r="T253" s="202" t="e">
        <f>SUM(U253:V253)</f>
        <v>#REF!</v>
      </c>
      <c r="U253" s="203" t="e">
        <f>ZASOBY!#REF!-ZASOBY_WŁ_!U253</f>
        <v>#REF!</v>
      </c>
      <c r="V253" s="203" t="e">
        <f>ZASOBY!#REF!-ZASOBY_WŁ_!V253</f>
        <v>#REF!</v>
      </c>
      <c r="W253" s="212"/>
      <c r="X253" s="212">
        <v>1898</v>
      </c>
      <c r="Y253" s="204"/>
      <c r="Z253" s="67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BN253" s="154"/>
      <c r="BO253" s="154"/>
      <c r="BP253" s="154"/>
      <c r="BQ253" s="154"/>
      <c r="BR253" s="154"/>
      <c r="BS253" s="154"/>
      <c r="BT253" s="154"/>
      <c r="BU253" s="154"/>
      <c r="BV253" s="154"/>
      <c r="BW253" s="154"/>
      <c r="BX253" s="154"/>
      <c r="BY253" s="154"/>
      <c r="BZ253" s="154"/>
      <c r="CA253" s="154"/>
      <c r="CB253" s="154"/>
      <c r="CC253" s="154"/>
      <c r="CD253" s="154"/>
      <c r="CE253" s="154"/>
      <c r="CF253" s="154"/>
      <c r="CG253" s="154"/>
      <c r="CH253" s="154"/>
      <c r="CI253" s="154"/>
      <c r="CJ253" s="154"/>
      <c r="CK253" s="154"/>
      <c r="CL253" s="154"/>
      <c r="CM253" s="154"/>
      <c r="CN253" s="154"/>
      <c r="CO253" s="154"/>
      <c r="CP253" s="154"/>
      <c r="CQ253" s="154"/>
      <c r="CR253" s="154"/>
      <c r="CS253" s="154"/>
      <c r="CT253" s="154"/>
      <c r="CU253" s="154"/>
      <c r="CV253" s="154"/>
      <c r="CW253" s="154"/>
      <c r="CX253" s="154"/>
      <c r="CY253" s="154"/>
      <c r="CZ253" s="154"/>
      <c r="DA253" s="154"/>
      <c r="DB253" s="154"/>
      <c r="DC253" s="154"/>
      <c r="DD253" s="154"/>
      <c r="DE253" s="154"/>
      <c r="DF253" s="154"/>
      <c r="DG253" s="154"/>
      <c r="DH253" s="154"/>
      <c r="DI253" s="154"/>
      <c r="DJ253" s="154"/>
      <c r="DK253" s="154"/>
      <c r="DL253" s="154"/>
      <c r="DM253" s="154"/>
      <c r="DN253" s="154"/>
      <c r="DO253" s="154"/>
    </row>
    <row r="254" spans="1:119" ht="12.75" customHeight="1">
      <c r="A254" s="58">
        <v>3</v>
      </c>
      <c r="B254" s="230">
        <f>+B253+1</f>
        <v>246</v>
      </c>
      <c r="C254" s="231">
        <v>3019</v>
      </c>
      <c r="D254" s="195" t="s">
        <v>23</v>
      </c>
      <c r="E254" s="196" t="s">
        <v>24</v>
      </c>
      <c r="F254" s="196" t="s">
        <v>144</v>
      </c>
      <c r="G254" s="196" t="s">
        <v>146</v>
      </c>
      <c r="H254" s="197">
        <v>2</v>
      </c>
      <c r="I254" s="198">
        <v>1</v>
      </c>
      <c r="J254" s="199"/>
      <c r="K254" s="200" t="e">
        <f>SUM(L254:M254)</f>
        <v>#REF!</v>
      </c>
      <c r="L254" s="201" t="e">
        <f>ZASOBY!#REF!-ZASOBY_WŁ_!L254</f>
        <v>#REF!</v>
      </c>
      <c r="M254" s="201" t="e">
        <f>ZASOBY!#REF!-ZASOBY_WŁ_!M254</f>
        <v>#REF!</v>
      </c>
      <c r="N254" s="200" t="e">
        <f>SUM(O254:P254)</f>
        <v>#REF!</v>
      </c>
      <c r="O254" s="201" t="e">
        <f>ZASOBY!#REF!-ZASOBY_WŁ_!O254</f>
        <v>#REF!</v>
      </c>
      <c r="P254" s="201" t="e">
        <f>ZASOBY!#REF!-ZASOBY_WŁ_!P254</f>
        <v>#REF!</v>
      </c>
      <c r="Q254" s="202" t="e">
        <f>SUM(R254:S254)</f>
        <v>#REF!</v>
      </c>
      <c r="R254" s="203" t="e">
        <f>ZASOBY!#REF!-ZASOBY_WŁ_!R254</f>
        <v>#REF!</v>
      </c>
      <c r="S254" s="203" t="e">
        <f>ZASOBY!#REF!-ZASOBY_WŁ_!S254</f>
        <v>#REF!</v>
      </c>
      <c r="T254" s="202" t="e">
        <f>SUM(U254:V254)</f>
        <v>#REF!</v>
      </c>
      <c r="U254" s="203" t="e">
        <f>ZASOBY!#REF!-ZASOBY_WŁ_!U254</f>
        <v>#REF!</v>
      </c>
      <c r="V254" s="203" t="e">
        <f>ZASOBY!#REF!-ZASOBY_WŁ_!V254</f>
        <v>#REF!</v>
      </c>
      <c r="W254" s="212"/>
      <c r="X254" s="212">
        <v>1902</v>
      </c>
      <c r="Y254" s="204"/>
      <c r="Z254" s="67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BN254" s="154"/>
      <c r="BO254" s="154"/>
      <c r="BP254" s="154"/>
      <c r="BQ254" s="154"/>
      <c r="BR254" s="154"/>
      <c r="BS254" s="154"/>
      <c r="BT254" s="154"/>
      <c r="BU254" s="154"/>
      <c r="BV254" s="154"/>
      <c r="BW254" s="154"/>
      <c r="BX254" s="154"/>
      <c r="BY254" s="154"/>
      <c r="BZ254" s="154"/>
      <c r="CA254" s="154"/>
      <c r="CB254" s="154"/>
      <c r="CC254" s="154"/>
      <c r="CD254" s="154"/>
      <c r="CE254" s="154"/>
      <c r="CF254" s="154"/>
      <c r="CG254" s="154"/>
      <c r="CH254" s="154"/>
      <c r="CI254" s="154"/>
      <c r="CJ254" s="154"/>
      <c r="CK254" s="154"/>
      <c r="CL254" s="154"/>
      <c r="CM254" s="154"/>
      <c r="CN254" s="154"/>
      <c r="CO254" s="154"/>
      <c r="CP254" s="154"/>
      <c r="CQ254" s="154"/>
      <c r="CR254" s="154"/>
      <c r="CS254" s="154"/>
      <c r="CT254" s="154"/>
      <c r="CU254" s="154"/>
      <c r="CV254" s="154"/>
      <c r="CW254" s="154"/>
      <c r="CX254" s="154"/>
      <c r="CY254" s="154"/>
      <c r="CZ254" s="154"/>
      <c r="DA254" s="154"/>
      <c r="DB254" s="154"/>
      <c r="DC254" s="154"/>
      <c r="DD254" s="154"/>
      <c r="DE254" s="154"/>
      <c r="DF254" s="154"/>
      <c r="DG254" s="154"/>
      <c r="DH254" s="154"/>
      <c r="DI254" s="154"/>
      <c r="DJ254" s="154"/>
      <c r="DK254" s="154"/>
      <c r="DL254" s="154"/>
      <c r="DM254" s="154"/>
      <c r="DN254" s="154"/>
      <c r="DO254" s="154"/>
    </row>
    <row r="255" spans="1:119" ht="12.75" customHeight="1">
      <c r="A255" s="58">
        <v>3</v>
      </c>
      <c r="B255" s="230">
        <f>+B254+1</f>
        <v>247</v>
      </c>
      <c r="C255" s="231">
        <v>3020</v>
      </c>
      <c r="D255" s="195" t="s">
        <v>23</v>
      </c>
      <c r="E255" s="196" t="s">
        <v>54</v>
      </c>
      <c r="F255" s="196" t="s">
        <v>144</v>
      </c>
      <c r="G255" s="196" t="s">
        <v>146</v>
      </c>
      <c r="H255" s="197">
        <v>3</v>
      </c>
      <c r="I255" s="198">
        <v>1</v>
      </c>
      <c r="J255" s="199"/>
      <c r="K255" s="200" t="e">
        <f>SUM(L255:M255)</f>
        <v>#REF!</v>
      </c>
      <c r="L255" s="201" t="e">
        <f>ZASOBY!#REF!-ZASOBY_WŁ_!L255</f>
        <v>#REF!</v>
      </c>
      <c r="M255" s="201" t="e">
        <f>ZASOBY!#REF!-ZASOBY_WŁ_!M255</f>
        <v>#REF!</v>
      </c>
      <c r="N255" s="200" t="e">
        <f>SUM(O255:P255)</f>
        <v>#REF!</v>
      </c>
      <c r="O255" s="201" t="e">
        <f>ZASOBY!#REF!-ZASOBY_WŁ_!O255</f>
        <v>#REF!</v>
      </c>
      <c r="P255" s="201" t="e">
        <f>ZASOBY!#REF!-ZASOBY_WŁ_!P255</f>
        <v>#REF!</v>
      </c>
      <c r="Q255" s="202" t="e">
        <f>SUM(R255:S255)</f>
        <v>#REF!</v>
      </c>
      <c r="R255" s="203" t="e">
        <f>ZASOBY!#REF!-ZASOBY_WŁ_!R255</f>
        <v>#REF!</v>
      </c>
      <c r="S255" s="203" t="e">
        <f>ZASOBY!#REF!-ZASOBY_WŁ_!S255</f>
        <v>#REF!</v>
      </c>
      <c r="T255" s="202" t="e">
        <f>SUM(U255:V255)</f>
        <v>#REF!</v>
      </c>
      <c r="U255" s="203" t="e">
        <f>ZASOBY!#REF!-ZASOBY_WŁ_!U255</f>
        <v>#REF!</v>
      </c>
      <c r="V255" s="203" t="e">
        <f>ZASOBY!#REF!-ZASOBY_WŁ_!V255</f>
        <v>#REF!</v>
      </c>
      <c r="W255" s="212"/>
      <c r="X255" s="212">
        <v>1902</v>
      </c>
      <c r="Y255" s="204"/>
      <c r="Z255" s="67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BN255" s="154"/>
      <c r="BO255" s="154"/>
      <c r="BP255" s="154"/>
      <c r="BQ255" s="154"/>
      <c r="BR255" s="154"/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  <c r="CJ255" s="154"/>
      <c r="CK255" s="154"/>
      <c r="CL255" s="154"/>
      <c r="CM255" s="154"/>
      <c r="CN255" s="154"/>
      <c r="CO255" s="154"/>
      <c r="CP255" s="154"/>
      <c r="CQ255" s="154"/>
      <c r="CR255" s="154"/>
      <c r="CS255" s="154"/>
      <c r="CT255" s="154"/>
      <c r="CU255" s="154"/>
      <c r="CV255" s="154"/>
      <c r="CW255" s="154"/>
      <c r="CX255" s="154"/>
      <c r="CY255" s="154"/>
      <c r="CZ255" s="154"/>
      <c r="DA255" s="154"/>
      <c r="DB255" s="154"/>
      <c r="DC255" s="154"/>
      <c r="DD255" s="154"/>
      <c r="DE255" s="154"/>
      <c r="DF255" s="154"/>
      <c r="DG255" s="154"/>
      <c r="DH255" s="154"/>
      <c r="DI255" s="154"/>
      <c r="DJ255" s="154"/>
      <c r="DK255" s="154"/>
      <c r="DL255" s="154"/>
      <c r="DM255" s="154"/>
      <c r="DN255" s="154"/>
      <c r="DO255" s="154"/>
    </row>
    <row r="256" spans="1:119" ht="12.75" customHeight="1">
      <c r="A256" s="58">
        <v>3</v>
      </c>
      <c r="B256" s="232">
        <f>+B255+1</f>
        <v>248</v>
      </c>
      <c r="C256" s="228">
        <v>3024</v>
      </c>
      <c r="D256" s="207" t="s">
        <v>27</v>
      </c>
      <c r="E256" s="208" t="s">
        <v>24</v>
      </c>
      <c r="F256" s="208" t="s">
        <v>144</v>
      </c>
      <c r="G256" s="208" t="s">
        <v>147</v>
      </c>
      <c r="H256" s="209">
        <v>2</v>
      </c>
      <c r="I256" s="198"/>
      <c r="J256" s="199"/>
      <c r="K256" s="200" t="e">
        <f>SUM(L256:M256)</f>
        <v>#REF!</v>
      </c>
      <c r="L256" s="201" t="e">
        <f>ZASOBY!#REF!-ZASOBY_WŁ_!L256</f>
        <v>#REF!</v>
      </c>
      <c r="M256" s="201" t="e">
        <f>ZASOBY!#REF!-ZASOBY_WŁ_!M256</f>
        <v>#REF!</v>
      </c>
      <c r="N256" s="200" t="e">
        <f>SUM(O256:P256)</f>
        <v>#REF!</v>
      </c>
      <c r="O256" s="201" t="e">
        <f>ZASOBY!#REF!-ZASOBY_WŁ_!O256</f>
        <v>#REF!</v>
      </c>
      <c r="P256" s="201" t="e">
        <f>ZASOBY!#REF!-ZASOBY_WŁ_!P256</f>
        <v>#REF!</v>
      </c>
      <c r="Q256" s="202" t="e">
        <f>SUM(R256:S256)</f>
        <v>#REF!</v>
      </c>
      <c r="R256" s="203" t="e">
        <f>ZASOBY!#REF!-ZASOBY_WŁ_!R256</f>
        <v>#REF!</v>
      </c>
      <c r="S256" s="203" t="e">
        <f>ZASOBY!#REF!-ZASOBY_WŁ_!S256</f>
        <v>#REF!</v>
      </c>
      <c r="T256" s="202" t="e">
        <f>SUM(U256:V256)</f>
        <v>#REF!</v>
      </c>
      <c r="U256" s="203" t="e">
        <f>ZASOBY!#REF!-ZASOBY_WŁ_!U256</f>
        <v>#REF!</v>
      </c>
      <c r="V256" s="203" t="e">
        <f>ZASOBY!#REF!-ZASOBY_WŁ_!V256</f>
        <v>#REF!</v>
      </c>
      <c r="W256" s="212"/>
      <c r="X256" s="212">
        <v>1900</v>
      </c>
      <c r="Y256" s="204"/>
      <c r="Z256" s="67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BN256" s="154"/>
      <c r="BO256" s="154"/>
      <c r="BP256" s="154"/>
      <c r="BQ256" s="154"/>
      <c r="BR256" s="154"/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  <c r="CJ256" s="154"/>
      <c r="CK256" s="154"/>
      <c r="CL256" s="154"/>
      <c r="CM256" s="154"/>
      <c r="CN256" s="154"/>
      <c r="CO256" s="154"/>
      <c r="CP256" s="154"/>
      <c r="CQ256" s="154"/>
      <c r="CR256" s="154"/>
      <c r="CS256" s="154"/>
      <c r="CT256" s="154"/>
      <c r="CU256" s="154"/>
      <c r="CV256" s="154"/>
      <c r="CW256" s="154"/>
      <c r="CX256" s="154"/>
      <c r="CY256" s="154"/>
      <c r="CZ256" s="154"/>
      <c r="DA256" s="154"/>
      <c r="DB256" s="154"/>
      <c r="DC256" s="154"/>
      <c r="DD256" s="154"/>
      <c r="DE256" s="154"/>
      <c r="DF256" s="154"/>
      <c r="DG256" s="154"/>
      <c r="DH256" s="154"/>
      <c r="DI256" s="154"/>
      <c r="DJ256" s="154"/>
      <c r="DK256" s="154"/>
      <c r="DL256" s="154"/>
      <c r="DM256" s="154"/>
      <c r="DN256" s="154"/>
      <c r="DO256" s="154"/>
    </row>
    <row r="257" spans="1:119" ht="12.75" customHeight="1">
      <c r="A257" s="58">
        <v>3</v>
      </c>
      <c r="B257" s="230">
        <f>+B256+1</f>
        <v>249</v>
      </c>
      <c r="C257" s="231">
        <v>3215</v>
      </c>
      <c r="D257" s="195" t="s">
        <v>23</v>
      </c>
      <c r="E257" s="196" t="s">
        <v>24</v>
      </c>
      <c r="F257" s="196" t="s">
        <v>144</v>
      </c>
      <c r="G257" s="196" t="s">
        <v>147</v>
      </c>
      <c r="H257" s="197">
        <v>3</v>
      </c>
      <c r="I257" s="198">
        <v>1</v>
      </c>
      <c r="J257" s="199"/>
      <c r="K257" s="200" t="e">
        <f>SUM(L257:M257)</f>
        <v>#REF!</v>
      </c>
      <c r="L257" s="201" t="e">
        <f>ZASOBY!#REF!-ZASOBY_WŁ_!L257</f>
        <v>#REF!</v>
      </c>
      <c r="M257" s="201" t="e">
        <f>ZASOBY!#REF!-ZASOBY_WŁ_!M257</f>
        <v>#REF!</v>
      </c>
      <c r="N257" s="200" t="e">
        <f>SUM(O257:P257)</f>
        <v>#REF!</v>
      </c>
      <c r="O257" s="201" t="e">
        <f>ZASOBY!#REF!-ZASOBY_WŁ_!O257</f>
        <v>#REF!</v>
      </c>
      <c r="P257" s="201" t="e">
        <f>ZASOBY!#REF!-ZASOBY_WŁ_!P257</f>
        <v>#REF!</v>
      </c>
      <c r="Q257" s="202" t="e">
        <f>SUM(R257:S257)</f>
        <v>#REF!</v>
      </c>
      <c r="R257" s="203" t="e">
        <f>ZASOBY!#REF!-ZASOBY_WŁ_!R257</f>
        <v>#REF!</v>
      </c>
      <c r="S257" s="203" t="e">
        <f>ZASOBY!#REF!-ZASOBY_WŁ_!S257</f>
        <v>#REF!</v>
      </c>
      <c r="T257" s="202" t="e">
        <f>SUM(U257:V257)</f>
        <v>#REF!</v>
      </c>
      <c r="U257" s="203" t="e">
        <f>ZASOBY!#REF!-ZASOBY_WŁ_!U257</f>
        <v>#REF!</v>
      </c>
      <c r="V257" s="203" t="e">
        <f>ZASOBY!#REF!-ZASOBY_WŁ_!V257</f>
        <v>#REF!</v>
      </c>
      <c r="W257" s="212"/>
      <c r="X257" s="225">
        <v>1900</v>
      </c>
      <c r="Y257" s="204"/>
      <c r="Z257" s="67"/>
      <c r="BN257" s="154"/>
      <c r="BO257" s="154"/>
      <c r="BP257" s="154"/>
      <c r="BQ257" s="154"/>
      <c r="BR257" s="154"/>
      <c r="BS257" s="154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  <c r="CJ257" s="154"/>
      <c r="CK257" s="154"/>
      <c r="CL257" s="154"/>
      <c r="CM257" s="154"/>
      <c r="CN257" s="154"/>
      <c r="CO257" s="154"/>
      <c r="CP257" s="154"/>
      <c r="CQ257" s="154"/>
      <c r="CR257" s="154"/>
      <c r="CS257" s="154"/>
      <c r="CT257" s="154"/>
      <c r="CU257" s="154"/>
      <c r="CV257" s="154"/>
      <c r="CW257" s="154"/>
      <c r="CX257" s="154"/>
      <c r="CY257" s="154"/>
      <c r="CZ257" s="154"/>
      <c r="DA257" s="154"/>
      <c r="DB257" s="154"/>
      <c r="DC257" s="154"/>
      <c r="DD257" s="154"/>
      <c r="DE257" s="154"/>
      <c r="DF257" s="154"/>
      <c r="DG257" s="154"/>
      <c r="DH257" s="154"/>
      <c r="DI257" s="154"/>
      <c r="DJ257" s="154"/>
      <c r="DK257" s="154"/>
      <c r="DL257" s="154"/>
      <c r="DM257" s="154"/>
      <c r="DN257" s="154"/>
      <c r="DO257" s="154"/>
    </row>
    <row r="258" spans="1:119" ht="12.75" customHeight="1">
      <c r="A258" s="58">
        <v>3</v>
      </c>
      <c r="B258" s="230">
        <f>+B257+1</f>
        <v>250</v>
      </c>
      <c r="C258" s="231">
        <v>3025</v>
      </c>
      <c r="D258" s="195" t="s">
        <v>23</v>
      </c>
      <c r="E258" s="196" t="s">
        <v>24</v>
      </c>
      <c r="F258" s="196" t="s">
        <v>144</v>
      </c>
      <c r="G258" s="196" t="s">
        <v>147</v>
      </c>
      <c r="H258" s="197">
        <v>5</v>
      </c>
      <c r="I258" s="198">
        <v>1</v>
      </c>
      <c r="J258" s="199"/>
      <c r="K258" s="200" t="e">
        <f>SUM(L258:M258)</f>
        <v>#REF!</v>
      </c>
      <c r="L258" s="201" t="e">
        <f>ZASOBY!#REF!-ZASOBY_WŁ_!L258</f>
        <v>#REF!</v>
      </c>
      <c r="M258" s="201" t="e">
        <f>ZASOBY!#REF!-ZASOBY_WŁ_!M258</f>
        <v>#REF!</v>
      </c>
      <c r="N258" s="200" t="e">
        <f>SUM(O258:P258)</f>
        <v>#REF!</v>
      </c>
      <c r="O258" s="201" t="e">
        <f>ZASOBY!#REF!-ZASOBY_WŁ_!O258</f>
        <v>#REF!</v>
      </c>
      <c r="P258" s="201" t="e">
        <f>ZASOBY!#REF!-ZASOBY_WŁ_!P258</f>
        <v>#REF!</v>
      </c>
      <c r="Q258" s="202" t="e">
        <f>SUM(R258:S258)</f>
        <v>#REF!</v>
      </c>
      <c r="R258" s="203" t="e">
        <f>ZASOBY!#REF!-ZASOBY_WŁ_!R258</f>
        <v>#REF!</v>
      </c>
      <c r="S258" s="203" t="e">
        <f>ZASOBY!#REF!-ZASOBY_WŁ_!S258</f>
        <v>#REF!</v>
      </c>
      <c r="T258" s="202" t="e">
        <f>SUM(U258:V258)</f>
        <v>#REF!</v>
      </c>
      <c r="U258" s="203" t="e">
        <f>ZASOBY!#REF!-ZASOBY_WŁ_!U258</f>
        <v>#REF!</v>
      </c>
      <c r="V258" s="203" t="e">
        <f>ZASOBY!#REF!-ZASOBY_WŁ_!V258</f>
        <v>#REF!</v>
      </c>
      <c r="W258" s="212"/>
      <c r="X258" s="212">
        <v>1900</v>
      </c>
      <c r="Y258" s="204"/>
      <c r="Z258" s="67"/>
      <c r="BN258" s="154"/>
      <c r="BO258" s="154"/>
      <c r="BP258" s="154"/>
      <c r="BQ258" s="154"/>
      <c r="BR258" s="154"/>
      <c r="BS258" s="154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  <c r="CJ258" s="154"/>
      <c r="CK258" s="154"/>
      <c r="CL258" s="154"/>
      <c r="CM258" s="154"/>
      <c r="CN258" s="154"/>
      <c r="CO258" s="154"/>
      <c r="CP258" s="154"/>
      <c r="CQ258" s="154"/>
      <c r="CR258" s="154"/>
      <c r="CS258" s="154"/>
      <c r="CT258" s="154"/>
      <c r="CU258" s="154"/>
      <c r="CV258" s="154"/>
      <c r="CW258" s="154"/>
      <c r="CX258" s="154"/>
      <c r="CY258" s="154"/>
      <c r="CZ258" s="154"/>
      <c r="DA258" s="154"/>
      <c r="DB258" s="154"/>
      <c r="DC258" s="154"/>
      <c r="DD258" s="154"/>
      <c r="DE258" s="154"/>
      <c r="DF258" s="154"/>
      <c r="DG258" s="154"/>
      <c r="DH258" s="154"/>
      <c r="DI258" s="154"/>
      <c r="DJ258" s="154"/>
      <c r="DK258" s="154"/>
      <c r="DL258" s="154"/>
      <c r="DM258" s="154"/>
      <c r="DN258" s="154"/>
      <c r="DO258" s="154"/>
    </row>
    <row r="259" spans="1:119" ht="12.75" customHeight="1">
      <c r="A259" s="58">
        <v>3</v>
      </c>
      <c r="B259" s="230">
        <f>+B258+1</f>
        <v>251</v>
      </c>
      <c r="C259" s="231">
        <v>6033</v>
      </c>
      <c r="D259" s="195" t="s">
        <v>23</v>
      </c>
      <c r="E259" s="196" t="s">
        <v>24</v>
      </c>
      <c r="F259" s="196" t="s">
        <v>144</v>
      </c>
      <c r="G259" s="196" t="s">
        <v>147</v>
      </c>
      <c r="H259" s="197">
        <v>7</v>
      </c>
      <c r="I259" s="198"/>
      <c r="J259" s="199">
        <v>1</v>
      </c>
      <c r="K259" s="200" t="e">
        <f>SUM(L259:M259)</f>
        <v>#REF!</v>
      </c>
      <c r="L259" s="201" t="e">
        <f>ZASOBY!#REF!-ZASOBY_WŁ_!L259</f>
        <v>#REF!</v>
      </c>
      <c r="M259" s="201" t="e">
        <f>ZASOBY!#REF!-ZASOBY_WŁ_!M259</f>
        <v>#REF!</v>
      </c>
      <c r="N259" s="200" t="e">
        <f>SUM(O259:P259)</f>
        <v>#REF!</v>
      </c>
      <c r="O259" s="201" t="e">
        <f>ZASOBY!#REF!-ZASOBY_WŁ_!O259</f>
        <v>#REF!</v>
      </c>
      <c r="P259" s="201" t="e">
        <f>ZASOBY!#REF!-ZASOBY_WŁ_!P259</f>
        <v>#REF!</v>
      </c>
      <c r="Q259" s="202" t="e">
        <f>SUM(R259:S259)</f>
        <v>#REF!</v>
      </c>
      <c r="R259" s="203" t="e">
        <f>ZASOBY!#REF!-ZASOBY_WŁ_!R259</f>
        <v>#REF!</v>
      </c>
      <c r="S259" s="203" t="e">
        <f>ZASOBY!#REF!-ZASOBY_WŁ_!S259</f>
        <v>#REF!</v>
      </c>
      <c r="T259" s="202" t="e">
        <f>SUM(U259:V259)</f>
        <v>#REF!</v>
      </c>
      <c r="U259" s="203" t="e">
        <f>ZASOBY!#REF!-ZASOBY_WŁ_!U259</f>
        <v>#REF!</v>
      </c>
      <c r="V259" s="203" t="e">
        <f>ZASOBY!#REF!-ZASOBY_WŁ_!V259</f>
        <v>#REF!</v>
      </c>
      <c r="W259" s="212"/>
      <c r="X259" s="212"/>
      <c r="Y259" s="204"/>
      <c r="Z259" s="67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  <c r="CM259" s="154"/>
      <c r="CN259" s="154"/>
      <c r="CO259" s="154"/>
      <c r="CP259" s="154"/>
      <c r="CQ259" s="154"/>
      <c r="CR259" s="154"/>
      <c r="CS259" s="154"/>
      <c r="CT259" s="154"/>
      <c r="CU259" s="154"/>
      <c r="CV259" s="154"/>
      <c r="CW259" s="154"/>
      <c r="CX259" s="154"/>
      <c r="CY259" s="154"/>
      <c r="CZ259" s="154"/>
      <c r="DA259" s="154"/>
      <c r="DB259" s="154"/>
      <c r="DC259" s="154"/>
      <c r="DD259" s="154"/>
      <c r="DE259" s="154"/>
      <c r="DF259" s="154"/>
      <c r="DG259" s="154"/>
      <c r="DH259" s="154"/>
      <c r="DI259" s="154"/>
      <c r="DJ259" s="154"/>
      <c r="DK259" s="154"/>
      <c r="DL259" s="154"/>
      <c r="DM259" s="154"/>
      <c r="DN259" s="154"/>
      <c r="DO259" s="154"/>
    </row>
    <row r="260" spans="1:119" ht="12.75" customHeight="1">
      <c r="A260" s="58">
        <v>3</v>
      </c>
      <c r="B260" s="230">
        <f>+B259+1</f>
        <v>252</v>
      </c>
      <c r="C260" s="231">
        <v>3074</v>
      </c>
      <c r="D260" s="195" t="s">
        <v>23</v>
      </c>
      <c r="E260" s="196" t="s">
        <v>24</v>
      </c>
      <c r="F260" s="196" t="s">
        <v>144</v>
      </c>
      <c r="G260" s="196" t="s">
        <v>148</v>
      </c>
      <c r="H260" s="197">
        <v>3</v>
      </c>
      <c r="I260" s="198">
        <v>1</v>
      </c>
      <c r="J260" s="199"/>
      <c r="K260" s="200" t="e">
        <f>SUM(L260:M260)</f>
        <v>#REF!</v>
      </c>
      <c r="L260" s="201" t="e">
        <f>ZASOBY!#REF!-ZASOBY_WŁ_!L260</f>
        <v>#REF!</v>
      </c>
      <c r="M260" s="201" t="e">
        <f>ZASOBY!#REF!-ZASOBY_WŁ_!M260</f>
        <v>#REF!</v>
      </c>
      <c r="N260" s="200" t="e">
        <f>SUM(O260:P260)</f>
        <v>#REF!</v>
      </c>
      <c r="O260" s="201" t="e">
        <f>ZASOBY!#REF!-ZASOBY_WŁ_!O260</f>
        <v>#REF!</v>
      </c>
      <c r="P260" s="201" t="e">
        <f>ZASOBY!#REF!-ZASOBY_WŁ_!P260</f>
        <v>#REF!</v>
      </c>
      <c r="Q260" s="202" t="e">
        <f>SUM(R260:S260)</f>
        <v>#REF!</v>
      </c>
      <c r="R260" s="203" t="e">
        <f>ZASOBY!#REF!-ZASOBY_WŁ_!R260</f>
        <v>#REF!</v>
      </c>
      <c r="S260" s="203" t="e">
        <f>ZASOBY!#REF!-ZASOBY_WŁ_!S260</f>
        <v>#REF!</v>
      </c>
      <c r="T260" s="202" t="e">
        <f>SUM(U260:V260)</f>
        <v>#REF!</v>
      </c>
      <c r="U260" s="203" t="e">
        <f>ZASOBY!#REF!-ZASOBY_WŁ_!U260</f>
        <v>#REF!</v>
      </c>
      <c r="V260" s="203" t="e">
        <f>ZASOBY!#REF!-ZASOBY_WŁ_!V260</f>
        <v>#REF!</v>
      </c>
      <c r="W260" s="212"/>
      <c r="X260" s="212">
        <v>1912</v>
      </c>
      <c r="Y260" s="204"/>
      <c r="Z260" s="67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  <c r="CM260" s="154"/>
      <c r="CN260" s="154"/>
      <c r="CO260" s="154"/>
      <c r="CP260" s="154"/>
      <c r="CQ260" s="154"/>
      <c r="CR260" s="154"/>
      <c r="CS260" s="154"/>
      <c r="CT260" s="154"/>
      <c r="CU260" s="154"/>
      <c r="CV260" s="154"/>
      <c r="CW260" s="154"/>
      <c r="CX260" s="154"/>
      <c r="CY260" s="154"/>
      <c r="CZ260" s="154"/>
      <c r="DA260" s="154"/>
      <c r="DB260" s="154"/>
      <c r="DC260" s="154"/>
      <c r="DD260" s="154"/>
      <c r="DE260" s="154"/>
      <c r="DF260" s="154"/>
      <c r="DG260" s="154"/>
      <c r="DH260" s="154"/>
      <c r="DI260" s="154"/>
      <c r="DJ260" s="154"/>
      <c r="DK260" s="154"/>
      <c r="DL260" s="154"/>
      <c r="DM260" s="154"/>
      <c r="DN260" s="154"/>
      <c r="DO260" s="154"/>
    </row>
    <row r="261" spans="1:119" ht="12.75" customHeight="1">
      <c r="A261" s="58">
        <v>3</v>
      </c>
      <c r="B261" s="230">
        <f>+B260+1</f>
        <v>253</v>
      </c>
      <c r="C261" s="231">
        <v>3075</v>
      </c>
      <c r="D261" s="195" t="s">
        <v>23</v>
      </c>
      <c r="E261" s="196" t="s">
        <v>24</v>
      </c>
      <c r="F261" s="196" t="s">
        <v>144</v>
      </c>
      <c r="G261" s="196" t="s">
        <v>148</v>
      </c>
      <c r="H261" s="197">
        <v>4</v>
      </c>
      <c r="I261" s="198">
        <v>1</v>
      </c>
      <c r="J261" s="199"/>
      <c r="K261" s="200" t="e">
        <f>SUM(L261:M261)</f>
        <v>#REF!</v>
      </c>
      <c r="L261" s="201" t="e">
        <f>ZASOBY!#REF!-ZASOBY_WŁ_!L261</f>
        <v>#REF!</v>
      </c>
      <c r="M261" s="201" t="e">
        <f>ZASOBY!#REF!-ZASOBY_WŁ_!M261</f>
        <v>#REF!</v>
      </c>
      <c r="N261" s="200" t="e">
        <f>SUM(O261:P261)</f>
        <v>#REF!</v>
      </c>
      <c r="O261" s="201" t="e">
        <f>ZASOBY!#REF!-ZASOBY_WŁ_!O261</f>
        <v>#REF!</v>
      </c>
      <c r="P261" s="201" t="e">
        <f>ZASOBY!#REF!-ZASOBY_WŁ_!P261</f>
        <v>#REF!</v>
      </c>
      <c r="Q261" s="202" t="e">
        <f>SUM(R261:S261)</f>
        <v>#REF!</v>
      </c>
      <c r="R261" s="203" t="e">
        <f>ZASOBY!#REF!-ZASOBY_WŁ_!R261</f>
        <v>#REF!</v>
      </c>
      <c r="S261" s="203" t="e">
        <f>ZASOBY!#REF!-ZASOBY_WŁ_!S261</f>
        <v>#REF!</v>
      </c>
      <c r="T261" s="202" t="e">
        <f>SUM(U261:V261)</f>
        <v>#REF!</v>
      </c>
      <c r="U261" s="203" t="e">
        <f>ZASOBY!#REF!-ZASOBY_WŁ_!U261</f>
        <v>#REF!</v>
      </c>
      <c r="V261" s="203" t="e">
        <f>ZASOBY!#REF!-ZASOBY_WŁ_!V261</f>
        <v>#REF!</v>
      </c>
      <c r="W261" s="212"/>
      <c r="X261" s="212">
        <v>1912</v>
      </c>
      <c r="Y261" s="204"/>
      <c r="Z261" s="67"/>
      <c r="BN261" s="154"/>
      <c r="BO261" s="154"/>
      <c r="BP261" s="154"/>
      <c r="BQ261" s="154"/>
      <c r="BR261" s="154"/>
      <c r="BS261" s="154"/>
      <c r="BT261" s="154"/>
      <c r="BU261" s="154"/>
      <c r="BV261" s="154"/>
      <c r="BW261" s="154"/>
      <c r="BX261" s="154"/>
      <c r="BY261" s="154"/>
      <c r="BZ261" s="154"/>
      <c r="CA261" s="154"/>
      <c r="CB261" s="154"/>
      <c r="CC261" s="154"/>
      <c r="CD261" s="154"/>
      <c r="CE261" s="154"/>
      <c r="CF261" s="154"/>
      <c r="CG261" s="154"/>
      <c r="CH261" s="154"/>
      <c r="CI261" s="154"/>
      <c r="CJ261" s="154"/>
      <c r="CK261" s="154"/>
      <c r="CL261" s="154"/>
      <c r="CM261" s="154"/>
      <c r="CN261" s="154"/>
      <c r="CO261" s="154"/>
      <c r="CP261" s="154"/>
      <c r="CQ261" s="154"/>
      <c r="CR261" s="154"/>
      <c r="CS261" s="154"/>
      <c r="CT261" s="154"/>
      <c r="CU261" s="154"/>
      <c r="CV261" s="154"/>
      <c r="CW261" s="154"/>
      <c r="CX261" s="154"/>
      <c r="CY261" s="154"/>
      <c r="CZ261" s="154"/>
      <c r="DA261" s="154"/>
      <c r="DB261" s="154"/>
      <c r="DC261" s="154"/>
      <c r="DD261" s="154"/>
      <c r="DE261" s="154"/>
      <c r="DF261" s="154"/>
      <c r="DG261" s="154"/>
      <c r="DH261" s="154"/>
      <c r="DI261" s="154"/>
      <c r="DJ261" s="154"/>
      <c r="DK261" s="154"/>
      <c r="DL261" s="154"/>
      <c r="DM261" s="154"/>
      <c r="DN261" s="154"/>
      <c r="DO261" s="154"/>
    </row>
    <row r="262" spans="1:119" ht="12.75" customHeight="1">
      <c r="A262" s="58">
        <v>3</v>
      </c>
      <c r="B262" s="232">
        <f>+B261+1</f>
        <v>254</v>
      </c>
      <c r="C262" s="228">
        <v>3076</v>
      </c>
      <c r="D262" s="207" t="s">
        <v>27</v>
      </c>
      <c r="E262" s="208" t="s">
        <v>24</v>
      </c>
      <c r="F262" s="208" t="s">
        <v>144</v>
      </c>
      <c r="G262" s="208" t="s">
        <v>148</v>
      </c>
      <c r="H262" s="209">
        <v>5</v>
      </c>
      <c r="I262" s="198"/>
      <c r="J262" s="199"/>
      <c r="K262" s="200" t="e">
        <f>SUM(L262:M262)</f>
        <v>#REF!</v>
      </c>
      <c r="L262" s="201" t="e">
        <f>ZASOBY!#REF!-ZASOBY_WŁ_!L262</f>
        <v>#REF!</v>
      </c>
      <c r="M262" s="201" t="e">
        <f>ZASOBY!#REF!-ZASOBY_WŁ_!M262</f>
        <v>#REF!</v>
      </c>
      <c r="N262" s="200" t="e">
        <f>SUM(O262:P262)</f>
        <v>#REF!</v>
      </c>
      <c r="O262" s="201" t="e">
        <f>ZASOBY!#REF!-ZASOBY_WŁ_!O262</f>
        <v>#REF!</v>
      </c>
      <c r="P262" s="201" t="e">
        <f>ZASOBY!#REF!-ZASOBY_WŁ_!P262</f>
        <v>#REF!</v>
      </c>
      <c r="Q262" s="202" t="e">
        <f>SUM(R262:S262)</f>
        <v>#REF!</v>
      </c>
      <c r="R262" s="203" t="e">
        <f>ZASOBY!#REF!-ZASOBY_WŁ_!R262</f>
        <v>#REF!</v>
      </c>
      <c r="S262" s="203" t="e">
        <f>ZASOBY!#REF!-ZASOBY_WŁ_!S262</f>
        <v>#REF!</v>
      </c>
      <c r="T262" s="202" t="e">
        <f>SUM(U262:V262)</f>
        <v>#REF!</v>
      </c>
      <c r="U262" s="203" t="e">
        <f>ZASOBY!#REF!-ZASOBY_WŁ_!U262</f>
        <v>#REF!</v>
      </c>
      <c r="V262" s="203" t="e">
        <f>ZASOBY!#REF!-ZASOBY_WŁ_!V262</f>
        <v>#REF!</v>
      </c>
      <c r="W262" s="212"/>
      <c r="X262" s="212">
        <v>1912</v>
      </c>
      <c r="Y262" s="204"/>
      <c r="Z262" s="67"/>
      <c r="BN262" s="154"/>
      <c r="BO262" s="154"/>
      <c r="BP262" s="154"/>
      <c r="BQ262" s="154"/>
      <c r="BR262" s="154"/>
      <c r="BS262" s="154"/>
      <c r="BT262" s="154"/>
      <c r="BU262" s="154"/>
      <c r="BV262" s="154"/>
      <c r="BW262" s="154"/>
      <c r="BX262" s="154"/>
      <c r="BY262" s="154"/>
      <c r="BZ262" s="154"/>
      <c r="CA262" s="154"/>
      <c r="CB262" s="154"/>
      <c r="CC262" s="154"/>
      <c r="CD262" s="154"/>
      <c r="CE262" s="154"/>
      <c r="CF262" s="154"/>
      <c r="CG262" s="154"/>
      <c r="CH262" s="154"/>
      <c r="CI262" s="154"/>
      <c r="CJ262" s="154"/>
      <c r="CK262" s="154"/>
      <c r="CL262" s="154"/>
      <c r="CM262" s="154"/>
      <c r="CN262" s="154"/>
      <c r="CO262" s="154"/>
      <c r="CP262" s="154"/>
      <c r="CQ262" s="154"/>
      <c r="CR262" s="154"/>
      <c r="CS262" s="154"/>
      <c r="CT262" s="154"/>
      <c r="CU262" s="154"/>
      <c r="CV262" s="154"/>
      <c r="CW262" s="154"/>
      <c r="CX262" s="154"/>
      <c r="CY262" s="154"/>
      <c r="CZ262" s="154"/>
      <c r="DA262" s="154"/>
      <c r="DB262" s="154"/>
      <c r="DC262" s="154"/>
      <c r="DD262" s="154"/>
      <c r="DE262" s="154"/>
      <c r="DF262" s="154"/>
      <c r="DG262" s="154"/>
      <c r="DH262" s="154"/>
      <c r="DI262" s="154"/>
      <c r="DJ262" s="154"/>
      <c r="DK262" s="154"/>
      <c r="DL262" s="154"/>
      <c r="DM262" s="154"/>
      <c r="DN262" s="154"/>
      <c r="DO262" s="154"/>
    </row>
    <row r="263" spans="1:119" ht="12.75" customHeight="1">
      <c r="A263" s="58">
        <v>3</v>
      </c>
      <c r="B263" s="230">
        <f>+B262+1</f>
        <v>255</v>
      </c>
      <c r="C263" s="231">
        <v>3111</v>
      </c>
      <c r="D263" s="195" t="s">
        <v>23</v>
      </c>
      <c r="E263" s="196" t="s">
        <v>24</v>
      </c>
      <c r="F263" s="196" t="s">
        <v>144</v>
      </c>
      <c r="G263" s="196" t="s">
        <v>149</v>
      </c>
      <c r="H263" s="197">
        <v>2</v>
      </c>
      <c r="I263" s="198">
        <v>1</v>
      </c>
      <c r="J263" s="199"/>
      <c r="K263" s="200" t="e">
        <f>SUM(L263:M263)</f>
        <v>#REF!</v>
      </c>
      <c r="L263" s="201" t="e">
        <f>ZASOBY!#REF!-ZASOBY_WŁ_!L263</f>
        <v>#REF!</v>
      </c>
      <c r="M263" s="201" t="e">
        <f>ZASOBY!#REF!-ZASOBY_WŁ_!M263</f>
        <v>#REF!</v>
      </c>
      <c r="N263" s="200" t="e">
        <f>SUM(O263:P263)</f>
        <v>#REF!</v>
      </c>
      <c r="O263" s="201" t="e">
        <f>ZASOBY!#REF!-ZASOBY_WŁ_!O263</f>
        <v>#REF!</v>
      </c>
      <c r="P263" s="201" t="e">
        <f>ZASOBY!#REF!-ZASOBY_WŁ_!P263</f>
        <v>#REF!</v>
      </c>
      <c r="Q263" s="202" t="e">
        <f>SUM(R263:S263)</f>
        <v>#REF!</v>
      </c>
      <c r="R263" s="203" t="e">
        <f>ZASOBY!#REF!-ZASOBY_WŁ_!R263</f>
        <v>#REF!</v>
      </c>
      <c r="S263" s="203" t="e">
        <f>ZASOBY!#REF!-ZASOBY_WŁ_!S263</f>
        <v>#REF!</v>
      </c>
      <c r="T263" s="202" t="e">
        <f>SUM(U263:V263)</f>
        <v>#REF!</v>
      </c>
      <c r="U263" s="203" t="e">
        <f>ZASOBY!#REF!-ZASOBY_WŁ_!U263</f>
        <v>#REF!</v>
      </c>
      <c r="V263" s="203" t="e">
        <f>ZASOBY!#REF!-ZASOBY_WŁ_!V263</f>
        <v>#REF!</v>
      </c>
      <c r="W263" s="212"/>
      <c r="X263" s="212">
        <v>1919</v>
      </c>
      <c r="Y263" s="204"/>
      <c r="Z263" s="67"/>
      <c r="BN263" s="154"/>
      <c r="BO263" s="154"/>
      <c r="BP263" s="154"/>
      <c r="BQ263" s="154"/>
      <c r="BR263" s="154"/>
      <c r="BS263" s="154"/>
      <c r="BT263" s="154"/>
      <c r="BU263" s="154"/>
      <c r="BV263" s="154"/>
      <c r="BW263" s="154"/>
      <c r="BX263" s="154"/>
      <c r="BY263" s="154"/>
      <c r="BZ263" s="154"/>
      <c r="CA263" s="154"/>
      <c r="CB263" s="154"/>
      <c r="CC263" s="154"/>
      <c r="CD263" s="154"/>
      <c r="CE263" s="154"/>
      <c r="CF263" s="154"/>
      <c r="CG263" s="154"/>
      <c r="CH263" s="154"/>
      <c r="CI263" s="154"/>
      <c r="CJ263" s="154"/>
      <c r="CK263" s="154"/>
      <c r="CL263" s="154"/>
      <c r="CM263" s="154"/>
      <c r="CN263" s="154"/>
      <c r="CO263" s="154"/>
      <c r="CP263" s="154"/>
      <c r="CQ263" s="154"/>
      <c r="CR263" s="154"/>
      <c r="CS263" s="154"/>
      <c r="CT263" s="154"/>
      <c r="CU263" s="154"/>
      <c r="CV263" s="154"/>
      <c r="CW263" s="154"/>
      <c r="CX263" s="154"/>
      <c r="CY263" s="154"/>
      <c r="CZ263" s="154"/>
      <c r="DA263" s="154"/>
      <c r="DB263" s="154"/>
      <c r="DC263" s="154"/>
      <c r="DD263" s="154"/>
      <c r="DE263" s="154"/>
      <c r="DF263" s="154"/>
      <c r="DG263" s="154"/>
      <c r="DH263" s="154"/>
      <c r="DI263" s="154"/>
      <c r="DJ263" s="154"/>
      <c r="DK263" s="154"/>
      <c r="DL263" s="154"/>
      <c r="DM263" s="154"/>
      <c r="DN263" s="154"/>
      <c r="DO263" s="154"/>
    </row>
    <row r="264" spans="1:119" ht="12.75" customHeight="1">
      <c r="A264" s="58">
        <v>3</v>
      </c>
      <c r="B264" s="232">
        <f>+B263+1</f>
        <v>256</v>
      </c>
      <c r="C264" s="228">
        <v>3112</v>
      </c>
      <c r="D264" s="207" t="s">
        <v>27</v>
      </c>
      <c r="E264" s="208" t="s">
        <v>24</v>
      </c>
      <c r="F264" s="208" t="s">
        <v>144</v>
      </c>
      <c r="G264" s="208" t="s">
        <v>149</v>
      </c>
      <c r="H264" s="209">
        <v>7</v>
      </c>
      <c r="I264" s="198"/>
      <c r="J264" s="199"/>
      <c r="K264" s="200" t="e">
        <f>SUM(L264:M264)</f>
        <v>#REF!</v>
      </c>
      <c r="L264" s="201" t="e">
        <f>ZASOBY!#REF!-ZASOBY_WŁ_!L264</f>
        <v>#REF!</v>
      </c>
      <c r="M264" s="201" t="e">
        <f>ZASOBY!#REF!-ZASOBY_WŁ_!M264</f>
        <v>#REF!</v>
      </c>
      <c r="N264" s="200" t="e">
        <f>SUM(O264:P264)</f>
        <v>#REF!</v>
      </c>
      <c r="O264" s="201" t="e">
        <f>ZASOBY!#REF!-ZASOBY_WŁ_!O264</f>
        <v>#REF!</v>
      </c>
      <c r="P264" s="201" t="e">
        <f>ZASOBY!#REF!-ZASOBY_WŁ_!P264</f>
        <v>#REF!</v>
      </c>
      <c r="Q264" s="202" t="e">
        <f>SUM(R264:S264)</f>
        <v>#REF!</v>
      </c>
      <c r="R264" s="203" t="e">
        <f>ZASOBY!#REF!-ZASOBY_WŁ_!R264</f>
        <v>#REF!</v>
      </c>
      <c r="S264" s="203" t="e">
        <f>ZASOBY!#REF!-ZASOBY_WŁ_!S264</f>
        <v>#REF!</v>
      </c>
      <c r="T264" s="202" t="e">
        <f>SUM(U264:V264)</f>
        <v>#REF!</v>
      </c>
      <c r="U264" s="203" t="e">
        <f>ZASOBY!#REF!-ZASOBY_WŁ_!U264</f>
        <v>#REF!</v>
      </c>
      <c r="V264" s="203" t="e">
        <f>ZASOBY!#REF!-ZASOBY_WŁ_!V264</f>
        <v>#REF!</v>
      </c>
      <c r="W264" s="212"/>
      <c r="X264" s="212">
        <v>1923</v>
      </c>
      <c r="Y264" s="204"/>
      <c r="Z264" s="67"/>
      <c r="BN264" s="154"/>
      <c r="BO264" s="154"/>
      <c r="BP264" s="154"/>
      <c r="BQ264" s="154"/>
      <c r="BR264" s="154"/>
      <c r="BS264" s="154"/>
      <c r="BT264" s="154"/>
      <c r="BU264" s="154"/>
      <c r="BV264" s="154"/>
      <c r="BW264" s="154"/>
      <c r="BX264" s="154"/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  <c r="CM264" s="154"/>
      <c r="CN264" s="154"/>
      <c r="CO264" s="154"/>
      <c r="CP264" s="154"/>
      <c r="CQ264" s="154"/>
      <c r="CR264" s="154"/>
      <c r="CS264" s="154"/>
      <c r="CT264" s="154"/>
      <c r="CU264" s="154"/>
      <c r="CV264" s="154"/>
      <c r="CW264" s="154"/>
      <c r="CX264" s="154"/>
      <c r="CY264" s="154"/>
      <c r="CZ264" s="154"/>
      <c r="DA264" s="154"/>
      <c r="DB264" s="154"/>
      <c r="DC264" s="154"/>
      <c r="DD264" s="154"/>
      <c r="DE264" s="154"/>
      <c r="DF264" s="154"/>
      <c r="DG264" s="154"/>
      <c r="DH264" s="154"/>
      <c r="DI264" s="154"/>
      <c r="DJ264" s="154"/>
      <c r="DK264" s="154"/>
      <c r="DL264" s="154"/>
      <c r="DM264" s="154"/>
      <c r="DN264" s="154"/>
      <c r="DO264" s="154"/>
    </row>
    <row r="265" spans="1:119" ht="12.75" customHeight="1">
      <c r="A265" s="58">
        <v>3</v>
      </c>
      <c r="B265" s="230">
        <f>+B264+1</f>
        <v>257</v>
      </c>
      <c r="C265" s="231">
        <v>3113</v>
      </c>
      <c r="D265" s="195" t="s">
        <v>23</v>
      </c>
      <c r="E265" s="196" t="s">
        <v>24</v>
      </c>
      <c r="F265" s="196" t="s">
        <v>144</v>
      </c>
      <c r="G265" s="196" t="s">
        <v>149</v>
      </c>
      <c r="H265" s="197">
        <v>8</v>
      </c>
      <c r="I265" s="198">
        <v>1</v>
      </c>
      <c r="J265" s="199"/>
      <c r="K265" s="200" t="e">
        <f>SUM(L265:M265)</f>
        <v>#REF!</v>
      </c>
      <c r="L265" s="201" t="e">
        <f>ZASOBY!#REF!-ZASOBY_WŁ_!L265</f>
        <v>#REF!</v>
      </c>
      <c r="M265" s="201" t="e">
        <f>ZASOBY!#REF!-ZASOBY_WŁ_!M265</f>
        <v>#REF!</v>
      </c>
      <c r="N265" s="200" t="e">
        <f>SUM(O265:P265)</f>
        <v>#REF!</v>
      </c>
      <c r="O265" s="201" t="e">
        <f>ZASOBY!#REF!-ZASOBY_WŁ_!O265</f>
        <v>#REF!</v>
      </c>
      <c r="P265" s="201" t="e">
        <f>ZASOBY!#REF!-ZASOBY_WŁ_!P265</f>
        <v>#REF!</v>
      </c>
      <c r="Q265" s="202" t="e">
        <f>SUM(R265:S265)</f>
        <v>#REF!</v>
      </c>
      <c r="R265" s="203" t="e">
        <f>ZASOBY!#REF!-ZASOBY_WŁ_!R265</f>
        <v>#REF!</v>
      </c>
      <c r="S265" s="203" t="e">
        <f>ZASOBY!#REF!-ZASOBY_WŁ_!S265</f>
        <v>#REF!</v>
      </c>
      <c r="T265" s="202" t="e">
        <f>SUM(U265:V265)</f>
        <v>#REF!</v>
      </c>
      <c r="U265" s="203" t="e">
        <f>ZASOBY!#REF!-ZASOBY_WŁ_!U265</f>
        <v>#REF!</v>
      </c>
      <c r="V265" s="203" t="e">
        <f>ZASOBY!#REF!-ZASOBY_WŁ_!V265</f>
        <v>#REF!</v>
      </c>
      <c r="W265" s="212"/>
      <c r="X265" s="212">
        <v>1884</v>
      </c>
      <c r="Y265" s="204"/>
      <c r="Z265" s="67"/>
      <c r="BN265" s="154"/>
      <c r="BO265" s="154"/>
      <c r="BP265" s="154"/>
      <c r="BQ265" s="154"/>
      <c r="BR265" s="154"/>
      <c r="BS265" s="154"/>
      <c r="BT265" s="154"/>
      <c r="BU265" s="154"/>
      <c r="BV265" s="154"/>
      <c r="BW265" s="154"/>
      <c r="BX265" s="154"/>
      <c r="BY265" s="154"/>
      <c r="BZ265" s="154"/>
      <c r="CA265" s="154"/>
      <c r="CB265" s="154"/>
      <c r="CC265" s="154"/>
      <c r="CD265" s="154"/>
      <c r="CE265" s="154"/>
      <c r="CF265" s="154"/>
      <c r="CG265" s="154"/>
      <c r="CH265" s="154"/>
      <c r="CI265" s="154"/>
      <c r="CJ265" s="154"/>
      <c r="CK265" s="154"/>
      <c r="CL265" s="154"/>
      <c r="CM265" s="154"/>
      <c r="CN265" s="154"/>
      <c r="CO265" s="154"/>
      <c r="CP265" s="154"/>
      <c r="CQ265" s="154"/>
      <c r="CR265" s="154"/>
      <c r="CS265" s="154"/>
      <c r="CT265" s="154"/>
      <c r="CU265" s="154"/>
      <c r="CV265" s="154"/>
      <c r="CW265" s="154"/>
      <c r="CX265" s="154"/>
      <c r="CY265" s="154"/>
      <c r="CZ265" s="154"/>
      <c r="DA265" s="154"/>
      <c r="DB265" s="154"/>
      <c r="DC265" s="154"/>
      <c r="DD265" s="154"/>
      <c r="DE265" s="154"/>
      <c r="DF265" s="154"/>
      <c r="DG265" s="154"/>
      <c r="DH265" s="154"/>
      <c r="DI265" s="154"/>
      <c r="DJ265" s="154"/>
      <c r="DK265" s="154"/>
      <c r="DL265" s="154"/>
      <c r="DM265" s="154"/>
      <c r="DN265" s="154"/>
      <c r="DO265" s="154"/>
    </row>
    <row r="266" spans="1:119" ht="12.75" customHeight="1">
      <c r="A266" s="58">
        <v>3</v>
      </c>
      <c r="B266" s="232">
        <f>+B265+1</f>
        <v>258</v>
      </c>
      <c r="C266" s="228">
        <v>3114</v>
      </c>
      <c r="D266" s="207" t="s">
        <v>27</v>
      </c>
      <c r="E266" s="208" t="s">
        <v>24</v>
      </c>
      <c r="F266" s="208" t="s">
        <v>144</v>
      </c>
      <c r="G266" s="208" t="s">
        <v>149</v>
      </c>
      <c r="H266" s="209">
        <v>9</v>
      </c>
      <c r="I266" s="198"/>
      <c r="J266" s="199"/>
      <c r="K266" s="200" t="e">
        <f>SUM(L266:M266)</f>
        <v>#REF!</v>
      </c>
      <c r="L266" s="201" t="e">
        <f>ZASOBY!#REF!-ZASOBY_WŁ_!L266</f>
        <v>#REF!</v>
      </c>
      <c r="M266" s="201" t="e">
        <f>ZASOBY!#REF!-ZASOBY_WŁ_!M266</f>
        <v>#REF!</v>
      </c>
      <c r="N266" s="200" t="e">
        <f>SUM(O266:P266)</f>
        <v>#REF!</v>
      </c>
      <c r="O266" s="201" t="e">
        <f>ZASOBY!#REF!-ZASOBY_WŁ_!O266</f>
        <v>#REF!</v>
      </c>
      <c r="P266" s="201" t="e">
        <f>ZASOBY!#REF!-ZASOBY_WŁ_!P266</f>
        <v>#REF!</v>
      </c>
      <c r="Q266" s="202" t="e">
        <f>SUM(R266:S266)</f>
        <v>#REF!</v>
      </c>
      <c r="R266" s="203" t="e">
        <f>ZASOBY!#REF!-ZASOBY_WŁ_!R266</f>
        <v>#REF!</v>
      </c>
      <c r="S266" s="203" t="e">
        <f>ZASOBY!#REF!-ZASOBY_WŁ_!S266</f>
        <v>#REF!</v>
      </c>
      <c r="T266" s="202" t="e">
        <f>SUM(U266:V266)</f>
        <v>#REF!</v>
      </c>
      <c r="U266" s="203" t="e">
        <f>ZASOBY!#REF!-ZASOBY_WŁ_!U266</f>
        <v>#REF!</v>
      </c>
      <c r="V266" s="203" t="e">
        <f>ZASOBY!#REF!-ZASOBY_WŁ_!V266</f>
        <v>#REF!</v>
      </c>
      <c r="W266" s="212"/>
      <c r="X266" s="212">
        <v>1884</v>
      </c>
      <c r="Y266" s="204"/>
      <c r="Z266" s="67"/>
      <c r="BN266" s="154"/>
      <c r="BO266" s="154"/>
      <c r="BP266" s="154"/>
      <c r="BQ266" s="154"/>
      <c r="BR266" s="154"/>
      <c r="BS266" s="154"/>
      <c r="BT266" s="154"/>
      <c r="BU266" s="154"/>
      <c r="BV266" s="154"/>
      <c r="BW266" s="154"/>
      <c r="BX266" s="154"/>
      <c r="BY266" s="154"/>
      <c r="BZ266" s="154"/>
      <c r="CA266" s="154"/>
      <c r="CB266" s="154"/>
      <c r="CC266" s="154"/>
      <c r="CD266" s="154"/>
      <c r="CE266" s="154"/>
      <c r="CF266" s="154"/>
      <c r="CG266" s="154"/>
      <c r="CH266" s="154"/>
      <c r="CI266" s="154"/>
      <c r="CJ266" s="154"/>
      <c r="CK266" s="154"/>
      <c r="CL266" s="154"/>
      <c r="CM266" s="154"/>
      <c r="CN266" s="154"/>
      <c r="CO266" s="154"/>
      <c r="CP266" s="154"/>
      <c r="CQ266" s="154"/>
      <c r="CR266" s="154"/>
      <c r="CS266" s="154"/>
      <c r="CT266" s="154"/>
      <c r="CU266" s="154"/>
      <c r="CV266" s="154"/>
      <c r="CW266" s="154"/>
      <c r="CX266" s="154"/>
      <c r="CY266" s="154"/>
      <c r="CZ266" s="154"/>
      <c r="DA266" s="154"/>
      <c r="DB266" s="154"/>
      <c r="DC266" s="154"/>
      <c r="DD266" s="154"/>
      <c r="DE266" s="154"/>
      <c r="DF266" s="154"/>
      <c r="DG266" s="154"/>
      <c r="DH266" s="154"/>
      <c r="DI266" s="154"/>
      <c r="DJ266" s="154"/>
      <c r="DK266" s="154"/>
      <c r="DL266" s="154"/>
      <c r="DM266" s="154"/>
      <c r="DN266" s="154"/>
      <c r="DO266" s="154"/>
    </row>
    <row r="267" spans="1:119" ht="12.75" customHeight="1">
      <c r="A267" s="58">
        <v>3</v>
      </c>
      <c r="B267" s="230">
        <f>+B266+1</f>
        <v>259</v>
      </c>
      <c r="C267" s="231">
        <v>3115</v>
      </c>
      <c r="D267" s="195" t="s">
        <v>23</v>
      </c>
      <c r="E267" s="196" t="s">
        <v>24</v>
      </c>
      <c r="F267" s="196" t="s">
        <v>144</v>
      </c>
      <c r="G267" s="196" t="s">
        <v>149</v>
      </c>
      <c r="H267" s="197">
        <v>11</v>
      </c>
      <c r="I267" s="198">
        <v>1</v>
      </c>
      <c r="J267" s="199"/>
      <c r="K267" s="200" t="e">
        <f>SUM(L267:M267)</f>
        <v>#REF!</v>
      </c>
      <c r="L267" s="201" t="e">
        <f>ZASOBY!#REF!-ZASOBY_WŁ_!L267</f>
        <v>#REF!</v>
      </c>
      <c r="M267" s="201" t="e">
        <f>ZASOBY!#REF!-ZASOBY_WŁ_!M267</f>
        <v>#REF!</v>
      </c>
      <c r="N267" s="200" t="e">
        <f>SUM(O267:P267)</f>
        <v>#REF!</v>
      </c>
      <c r="O267" s="201" t="e">
        <f>ZASOBY!#REF!-ZASOBY_WŁ_!O267</f>
        <v>#REF!</v>
      </c>
      <c r="P267" s="201" t="e">
        <f>ZASOBY!#REF!-ZASOBY_WŁ_!P267</f>
        <v>#REF!</v>
      </c>
      <c r="Q267" s="202" t="e">
        <f>SUM(R267:S267)</f>
        <v>#REF!</v>
      </c>
      <c r="R267" s="203" t="e">
        <f>ZASOBY!#REF!-ZASOBY_WŁ_!R267</f>
        <v>#REF!</v>
      </c>
      <c r="S267" s="203" t="e">
        <f>ZASOBY!#REF!-ZASOBY_WŁ_!S267</f>
        <v>#REF!</v>
      </c>
      <c r="T267" s="202" t="e">
        <f>SUM(U267:V267)</f>
        <v>#REF!</v>
      </c>
      <c r="U267" s="203" t="e">
        <f>ZASOBY!#REF!-ZASOBY_WŁ_!U267</f>
        <v>#REF!</v>
      </c>
      <c r="V267" s="203" t="e">
        <f>ZASOBY!#REF!-ZASOBY_WŁ_!V267</f>
        <v>#REF!</v>
      </c>
      <c r="W267" s="212"/>
      <c r="X267" s="212">
        <v>1903</v>
      </c>
      <c r="Y267" s="204"/>
      <c r="Z267" s="67"/>
      <c r="BN267" s="154"/>
      <c r="BO267" s="154"/>
      <c r="BP267" s="154"/>
      <c r="BQ267" s="154"/>
      <c r="BR267" s="154"/>
      <c r="BS267" s="154"/>
      <c r="BT267" s="154"/>
      <c r="BU267" s="154"/>
      <c r="BV267" s="154"/>
      <c r="BW267" s="154"/>
      <c r="BX267" s="154"/>
      <c r="BY267" s="154"/>
      <c r="BZ267" s="154"/>
      <c r="CA267" s="154"/>
      <c r="CB267" s="154"/>
      <c r="CC267" s="154"/>
      <c r="CD267" s="154"/>
      <c r="CE267" s="154"/>
      <c r="CF267" s="154"/>
      <c r="CG267" s="154"/>
      <c r="CH267" s="154"/>
      <c r="CI267" s="154"/>
      <c r="CJ267" s="154"/>
      <c r="CK267" s="154"/>
      <c r="CL267" s="154"/>
      <c r="CM267" s="154"/>
      <c r="CN267" s="154"/>
      <c r="CO267" s="154"/>
      <c r="CP267" s="154"/>
      <c r="CQ267" s="154"/>
      <c r="CR267" s="154"/>
      <c r="CS267" s="154"/>
      <c r="CT267" s="154"/>
      <c r="CU267" s="154"/>
      <c r="CV267" s="154"/>
      <c r="CW267" s="154"/>
      <c r="CX267" s="154"/>
      <c r="CY267" s="154"/>
      <c r="CZ267" s="154"/>
      <c r="DA267" s="154"/>
      <c r="DB267" s="154"/>
      <c r="DC267" s="154"/>
      <c r="DD267" s="154"/>
      <c r="DE267" s="154"/>
      <c r="DF267" s="154"/>
      <c r="DG267" s="154"/>
      <c r="DH267" s="154"/>
      <c r="DI267" s="154"/>
      <c r="DJ267" s="154"/>
      <c r="DK267" s="154"/>
      <c r="DL267" s="154"/>
      <c r="DM267" s="154"/>
      <c r="DN267" s="154"/>
      <c r="DO267" s="154"/>
    </row>
    <row r="268" spans="1:119" ht="12.75" customHeight="1">
      <c r="A268" s="58">
        <v>3</v>
      </c>
      <c r="B268" s="230">
        <f>+B267+1</f>
        <v>260</v>
      </c>
      <c r="C268" s="231">
        <v>3214</v>
      </c>
      <c r="D268" s="195" t="s">
        <v>23</v>
      </c>
      <c r="E268" s="196" t="s">
        <v>150</v>
      </c>
      <c r="F268" s="196" t="s">
        <v>144</v>
      </c>
      <c r="G268" s="196" t="s">
        <v>149</v>
      </c>
      <c r="H268" s="197">
        <v>15</v>
      </c>
      <c r="I268" s="198">
        <v>1</v>
      </c>
      <c r="J268" s="199"/>
      <c r="K268" s="200" t="e">
        <f>SUM(L268:M268)</f>
        <v>#REF!</v>
      </c>
      <c r="L268" s="201" t="e">
        <f>ZASOBY!#REF!-ZASOBY_WŁ_!L268</f>
        <v>#REF!</v>
      </c>
      <c r="M268" s="201" t="e">
        <f>ZASOBY!#REF!-ZASOBY_WŁ_!M268</f>
        <v>#REF!</v>
      </c>
      <c r="N268" s="200" t="e">
        <f>SUM(O268:P268)</f>
        <v>#REF!</v>
      </c>
      <c r="O268" s="201" t="e">
        <f>ZASOBY!#REF!-ZASOBY_WŁ_!O268</f>
        <v>#REF!</v>
      </c>
      <c r="P268" s="201" t="e">
        <f>ZASOBY!#REF!-ZASOBY_WŁ_!P268</f>
        <v>#REF!</v>
      </c>
      <c r="Q268" s="202" t="e">
        <f>SUM(R268:S268)</f>
        <v>#REF!</v>
      </c>
      <c r="R268" s="203" t="e">
        <f>ZASOBY!#REF!-ZASOBY_WŁ_!R268</f>
        <v>#REF!</v>
      </c>
      <c r="S268" s="203" t="e">
        <f>ZASOBY!#REF!-ZASOBY_WŁ_!S268</f>
        <v>#REF!</v>
      </c>
      <c r="T268" s="202" t="e">
        <f>SUM(U268:V268)</f>
        <v>#REF!</v>
      </c>
      <c r="U268" s="203" t="e">
        <f>ZASOBY!#REF!-ZASOBY_WŁ_!U268</f>
        <v>#REF!</v>
      </c>
      <c r="V268" s="203" t="e">
        <f>ZASOBY!#REF!-ZASOBY_WŁ_!V268</f>
        <v>#REF!</v>
      </c>
      <c r="W268" s="212"/>
      <c r="X268" s="225">
        <v>1884</v>
      </c>
      <c r="Y268" s="204"/>
      <c r="Z268" s="67"/>
      <c r="BN268" s="154"/>
      <c r="BO268" s="154"/>
      <c r="BP268" s="154"/>
      <c r="BQ268" s="154"/>
      <c r="BR268" s="154"/>
      <c r="BS268" s="154"/>
      <c r="BT268" s="154"/>
      <c r="BU268" s="154"/>
      <c r="BV268" s="154"/>
      <c r="BW268" s="154"/>
      <c r="BX268" s="154"/>
      <c r="BY268" s="154"/>
      <c r="BZ268" s="154"/>
      <c r="CA268" s="154"/>
      <c r="CB268" s="154"/>
      <c r="CC268" s="154"/>
      <c r="CD268" s="154"/>
      <c r="CE268" s="154"/>
      <c r="CF268" s="154"/>
      <c r="CG268" s="154"/>
      <c r="CH268" s="154"/>
      <c r="CI268" s="154"/>
      <c r="CJ268" s="154"/>
      <c r="CK268" s="154"/>
      <c r="CL268" s="154"/>
      <c r="CM268" s="154"/>
      <c r="CN268" s="154"/>
      <c r="CO268" s="154"/>
      <c r="CP268" s="154"/>
      <c r="CQ268" s="154"/>
      <c r="CR268" s="154"/>
      <c r="CS268" s="154"/>
      <c r="CT268" s="154"/>
      <c r="CU268" s="154"/>
      <c r="CV268" s="154"/>
      <c r="CW268" s="154"/>
      <c r="CX268" s="154"/>
      <c r="CY268" s="154"/>
      <c r="CZ268" s="154"/>
      <c r="DA268" s="154"/>
      <c r="DB268" s="154"/>
      <c r="DC268" s="154"/>
      <c r="DD268" s="154"/>
      <c r="DE268" s="154"/>
      <c r="DF268" s="154"/>
      <c r="DG268" s="154"/>
      <c r="DH268" s="154"/>
      <c r="DI268" s="154"/>
      <c r="DJ268" s="154"/>
      <c r="DK268" s="154"/>
      <c r="DL268" s="154"/>
      <c r="DM268" s="154"/>
      <c r="DN268" s="154"/>
      <c r="DO268" s="154"/>
    </row>
    <row r="269" spans="1:119" ht="12.75" customHeight="1">
      <c r="A269" s="58">
        <v>3</v>
      </c>
      <c r="B269" s="230">
        <f>+B268+1</f>
        <v>261</v>
      </c>
      <c r="C269" s="231">
        <v>3117</v>
      </c>
      <c r="D269" s="195" t="s">
        <v>23</v>
      </c>
      <c r="E269" s="196" t="s">
        <v>24</v>
      </c>
      <c r="F269" s="196" t="s">
        <v>144</v>
      </c>
      <c r="G269" s="196" t="s">
        <v>149</v>
      </c>
      <c r="H269" s="197">
        <v>33</v>
      </c>
      <c r="I269" s="198">
        <v>1</v>
      </c>
      <c r="J269" s="199"/>
      <c r="K269" s="200" t="e">
        <f>SUM(L269:M269)</f>
        <v>#REF!</v>
      </c>
      <c r="L269" s="201" t="e">
        <f>ZASOBY!#REF!-ZASOBY_WŁ_!L269</f>
        <v>#REF!</v>
      </c>
      <c r="M269" s="201" t="e">
        <f>ZASOBY!#REF!-ZASOBY_WŁ_!M269</f>
        <v>#REF!</v>
      </c>
      <c r="N269" s="200" t="e">
        <f>SUM(O269:P269)</f>
        <v>#REF!</v>
      </c>
      <c r="O269" s="201" t="e">
        <f>ZASOBY!#REF!-ZASOBY_WŁ_!O269</f>
        <v>#REF!</v>
      </c>
      <c r="P269" s="201" t="e">
        <f>ZASOBY!#REF!-ZASOBY_WŁ_!P269</f>
        <v>#REF!</v>
      </c>
      <c r="Q269" s="202" t="e">
        <f>SUM(R269:S269)</f>
        <v>#REF!</v>
      </c>
      <c r="R269" s="203" t="e">
        <f>ZASOBY!#REF!-ZASOBY_WŁ_!R269</f>
        <v>#REF!</v>
      </c>
      <c r="S269" s="203" t="e">
        <f>ZASOBY!#REF!-ZASOBY_WŁ_!S269</f>
        <v>#REF!</v>
      </c>
      <c r="T269" s="202" t="e">
        <f>SUM(U269:V269)</f>
        <v>#REF!</v>
      </c>
      <c r="U269" s="203" t="e">
        <f>ZASOBY!#REF!-ZASOBY_WŁ_!U269</f>
        <v>#REF!</v>
      </c>
      <c r="V269" s="203" t="e">
        <f>ZASOBY!#REF!-ZASOBY_WŁ_!V269</f>
        <v>#REF!</v>
      </c>
      <c r="W269" s="212"/>
      <c r="X269" s="212">
        <v>1892</v>
      </c>
      <c r="Y269" s="204"/>
      <c r="Z269" s="67"/>
      <c r="BN269" s="154"/>
      <c r="BO269" s="154"/>
      <c r="BP269" s="154"/>
      <c r="BQ269" s="154"/>
      <c r="BR269" s="154"/>
      <c r="BS269" s="154"/>
      <c r="BT269" s="154"/>
      <c r="BU269" s="154"/>
      <c r="BV269" s="154"/>
      <c r="BW269" s="154"/>
      <c r="BX269" s="154"/>
      <c r="BY269" s="154"/>
      <c r="BZ269" s="154"/>
      <c r="CA269" s="154"/>
      <c r="CB269" s="154"/>
      <c r="CC269" s="154"/>
      <c r="CD269" s="154"/>
      <c r="CE269" s="154"/>
      <c r="CF269" s="154"/>
      <c r="CG269" s="154"/>
      <c r="CH269" s="154"/>
      <c r="CI269" s="154"/>
      <c r="CJ269" s="154"/>
      <c r="CK269" s="154"/>
      <c r="CL269" s="154"/>
      <c r="CM269" s="154"/>
      <c r="CN269" s="154"/>
      <c r="CO269" s="154"/>
      <c r="CP269" s="154"/>
      <c r="CQ269" s="154"/>
      <c r="CR269" s="154"/>
      <c r="CS269" s="154"/>
      <c r="CT269" s="154"/>
      <c r="CU269" s="154"/>
      <c r="CV269" s="154"/>
      <c r="CW269" s="154"/>
      <c r="CX269" s="154"/>
      <c r="CY269" s="154"/>
      <c r="CZ269" s="154"/>
      <c r="DA269" s="154"/>
      <c r="DB269" s="154"/>
      <c r="DC269" s="154"/>
      <c r="DD269" s="154"/>
      <c r="DE269" s="154"/>
      <c r="DF269" s="154"/>
      <c r="DG269" s="154"/>
      <c r="DH269" s="154"/>
      <c r="DI269" s="154"/>
      <c r="DJ269" s="154"/>
      <c r="DK269" s="154"/>
      <c r="DL269" s="154"/>
      <c r="DM269" s="154"/>
      <c r="DN269" s="154"/>
      <c r="DO269" s="154"/>
    </row>
    <row r="270" spans="1:119" ht="12.75" customHeight="1">
      <c r="A270" s="58">
        <v>3</v>
      </c>
      <c r="B270" s="232">
        <f>+B269+1</f>
        <v>262</v>
      </c>
      <c r="C270" s="228">
        <v>3118</v>
      </c>
      <c r="D270" s="207" t="s">
        <v>27</v>
      </c>
      <c r="E270" s="208" t="s">
        <v>24</v>
      </c>
      <c r="F270" s="208" t="s">
        <v>144</v>
      </c>
      <c r="G270" s="208" t="s">
        <v>149</v>
      </c>
      <c r="H270" s="209">
        <v>34</v>
      </c>
      <c r="I270" s="198"/>
      <c r="J270" s="199"/>
      <c r="K270" s="200" t="e">
        <f>SUM(L270:M270)</f>
        <v>#REF!</v>
      </c>
      <c r="L270" s="201" t="e">
        <f>ZASOBY!#REF!-ZASOBY_WŁ_!L270</f>
        <v>#REF!</v>
      </c>
      <c r="M270" s="201" t="e">
        <f>ZASOBY!#REF!-ZASOBY_WŁ_!M270</f>
        <v>#REF!</v>
      </c>
      <c r="N270" s="200" t="e">
        <f>SUM(O270:P270)</f>
        <v>#REF!</v>
      </c>
      <c r="O270" s="201" t="e">
        <f>ZASOBY!#REF!-ZASOBY_WŁ_!O270</f>
        <v>#REF!</v>
      </c>
      <c r="P270" s="201" t="e">
        <f>ZASOBY!#REF!-ZASOBY_WŁ_!P270</f>
        <v>#REF!</v>
      </c>
      <c r="Q270" s="202" t="e">
        <f>SUM(R270:S270)</f>
        <v>#REF!</v>
      </c>
      <c r="R270" s="203" t="e">
        <f>ZASOBY!#REF!-ZASOBY_WŁ_!R270</f>
        <v>#REF!</v>
      </c>
      <c r="S270" s="203" t="e">
        <f>ZASOBY!#REF!-ZASOBY_WŁ_!S270</f>
        <v>#REF!</v>
      </c>
      <c r="T270" s="202" t="e">
        <f>SUM(U270:V270)</f>
        <v>#REF!</v>
      </c>
      <c r="U270" s="203" t="e">
        <f>ZASOBY!#REF!-ZASOBY_WŁ_!U270</f>
        <v>#REF!</v>
      </c>
      <c r="V270" s="203" t="e">
        <f>ZASOBY!#REF!-ZASOBY_WŁ_!V270</f>
        <v>#REF!</v>
      </c>
      <c r="W270" s="212"/>
      <c r="X270" s="212">
        <v>1919</v>
      </c>
      <c r="Y270" s="204"/>
      <c r="Z270" s="67"/>
      <c r="BN270" s="154"/>
      <c r="BO270" s="154"/>
      <c r="BP270" s="154"/>
      <c r="BQ270" s="154"/>
      <c r="BR270" s="154"/>
      <c r="BS270" s="154"/>
      <c r="BT270" s="154"/>
      <c r="BU270" s="154"/>
      <c r="BV270" s="154"/>
      <c r="BW270" s="154"/>
      <c r="BX270" s="154"/>
      <c r="BY270" s="154"/>
      <c r="BZ270" s="154"/>
      <c r="CA270" s="154"/>
      <c r="CB270" s="154"/>
      <c r="CC270" s="154"/>
      <c r="CD270" s="154"/>
      <c r="CE270" s="154"/>
      <c r="CF270" s="154"/>
      <c r="CG270" s="154"/>
      <c r="CH270" s="154"/>
      <c r="CI270" s="154"/>
      <c r="CJ270" s="154"/>
      <c r="CK270" s="154"/>
      <c r="CL270" s="154"/>
      <c r="CM270" s="154"/>
      <c r="CN270" s="154"/>
      <c r="CO270" s="154"/>
      <c r="CP270" s="154"/>
      <c r="CQ270" s="154"/>
      <c r="CR270" s="154"/>
      <c r="CS270" s="154"/>
      <c r="CT270" s="154"/>
      <c r="CU270" s="154"/>
      <c r="CV270" s="154"/>
      <c r="CW270" s="154"/>
      <c r="CX270" s="154"/>
      <c r="CY270" s="154"/>
      <c r="CZ270" s="154"/>
      <c r="DA270" s="154"/>
      <c r="DB270" s="154"/>
      <c r="DC270" s="154"/>
      <c r="DD270" s="154"/>
      <c r="DE270" s="154"/>
      <c r="DF270" s="154"/>
      <c r="DG270" s="154"/>
      <c r="DH270" s="154"/>
      <c r="DI270" s="154"/>
      <c r="DJ270" s="154"/>
      <c r="DK270" s="154"/>
      <c r="DL270" s="154"/>
      <c r="DM270" s="154"/>
      <c r="DN270" s="154"/>
      <c r="DO270" s="154"/>
    </row>
    <row r="271" spans="1:119" ht="12.75" customHeight="1">
      <c r="A271" s="58">
        <v>3</v>
      </c>
      <c r="B271" s="232">
        <f>+B270+1</f>
        <v>263</v>
      </c>
      <c r="C271" s="228">
        <v>3122</v>
      </c>
      <c r="D271" s="207" t="s">
        <v>27</v>
      </c>
      <c r="E271" s="208" t="s">
        <v>24</v>
      </c>
      <c r="F271" s="208" t="s">
        <v>144</v>
      </c>
      <c r="G271" s="208" t="s">
        <v>149</v>
      </c>
      <c r="H271" s="209">
        <v>36</v>
      </c>
      <c r="I271" s="198"/>
      <c r="J271" s="199"/>
      <c r="K271" s="200" t="e">
        <f>SUM(L271:M271)</f>
        <v>#REF!</v>
      </c>
      <c r="L271" s="201" t="e">
        <f>ZASOBY!#REF!-ZASOBY_WŁ_!L271</f>
        <v>#REF!</v>
      </c>
      <c r="M271" s="201" t="e">
        <f>ZASOBY!#REF!-ZASOBY_WŁ_!M271</f>
        <v>#REF!</v>
      </c>
      <c r="N271" s="200" t="e">
        <f>SUM(O271:P271)</f>
        <v>#REF!</v>
      </c>
      <c r="O271" s="201" t="e">
        <f>ZASOBY!#REF!-ZASOBY_WŁ_!O271</f>
        <v>#REF!</v>
      </c>
      <c r="P271" s="201" t="e">
        <f>ZASOBY!#REF!-ZASOBY_WŁ_!P271</f>
        <v>#REF!</v>
      </c>
      <c r="Q271" s="202" t="e">
        <f>SUM(R271:S271)</f>
        <v>#REF!</v>
      </c>
      <c r="R271" s="203" t="e">
        <f>ZASOBY!#REF!-ZASOBY_WŁ_!R271</f>
        <v>#REF!</v>
      </c>
      <c r="S271" s="203" t="e">
        <f>ZASOBY!#REF!-ZASOBY_WŁ_!S271</f>
        <v>#REF!</v>
      </c>
      <c r="T271" s="202" t="e">
        <f>SUM(U271:V271)</f>
        <v>#REF!</v>
      </c>
      <c r="U271" s="203" t="e">
        <f>ZASOBY!#REF!-ZASOBY_WŁ_!U271</f>
        <v>#REF!</v>
      </c>
      <c r="V271" s="203" t="e">
        <f>ZASOBY!#REF!-ZASOBY_WŁ_!V271</f>
        <v>#REF!</v>
      </c>
      <c r="W271" s="212"/>
      <c r="X271" s="212">
        <v>1904</v>
      </c>
      <c r="Y271" s="204"/>
      <c r="Z271" s="67"/>
      <c r="BN271" s="154"/>
      <c r="BO271" s="154"/>
      <c r="BP271" s="154"/>
      <c r="BQ271" s="154"/>
      <c r="BR271" s="154"/>
      <c r="BS271" s="154"/>
      <c r="BT271" s="154"/>
      <c r="BU271" s="154"/>
      <c r="BV271" s="154"/>
      <c r="BW271" s="154"/>
      <c r="BX271" s="154"/>
      <c r="BY271" s="154"/>
      <c r="BZ271" s="154"/>
      <c r="CA271" s="154"/>
      <c r="CB271" s="154"/>
      <c r="CC271" s="154"/>
      <c r="CD271" s="154"/>
      <c r="CE271" s="154"/>
      <c r="CF271" s="154"/>
      <c r="CG271" s="154"/>
      <c r="CH271" s="154"/>
      <c r="CI271" s="154"/>
      <c r="CJ271" s="154"/>
      <c r="CK271" s="154"/>
      <c r="CL271" s="154"/>
      <c r="CM271" s="154"/>
      <c r="CN271" s="154"/>
      <c r="CO271" s="154"/>
      <c r="CP271" s="154"/>
      <c r="CQ271" s="154"/>
      <c r="CR271" s="154"/>
      <c r="CS271" s="154"/>
      <c r="CT271" s="154"/>
      <c r="CU271" s="154"/>
      <c r="CV271" s="154"/>
      <c r="CW271" s="154"/>
      <c r="CX271" s="154"/>
      <c r="CY271" s="154"/>
      <c r="CZ271" s="154"/>
      <c r="DA271" s="154"/>
      <c r="DB271" s="154"/>
      <c r="DC271" s="154"/>
      <c r="DD271" s="154"/>
      <c r="DE271" s="154"/>
      <c r="DF271" s="154"/>
      <c r="DG271" s="154"/>
      <c r="DH271" s="154"/>
      <c r="DI271" s="154"/>
      <c r="DJ271" s="154"/>
      <c r="DK271" s="154"/>
      <c r="DL271" s="154"/>
      <c r="DM271" s="154"/>
      <c r="DN271" s="154"/>
      <c r="DO271" s="154"/>
    </row>
    <row r="272" spans="1:119" ht="12.75" customHeight="1">
      <c r="A272" s="58">
        <v>3</v>
      </c>
      <c r="B272" s="230">
        <f>+B271+1</f>
        <v>264</v>
      </c>
      <c r="C272" s="231">
        <v>3119</v>
      </c>
      <c r="D272" s="195" t="s">
        <v>23</v>
      </c>
      <c r="E272" s="196" t="s">
        <v>24</v>
      </c>
      <c r="F272" s="196" t="s">
        <v>144</v>
      </c>
      <c r="G272" s="196" t="s">
        <v>149</v>
      </c>
      <c r="H272" s="197">
        <v>39</v>
      </c>
      <c r="I272" s="198">
        <v>1</v>
      </c>
      <c r="J272" s="199"/>
      <c r="K272" s="200" t="e">
        <f>SUM(L272:M272)</f>
        <v>#REF!</v>
      </c>
      <c r="L272" s="201" t="e">
        <f>ZASOBY!#REF!-ZASOBY_WŁ_!L272</f>
        <v>#REF!</v>
      </c>
      <c r="M272" s="201" t="e">
        <f>ZASOBY!#REF!-ZASOBY_WŁ_!M272</f>
        <v>#REF!</v>
      </c>
      <c r="N272" s="200" t="e">
        <f>SUM(O272:P272)</f>
        <v>#REF!</v>
      </c>
      <c r="O272" s="201" t="e">
        <f>ZASOBY!#REF!-ZASOBY_WŁ_!O272</f>
        <v>#REF!</v>
      </c>
      <c r="P272" s="201" t="e">
        <f>ZASOBY!#REF!-ZASOBY_WŁ_!P272</f>
        <v>#REF!</v>
      </c>
      <c r="Q272" s="202" t="e">
        <f>SUM(R272:S272)</f>
        <v>#REF!</v>
      </c>
      <c r="R272" s="203" t="e">
        <f>ZASOBY!#REF!-ZASOBY_WŁ_!R272</f>
        <v>#REF!</v>
      </c>
      <c r="S272" s="203" t="e">
        <f>ZASOBY!#REF!-ZASOBY_WŁ_!S272</f>
        <v>#REF!</v>
      </c>
      <c r="T272" s="202" t="e">
        <f>SUM(U272:V272)</f>
        <v>#REF!</v>
      </c>
      <c r="U272" s="203" t="e">
        <f>ZASOBY!#REF!-ZASOBY_WŁ_!U272</f>
        <v>#REF!</v>
      </c>
      <c r="V272" s="203" t="e">
        <f>ZASOBY!#REF!-ZASOBY_WŁ_!V272</f>
        <v>#REF!</v>
      </c>
      <c r="W272" s="212"/>
      <c r="X272" s="212">
        <v>1909</v>
      </c>
      <c r="Y272" s="204"/>
      <c r="Z272" s="67"/>
      <c r="BN272" s="154"/>
      <c r="BO272" s="154"/>
      <c r="BP272" s="154"/>
      <c r="BQ272" s="154"/>
      <c r="BR272" s="154"/>
      <c r="BS272" s="154"/>
      <c r="BT272" s="154"/>
      <c r="BU272" s="154"/>
      <c r="BV272" s="154"/>
      <c r="BW272" s="154"/>
      <c r="BX272" s="154"/>
      <c r="BY272" s="154"/>
      <c r="BZ272" s="154"/>
      <c r="CA272" s="154"/>
      <c r="CB272" s="154"/>
      <c r="CC272" s="154"/>
      <c r="CD272" s="154"/>
      <c r="CE272" s="154"/>
      <c r="CF272" s="154"/>
      <c r="CG272" s="154"/>
      <c r="CH272" s="154"/>
      <c r="CI272" s="154"/>
      <c r="CJ272" s="154"/>
      <c r="CK272" s="154"/>
      <c r="CL272" s="154"/>
      <c r="CM272" s="154"/>
      <c r="CN272" s="154"/>
      <c r="CO272" s="154"/>
      <c r="CP272" s="154"/>
      <c r="CQ272" s="154"/>
      <c r="CR272" s="154"/>
      <c r="CS272" s="154"/>
      <c r="CT272" s="154"/>
      <c r="CU272" s="154"/>
      <c r="CV272" s="154"/>
      <c r="CW272" s="154"/>
      <c r="CX272" s="154"/>
      <c r="CY272" s="154"/>
      <c r="CZ272" s="154"/>
      <c r="DA272" s="154"/>
      <c r="DB272" s="154"/>
      <c r="DC272" s="154"/>
      <c r="DD272" s="154"/>
      <c r="DE272" s="154"/>
      <c r="DF272" s="154"/>
      <c r="DG272" s="154"/>
      <c r="DH272" s="154"/>
      <c r="DI272" s="154"/>
      <c r="DJ272" s="154"/>
      <c r="DK272" s="154"/>
      <c r="DL272" s="154"/>
      <c r="DM272" s="154"/>
      <c r="DN272" s="154"/>
      <c r="DO272" s="154"/>
    </row>
    <row r="273" spans="1:119" ht="12.75" customHeight="1">
      <c r="A273" s="58">
        <v>3</v>
      </c>
      <c r="B273" s="230">
        <f>+B272+1</f>
        <v>265</v>
      </c>
      <c r="C273" s="231">
        <v>3124</v>
      </c>
      <c r="D273" s="195" t="s">
        <v>23</v>
      </c>
      <c r="E273" s="196" t="s">
        <v>24</v>
      </c>
      <c r="F273" s="196" t="s">
        <v>144</v>
      </c>
      <c r="G273" s="196" t="s">
        <v>149</v>
      </c>
      <c r="H273" s="197">
        <v>40</v>
      </c>
      <c r="I273" s="198">
        <v>1</v>
      </c>
      <c r="J273" s="199"/>
      <c r="K273" s="200" t="e">
        <f>SUM(L273:M273)</f>
        <v>#REF!</v>
      </c>
      <c r="L273" s="201" t="e">
        <f>ZASOBY!#REF!-ZASOBY_WŁ_!L273</f>
        <v>#REF!</v>
      </c>
      <c r="M273" s="201" t="e">
        <f>ZASOBY!#REF!-ZASOBY_WŁ_!M273</f>
        <v>#REF!</v>
      </c>
      <c r="N273" s="200" t="e">
        <f>SUM(O273:P273)</f>
        <v>#REF!</v>
      </c>
      <c r="O273" s="201" t="e">
        <f>ZASOBY!#REF!-ZASOBY_WŁ_!O273</f>
        <v>#REF!</v>
      </c>
      <c r="P273" s="201" t="e">
        <f>ZASOBY!#REF!-ZASOBY_WŁ_!P273</f>
        <v>#REF!</v>
      </c>
      <c r="Q273" s="202" t="e">
        <f>SUM(R273:S273)</f>
        <v>#REF!</v>
      </c>
      <c r="R273" s="203" t="e">
        <f>ZASOBY!#REF!-ZASOBY_WŁ_!R273</f>
        <v>#REF!</v>
      </c>
      <c r="S273" s="203" t="e">
        <f>ZASOBY!#REF!-ZASOBY_WŁ_!S273</f>
        <v>#REF!</v>
      </c>
      <c r="T273" s="202" t="e">
        <f>SUM(U273:V273)</f>
        <v>#REF!</v>
      </c>
      <c r="U273" s="203" t="e">
        <f>ZASOBY!#REF!-ZASOBY_WŁ_!U273</f>
        <v>#REF!</v>
      </c>
      <c r="V273" s="203" t="e">
        <f>ZASOBY!#REF!-ZASOBY_WŁ_!V273</f>
        <v>#REF!</v>
      </c>
      <c r="W273" s="212"/>
      <c r="X273" s="212">
        <v>1909</v>
      </c>
      <c r="Y273" s="204"/>
      <c r="Z273" s="67"/>
      <c r="BN273" s="154"/>
      <c r="BO273" s="154"/>
      <c r="BP273" s="154"/>
      <c r="BQ273" s="154"/>
      <c r="BR273" s="154"/>
      <c r="BS273" s="154"/>
      <c r="BT273" s="154"/>
      <c r="BU273" s="154"/>
      <c r="BV273" s="154"/>
      <c r="BW273" s="154"/>
      <c r="BX273" s="154"/>
      <c r="BY273" s="154"/>
      <c r="BZ273" s="154"/>
      <c r="CA273" s="154"/>
      <c r="CB273" s="154"/>
      <c r="CC273" s="154"/>
      <c r="CD273" s="154"/>
      <c r="CE273" s="154"/>
      <c r="CF273" s="154"/>
      <c r="CG273" s="154"/>
      <c r="CH273" s="154"/>
      <c r="CI273" s="154"/>
      <c r="CJ273" s="154"/>
      <c r="CK273" s="154"/>
      <c r="CL273" s="154"/>
      <c r="CM273" s="154"/>
      <c r="CN273" s="154"/>
      <c r="CO273" s="154"/>
      <c r="CP273" s="154"/>
      <c r="CQ273" s="154"/>
      <c r="CR273" s="154"/>
      <c r="CS273" s="154"/>
      <c r="CT273" s="154"/>
      <c r="CU273" s="154"/>
      <c r="CV273" s="154"/>
      <c r="CW273" s="154"/>
      <c r="CX273" s="154"/>
      <c r="CY273" s="154"/>
      <c r="CZ273" s="154"/>
      <c r="DA273" s="154"/>
      <c r="DB273" s="154"/>
      <c r="DC273" s="154"/>
      <c r="DD273" s="154"/>
      <c r="DE273" s="154"/>
      <c r="DF273" s="154"/>
      <c r="DG273" s="154"/>
      <c r="DH273" s="154"/>
      <c r="DI273" s="154"/>
      <c r="DJ273" s="154"/>
      <c r="DK273" s="154"/>
      <c r="DL273" s="154"/>
      <c r="DM273" s="154"/>
      <c r="DN273" s="154"/>
      <c r="DO273" s="154"/>
    </row>
    <row r="274" spans="1:119" ht="12.75" customHeight="1">
      <c r="A274" s="58">
        <v>3</v>
      </c>
      <c r="B274" s="230">
        <f>+B273+1</f>
        <v>266</v>
      </c>
      <c r="C274" s="231">
        <v>3125</v>
      </c>
      <c r="D274" s="195" t="s">
        <v>23</v>
      </c>
      <c r="E274" s="196" t="s">
        <v>24</v>
      </c>
      <c r="F274" s="196" t="s">
        <v>144</v>
      </c>
      <c r="G274" s="196" t="s">
        <v>149</v>
      </c>
      <c r="H274" s="197" t="s">
        <v>151</v>
      </c>
      <c r="I274" s="198">
        <v>1</v>
      </c>
      <c r="J274" s="199"/>
      <c r="K274" s="200" t="e">
        <f>SUM(L274:M274)</f>
        <v>#REF!</v>
      </c>
      <c r="L274" s="201" t="e">
        <f>ZASOBY!#REF!-ZASOBY_WŁ_!L274</f>
        <v>#REF!</v>
      </c>
      <c r="M274" s="201" t="e">
        <f>ZASOBY!#REF!-ZASOBY_WŁ_!M274</f>
        <v>#REF!</v>
      </c>
      <c r="N274" s="200" t="e">
        <f>SUM(O274:P274)</f>
        <v>#REF!</v>
      </c>
      <c r="O274" s="201" t="e">
        <f>ZASOBY!#REF!-ZASOBY_WŁ_!O274</f>
        <v>#REF!</v>
      </c>
      <c r="P274" s="201" t="e">
        <f>ZASOBY!#REF!-ZASOBY_WŁ_!P274</f>
        <v>#REF!</v>
      </c>
      <c r="Q274" s="202" t="e">
        <f>SUM(R274:S274)</f>
        <v>#REF!</v>
      </c>
      <c r="R274" s="203" t="e">
        <f>ZASOBY!#REF!-ZASOBY_WŁ_!R274</f>
        <v>#REF!</v>
      </c>
      <c r="S274" s="203" t="e">
        <f>ZASOBY!#REF!-ZASOBY_WŁ_!S274</f>
        <v>#REF!</v>
      </c>
      <c r="T274" s="202" t="e">
        <f>SUM(U274:V274)</f>
        <v>#REF!</v>
      </c>
      <c r="U274" s="203" t="e">
        <f>ZASOBY!#REF!-ZASOBY_WŁ_!U274</f>
        <v>#REF!</v>
      </c>
      <c r="V274" s="203" t="e">
        <f>ZASOBY!#REF!-ZASOBY_WŁ_!V274</f>
        <v>#REF!</v>
      </c>
      <c r="W274" s="212"/>
      <c r="X274" s="212">
        <v>1909</v>
      </c>
      <c r="Y274" s="204"/>
      <c r="Z274" s="67"/>
      <c r="BN274" s="154"/>
      <c r="BO274" s="154"/>
      <c r="BP274" s="154"/>
      <c r="BQ274" s="154"/>
      <c r="BR274" s="154"/>
      <c r="BS274" s="154"/>
      <c r="BT274" s="154"/>
      <c r="BU274" s="154"/>
      <c r="BV274" s="154"/>
      <c r="BW274" s="154"/>
      <c r="BX274" s="154"/>
      <c r="BY274" s="154"/>
      <c r="BZ274" s="154"/>
      <c r="CA274" s="154"/>
      <c r="CB274" s="154"/>
      <c r="CC274" s="154"/>
      <c r="CD274" s="154"/>
      <c r="CE274" s="154"/>
      <c r="CF274" s="154"/>
      <c r="CG274" s="154"/>
      <c r="CH274" s="154"/>
      <c r="CI274" s="154"/>
      <c r="CJ274" s="154"/>
      <c r="CK274" s="154"/>
      <c r="CL274" s="154"/>
      <c r="CM274" s="154"/>
      <c r="CN274" s="154"/>
      <c r="CO274" s="154"/>
      <c r="CP274" s="154"/>
      <c r="CQ274" s="154"/>
      <c r="CR274" s="154"/>
      <c r="CS274" s="154"/>
      <c r="CT274" s="154"/>
      <c r="CU274" s="154"/>
      <c r="CV274" s="154"/>
      <c r="CW274" s="154"/>
      <c r="CX274" s="154"/>
      <c r="CY274" s="154"/>
      <c r="CZ274" s="154"/>
      <c r="DA274" s="154"/>
      <c r="DB274" s="154"/>
      <c r="DC274" s="154"/>
      <c r="DD274" s="154"/>
      <c r="DE274" s="154"/>
      <c r="DF274" s="154"/>
      <c r="DG274" s="154"/>
      <c r="DH274" s="154"/>
      <c r="DI274" s="154"/>
      <c r="DJ274" s="154"/>
      <c r="DK274" s="154"/>
      <c r="DL274" s="154"/>
      <c r="DM274" s="154"/>
      <c r="DN274" s="154"/>
      <c r="DO274" s="154"/>
    </row>
    <row r="275" spans="1:119" ht="12.75" customHeight="1">
      <c r="A275" s="58">
        <v>3</v>
      </c>
      <c r="B275" s="230">
        <f>+B274+1</f>
        <v>267</v>
      </c>
      <c r="C275" s="231">
        <v>6004</v>
      </c>
      <c r="D275" s="195" t="s">
        <v>23</v>
      </c>
      <c r="E275" s="196" t="s">
        <v>24</v>
      </c>
      <c r="F275" s="196" t="s">
        <v>144</v>
      </c>
      <c r="G275" s="196" t="s">
        <v>149</v>
      </c>
      <c r="H275" s="197">
        <v>40</v>
      </c>
      <c r="I275" s="198"/>
      <c r="J275" s="199">
        <v>1</v>
      </c>
      <c r="K275" s="200" t="e">
        <f>SUM(L275:M275)</f>
        <v>#REF!</v>
      </c>
      <c r="L275" s="201" t="e">
        <f>ZASOBY!#REF!-ZASOBY_WŁ_!L275</f>
        <v>#REF!</v>
      </c>
      <c r="M275" s="201" t="e">
        <f>ZASOBY!#REF!-ZASOBY_WŁ_!M275</f>
        <v>#REF!</v>
      </c>
      <c r="N275" s="200" t="e">
        <f>SUM(O275:P275)</f>
        <v>#REF!</v>
      </c>
      <c r="O275" s="201" t="e">
        <f>ZASOBY!#REF!-ZASOBY_WŁ_!O275</f>
        <v>#REF!</v>
      </c>
      <c r="P275" s="201" t="e">
        <f>ZASOBY!#REF!-ZASOBY_WŁ_!P275</f>
        <v>#REF!</v>
      </c>
      <c r="Q275" s="202" t="e">
        <f>SUM(R275:S275)</f>
        <v>#REF!</v>
      </c>
      <c r="R275" s="203" t="e">
        <f>ZASOBY!#REF!-ZASOBY_WŁ_!R275</f>
        <v>#REF!</v>
      </c>
      <c r="S275" s="203" t="e">
        <f>ZASOBY!#REF!-ZASOBY_WŁ_!S275</f>
        <v>#REF!</v>
      </c>
      <c r="T275" s="202" t="e">
        <f>SUM(U275:V275)</f>
        <v>#REF!</v>
      </c>
      <c r="U275" s="203" t="e">
        <f>ZASOBY!#REF!-ZASOBY_WŁ_!U275</f>
        <v>#REF!</v>
      </c>
      <c r="V275" s="203" t="e">
        <f>ZASOBY!#REF!-ZASOBY_WŁ_!V275</f>
        <v>#REF!</v>
      </c>
      <c r="W275" s="212"/>
      <c r="X275" s="212">
        <v>1909</v>
      </c>
      <c r="Y275" s="204"/>
      <c r="Z275" s="67"/>
      <c r="BN275" s="154"/>
      <c r="BO275" s="154"/>
      <c r="BP275" s="154"/>
      <c r="BQ275" s="154"/>
      <c r="BR275" s="154"/>
      <c r="BS275" s="154"/>
      <c r="BT275" s="154"/>
      <c r="BU275" s="154"/>
      <c r="BV275" s="154"/>
      <c r="BW275" s="154"/>
      <c r="BX275" s="154"/>
      <c r="BY275" s="154"/>
      <c r="BZ275" s="154"/>
      <c r="CA275" s="154"/>
      <c r="CB275" s="154"/>
      <c r="CC275" s="154"/>
      <c r="CD275" s="154"/>
      <c r="CE275" s="154"/>
      <c r="CF275" s="154"/>
      <c r="CG275" s="154"/>
      <c r="CH275" s="154"/>
      <c r="CI275" s="154"/>
      <c r="CJ275" s="154"/>
      <c r="CK275" s="154"/>
      <c r="CL275" s="154"/>
      <c r="CM275" s="154"/>
      <c r="CN275" s="154"/>
      <c r="CO275" s="154"/>
      <c r="CP275" s="154"/>
      <c r="CQ275" s="154"/>
      <c r="CR275" s="154"/>
      <c r="CS275" s="154"/>
      <c r="CT275" s="154"/>
      <c r="CU275" s="154"/>
      <c r="CV275" s="154"/>
      <c r="CW275" s="154"/>
      <c r="CX275" s="154"/>
      <c r="CY275" s="154"/>
      <c r="CZ275" s="154"/>
      <c r="DA275" s="154"/>
      <c r="DB275" s="154"/>
      <c r="DC275" s="154"/>
      <c r="DD275" s="154"/>
      <c r="DE275" s="154"/>
      <c r="DF275" s="154"/>
      <c r="DG275" s="154"/>
      <c r="DH275" s="154"/>
      <c r="DI275" s="154"/>
      <c r="DJ275" s="154"/>
      <c r="DK275" s="154"/>
      <c r="DL275" s="154"/>
      <c r="DM275" s="154"/>
      <c r="DN275" s="154"/>
      <c r="DO275" s="154"/>
    </row>
    <row r="276" spans="1:119" ht="12.75" customHeight="1">
      <c r="A276" s="58">
        <v>3</v>
      </c>
      <c r="B276" s="230">
        <f>+B275+1</f>
        <v>268</v>
      </c>
      <c r="C276" s="231">
        <v>3120</v>
      </c>
      <c r="D276" s="195" t="s">
        <v>23</v>
      </c>
      <c r="E276" s="196" t="s">
        <v>24</v>
      </c>
      <c r="F276" s="196" t="s">
        <v>144</v>
      </c>
      <c r="G276" s="196" t="s">
        <v>149</v>
      </c>
      <c r="H276" s="197">
        <v>43</v>
      </c>
      <c r="I276" s="198">
        <v>1</v>
      </c>
      <c r="J276" s="199"/>
      <c r="K276" s="200" t="e">
        <f>SUM(L276:M276)</f>
        <v>#REF!</v>
      </c>
      <c r="L276" s="201" t="e">
        <f>ZASOBY!#REF!-ZASOBY_WŁ_!L276</f>
        <v>#REF!</v>
      </c>
      <c r="M276" s="201" t="e">
        <f>ZASOBY!#REF!-ZASOBY_WŁ_!M276</f>
        <v>#REF!</v>
      </c>
      <c r="N276" s="200" t="e">
        <f>SUM(O276:P276)</f>
        <v>#REF!</v>
      </c>
      <c r="O276" s="201" t="e">
        <f>ZASOBY!#REF!-ZASOBY_WŁ_!O276</f>
        <v>#REF!</v>
      </c>
      <c r="P276" s="201" t="e">
        <f>ZASOBY!#REF!-ZASOBY_WŁ_!P276</f>
        <v>#REF!</v>
      </c>
      <c r="Q276" s="202" t="e">
        <f>SUM(R276:S276)</f>
        <v>#REF!</v>
      </c>
      <c r="R276" s="203" t="e">
        <f>ZASOBY!#REF!-ZASOBY_WŁ_!R276</f>
        <v>#REF!</v>
      </c>
      <c r="S276" s="203" t="e">
        <f>ZASOBY!#REF!-ZASOBY_WŁ_!S276</f>
        <v>#REF!</v>
      </c>
      <c r="T276" s="202" t="e">
        <f>SUM(U276:V276)</f>
        <v>#REF!</v>
      </c>
      <c r="U276" s="203" t="e">
        <f>ZASOBY!#REF!-ZASOBY_WŁ_!U276</f>
        <v>#REF!</v>
      </c>
      <c r="V276" s="203" t="e">
        <f>ZASOBY!#REF!-ZASOBY_WŁ_!V276</f>
        <v>#REF!</v>
      </c>
      <c r="W276" s="212"/>
      <c r="X276" s="212">
        <v>1902</v>
      </c>
      <c r="Y276" s="204"/>
      <c r="Z276" s="67"/>
      <c r="BN276" s="154"/>
      <c r="BO276" s="154"/>
      <c r="BP276" s="154"/>
      <c r="BQ276" s="154"/>
      <c r="BR276" s="154"/>
      <c r="BS276" s="154"/>
      <c r="BT276" s="154"/>
      <c r="BU276" s="154"/>
      <c r="BV276" s="154"/>
      <c r="BW276" s="154"/>
      <c r="BX276" s="154"/>
      <c r="BY276" s="154"/>
      <c r="BZ276" s="154"/>
      <c r="CA276" s="154"/>
      <c r="CB276" s="154"/>
      <c r="CC276" s="154"/>
      <c r="CD276" s="154"/>
      <c r="CE276" s="154"/>
      <c r="CF276" s="154"/>
      <c r="CG276" s="154"/>
      <c r="CH276" s="154"/>
      <c r="CI276" s="154"/>
      <c r="CJ276" s="154"/>
      <c r="CK276" s="154"/>
      <c r="CL276" s="154"/>
      <c r="CM276" s="154"/>
      <c r="CN276" s="154"/>
      <c r="CO276" s="154"/>
      <c r="CP276" s="154"/>
      <c r="CQ276" s="154"/>
      <c r="CR276" s="154"/>
      <c r="CS276" s="154"/>
      <c r="CT276" s="154"/>
      <c r="CU276" s="154"/>
      <c r="CV276" s="154"/>
      <c r="CW276" s="154"/>
      <c r="CX276" s="154"/>
      <c r="CY276" s="154"/>
      <c r="CZ276" s="154"/>
      <c r="DA276" s="154"/>
      <c r="DB276" s="154"/>
      <c r="DC276" s="154"/>
      <c r="DD276" s="154"/>
      <c r="DE276" s="154"/>
      <c r="DF276" s="154"/>
      <c r="DG276" s="154"/>
      <c r="DH276" s="154"/>
      <c r="DI276" s="154"/>
      <c r="DJ276" s="154"/>
      <c r="DK276" s="154"/>
      <c r="DL276" s="154"/>
      <c r="DM276" s="154"/>
      <c r="DN276" s="154"/>
      <c r="DO276" s="154"/>
    </row>
    <row r="277" spans="1:119" ht="12.75" customHeight="1">
      <c r="A277" s="58">
        <v>3</v>
      </c>
      <c r="B277" s="230">
        <f>+B276+1</f>
        <v>269</v>
      </c>
      <c r="C277" s="231">
        <v>3123</v>
      </c>
      <c r="D277" s="195" t="s">
        <v>23</v>
      </c>
      <c r="E277" s="196" t="s">
        <v>24</v>
      </c>
      <c r="F277" s="196" t="s">
        <v>144</v>
      </c>
      <c r="G277" s="196" t="s">
        <v>149</v>
      </c>
      <c r="H277" s="197">
        <v>45</v>
      </c>
      <c r="I277" s="198">
        <v>1</v>
      </c>
      <c r="J277" s="199"/>
      <c r="K277" s="200" t="e">
        <f>SUM(L277:M277)</f>
        <v>#REF!</v>
      </c>
      <c r="L277" s="201" t="e">
        <f>ZASOBY!#REF!-ZASOBY_WŁ_!L277</f>
        <v>#REF!</v>
      </c>
      <c r="M277" s="201" t="e">
        <f>ZASOBY!#REF!-ZASOBY_WŁ_!M277</f>
        <v>#REF!</v>
      </c>
      <c r="N277" s="200" t="e">
        <f>SUM(O277:P277)</f>
        <v>#REF!</v>
      </c>
      <c r="O277" s="201" t="e">
        <f>ZASOBY!#REF!-ZASOBY_WŁ_!O277</f>
        <v>#REF!</v>
      </c>
      <c r="P277" s="201" t="e">
        <f>ZASOBY!#REF!-ZASOBY_WŁ_!P277</f>
        <v>#REF!</v>
      </c>
      <c r="Q277" s="202" t="e">
        <f>SUM(R277:S277)</f>
        <v>#REF!</v>
      </c>
      <c r="R277" s="203" t="e">
        <f>ZASOBY!#REF!-ZASOBY_WŁ_!R277</f>
        <v>#REF!</v>
      </c>
      <c r="S277" s="203" t="e">
        <f>ZASOBY!#REF!-ZASOBY_WŁ_!S277</f>
        <v>#REF!</v>
      </c>
      <c r="T277" s="202" t="e">
        <f>SUM(U277:V277)</f>
        <v>#REF!</v>
      </c>
      <c r="U277" s="203" t="e">
        <f>ZASOBY!#REF!-ZASOBY_WŁ_!U277</f>
        <v>#REF!</v>
      </c>
      <c r="V277" s="203" t="e">
        <f>ZASOBY!#REF!-ZASOBY_WŁ_!V277</f>
        <v>#REF!</v>
      </c>
      <c r="W277" s="212"/>
      <c r="X277" s="212">
        <v>1902</v>
      </c>
      <c r="Y277" s="224" t="s">
        <v>208</v>
      </c>
      <c r="Z277" s="67"/>
      <c r="BN277" s="154"/>
      <c r="BO277" s="154"/>
      <c r="BP277" s="154"/>
      <c r="BQ277" s="154"/>
      <c r="BR277" s="154"/>
      <c r="BS277" s="154"/>
      <c r="BT277" s="154"/>
      <c r="BU277" s="154"/>
      <c r="BV277" s="154"/>
      <c r="BW277" s="154"/>
      <c r="BX277" s="154"/>
      <c r="BY277" s="154"/>
      <c r="BZ277" s="154"/>
      <c r="CA277" s="154"/>
      <c r="CB277" s="154"/>
      <c r="CC277" s="154"/>
      <c r="CD277" s="154"/>
      <c r="CE277" s="154"/>
      <c r="CF277" s="154"/>
      <c r="CG277" s="154"/>
      <c r="CH277" s="154"/>
      <c r="CI277" s="154"/>
      <c r="CJ277" s="154"/>
      <c r="CK277" s="154"/>
      <c r="CL277" s="154"/>
      <c r="CM277" s="154"/>
      <c r="CN277" s="154"/>
      <c r="CO277" s="154"/>
      <c r="CP277" s="154"/>
      <c r="CQ277" s="154"/>
      <c r="CR277" s="154"/>
      <c r="CS277" s="154"/>
      <c r="CT277" s="154"/>
      <c r="CU277" s="154"/>
      <c r="CV277" s="154"/>
      <c r="CW277" s="154"/>
      <c r="CX277" s="154"/>
      <c r="CY277" s="154"/>
      <c r="CZ277" s="154"/>
      <c r="DA277" s="154"/>
      <c r="DB277" s="154"/>
      <c r="DC277" s="154"/>
      <c r="DD277" s="154"/>
      <c r="DE277" s="154"/>
      <c r="DF277" s="154"/>
      <c r="DG277" s="154"/>
      <c r="DH277" s="154"/>
      <c r="DI277" s="154"/>
      <c r="DJ277" s="154"/>
      <c r="DK277" s="154"/>
      <c r="DL277" s="154"/>
      <c r="DM277" s="154"/>
      <c r="DN277" s="154"/>
      <c r="DO277" s="154"/>
    </row>
    <row r="278" spans="1:119" ht="12.75" customHeight="1">
      <c r="A278" s="58">
        <v>3</v>
      </c>
      <c r="B278" s="230">
        <f>+B277+1</f>
        <v>270</v>
      </c>
      <c r="C278" s="231">
        <v>3107</v>
      </c>
      <c r="D278" s="195" t="s">
        <v>23</v>
      </c>
      <c r="E278" s="196" t="s">
        <v>24</v>
      </c>
      <c r="F278" s="196" t="s">
        <v>144</v>
      </c>
      <c r="G278" s="196" t="s">
        <v>152</v>
      </c>
      <c r="H278" s="197">
        <v>13</v>
      </c>
      <c r="I278" s="198">
        <v>1</v>
      </c>
      <c r="J278" s="199"/>
      <c r="K278" s="200" t="e">
        <f>SUM(L278:M278)</f>
        <v>#REF!</v>
      </c>
      <c r="L278" s="201" t="e">
        <f>ZASOBY!#REF!-ZASOBY_WŁ_!L278</f>
        <v>#REF!</v>
      </c>
      <c r="M278" s="201" t="e">
        <f>ZASOBY!#REF!-ZASOBY_WŁ_!M278</f>
        <v>#REF!</v>
      </c>
      <c r="N278" s="200" t="e">
        <f>SUM(O278:P278)</f>
        <v>#REF!</v>
      </c>
      <c r="O278" s="201" t="e">
        <f>ZASOBY!#REF!-ZASOBY_WŁ_!O278</f>
        <v>#REF!</v>
      </c>
      <c r="P278" s="201" t="e">
        <f>ZASOBY!#REF!-ZASOBY_WŁ_!P278</f>
        <v>#REF!</v>
      </c>
      <c r="Q278" s="202" t="e">
        <f>SUM(R278:S278)</f>
        <v>#REF!</v>
      </c>
      <c r="R278" s="203" t="e">
        <f>ZASOBY!#REF!-ZASOBY_WŁ_!R278</f>
        <v>#REF!</v>
      </c>
      <c r="S278" s="203" t="e">
        <f>ZASOBY!#REF!-ZASOBY_WŁ_!S278</f>
        <v>#REF!</v>
      </c>
      <c r="T278" s="202" t="e">
        <f>SUM(U278:V278)</f>
        <v>#REF!</v>
      </c>
      <c r="U278" s="203" t="e">
        <f>ZASOBY!#REF!-ZASOBY_WŁ_!U278</f>
        <v>#REF!</v>
      </c>
      <c r="V278" s="203" t="e">
        <f>ZASOBY!#REF!-ZASOBY_WŁ_!V278</f>
        <v>#REF!</v>
      </c>
      <c r="W278" s="212"/>
      <c r="X278" s="212">
        <v>1910</v>
      </c>
      <c r="Y278" s="204"/>
      <c r="Z278" s="67"/>
      <c r="BN278" s="154"/>
      <c r="BO278" s="154"/>
      <c r="BP278" s="154"/>
      <c r="BQ278" s="154"/>
      <c r="BR278" s="154"/>
      <c r="BS278" s="154"/>
      <c r="BT278" s="154"/>
      <c r="BU278" s="154"/>
      <c r="BV278" s="154"/>
      <c r="BW278" s="154"/>
      <c r="BX278" s="154"/>
      <c r="BY278" s="154"/>
      <c r="BZ278" s="154"/>
      <c r="CA278" s="154"/>
      <c r="CB278" s="154"/>
      <c r="CC278" s="154"/>
      <c r="CD278" s="154"/>
      <c r="CE278" s="154"/>
      <c r="CF278" s="154"/>
      <c r="CG278" s="154"/>
      <c r="CH278" s="154"/>
      <c r="CI278" s="154"/>
      <c r="CJ278" s="154"/>
      <c r="CK278" s="154"/>
      <c r="CL278" s="154"/>
      <c r="CM278" s="154"/>
      <c r="CN278" s="154"/>
      <c r="CO278" s="154"/>
      <c r="CP278" s="154"/>
      <c r="CQ278" s="154"/>
      <c r="CR278" s="154"/>
      <c r="CS278" s="154"/>
      <c r="CT278" s="154"/>
      <c r="CU278" s="154"/>
      <c r="CV278" s="154"/>
      <c r="CW278" s="154"/>
      <c r="CX278" s="154"/>
      <c r="CY278" s="154"/>
      <c r="CZ278" s="154"/>
      <c r="DA278" s="154"/>
      <c r="DB278" s="154"/>
      <c r="DC278" s="154"/>
      <c r="DD278" s="154"/>
      <c r="DE278" s="154"/>
      <c r="DF278" s="154"/>
      <c r="DG278" s="154"/>
      <c r="DH278" s="154"/>
      <c r="DI278" s="154"/>
      <c r="DJ278" s="154"/>
      <c r="DK278" s="154"/>
      <c r="DL278" s="154"/>
      <c r="DM278" s="154"/>
      <c r="DN278" s="154"/>
      <c r="DO278" s="154"/>
    </row>
    <row r="279" spans="1:119" ht="12.75" customHeight="1">
      <c r="A279" s="58">
        <v>3</v>
      </c>
      <c r="B279" s="232">
        <f>+B278+1</f>
        <v>271</v>
      </c>
      <c r="C279" s="228">
        <v>3108</v>
      </c>
      <c r="D279" s="207" t="s">
        <v>27</v>
      </c>
      <c r="E279" s="208" t="s">
        <v>24</v>
      </c>
      <c r="F279" s="208" t="s">
        <v>144</v>
      </c>
      <c r="G279" s="208" t="s">
        <v>152</v>
      </c>
      <c r="H279" s="209">
        <v>14</v>
      </c>
      <c r="I279" s="198"/>
      <c r="J279" s="199"/>
      <c r="K279" s="200" t="e">
        <f>SUM(L279:M279)</f>
        <v>#REF!</v>
      </c>
      <c r="L279" s="201" t="e">
        <f>ZASOBY!#REF!-ZASOBY_WŁ_!L279</f>
        <v>#REF!</v>
      </c>
      <c r="M279" s="201" t="e">
        <f>ZASOBY!#REF!-ZASOBY_WŁ_!M279</f>
        <v>#REF!</v>
      </c>
      <c r="N279" s="200" t="e">
        <f>SUM(O279:P279)</f>
        <v>#REF!</v>
      </c>
      <c r="O279" s="201" t="e">
        <f>ZASOBY!#REF!-ZASOBY_WŁ_!O279</f>
        <v>#REF!</v>
      </c>
      <c r="P279" s="201" t="e">
        <f>ZASOBY!#REF!-ZASOBY_WŁ_!P279</f>
        <v>#REF!</v>
      </c>
      <c r="Q279" s="202" t="e">
        <f>SUM(R279:S279)</f>
        <v>#REF!</v>
      </c>
      <c r="R279" s="203" t="e">
        <f>ZASOBY!#REF!-ZASOBY_WŁ_!R279</f>
        <v>#REF!</v>
      </c>
      <c r="S279" s="203" t="e">
        <f>ZASOBY!#REF!-ZASOBY_WŁ_!S279</f>
        <v>#REF!</v>
      </c>
      <c r="T279" s="202" t="e">
        <f>SUM(U279:V279)</f>
        <v>#REF!</v>
      </c>
      <c r="U279" s="203" t="e">
        <f>ZASOBY!#REF!-ZASOBY_WŁ_!U279</f>
        <v>#REF!</v>
      </c>
      <c r="V279" s="203" t="e">
        <f>ZASOBY!#REF!-ZASOBY_WŁ_!V279</f>
        <v>#REF!</v>
      </c>
      <c r="W279" s="212"/>
      <c r="X279" s="212">
        <v>1911</v>
      </c>
      <c r="Y279" s="204"/>
      <c r="Z279" s="67"/>
      <c r="BN279" s="154"/>
      <c r="BO279" s="154"/>
      <c r="BP279" s="154"/>
      <c r="BQ279" s="154"/>
      <c r="BR279" s="154"/>
      <c r="BS279" s="154"/>
      <c r="BT279" s="154"/>
      <c r="BU279" s="154"/>
      <c r="BV279" s="154"/>
      <c r="BW279" s="154"/>
      <c r="BX279" s="154"/>
      <c r="BY279" s="154"/>
      <c r="BZ279" s="154"/>
      <c r="CA279" s="154"/>
      <c r="CB279" s="154"/>
      <c r="CC279" s="154"/>
      <c r="CD279" s="154"/>
      <c r="CE279" s="154"/>
      <c r="CF279" s="154"/>
      <c r="CG279" s="154"/>
      <c r="CH279" s="154"/>
      <c r="CI279" s="154"/>
      <c r="CJ279" s="154"/>
      <c r="CK279" s="154"/>
      <c r="CL279" s="154"/>
      <c r="CM279" s="154"/>
      <c r="CN279" s="154"/>
      <c r="CO279" s="154"/>
      <c r="CP279" s="154"/>
      <c r="CQ279" s="154"/>
      <c r="CR279" s="154"/>
      <c r="CS279" s="154"/>
      <c r="CT279" s="154"/>
      <c r="CU279" s="154"/>
      <c r="CV279" s="154"/>
      <c r="CW279" s="154"/>
      <c r="CX279" s="154"/>
      <c r="CY279" s="154"/>
      <c r="CZ279" s="154"/>
      <c r="DA279" s="154"/>
      <c r="DB279" s="154"/>
      <c r="DC279" s="154"/>
      <c r="DD279" s="154"/>
      <c r="DE279" s="154"/>
      <c r="DF279" s="154"/>
      <c r="DG279" s="154"/>
      <c r="DH279" s="154"/>
      <c r="DI279" s="154"/>
      <c r="DJ279" s="154"/>
      <c r="DK279" s="154"/>
      <c r="DL279" s="154"/>
      <c r="DM279" s="154"/>
      <c r="DN279" s="154"/>
      <c r="DO279" s="154"/>
    </row>
    <row r="280" spans="1:119" ht="12.75" customHeight="1">
      <c r="A280" s="58">
        <v>3</v>
      </c>
      <c r="B280" s="230">
        <f>+B279+1</f>
        <v>272</v>
      </c>
      <c r="C280" s="231">
        <v>3109</v>
      </c>
      <c r="D280" s="195" t="s">
        <v>23</v>
      </c>
      <c r="E280" s="196" t="s">
        <v>24</v>
      </c>
      <c r="F280" s="196" t="s">
        <v>144</v>
      </c>
      <c r="G280" s="196" t="s">
        <v>152</v>
      </c>
      <c r="H280" s="197">
        <v>15</v>
      </c>
      <c r="I280" s="198">
        <v>1</v>
      </c>
      <c r="J280" s="199"/>
      <c r="K280" s="200" t="e">
        <f>SUM(L280:M280)</f>
        <v>#REF!</v>
      </c>
      <c r="L280" s="201" t="e">
        <f>ZASOBY!#REF!-ZASOBY_WŁ_!L280</f>
        <v>#REF!</v>
      </c>
      <c r="M280" s="201" t="e">
        <f>ZASOBY!#REF!-ZASOBY_WŁ_!M280</f>
        <v>#REF!</v>
      </c>
      <c r="N280" s="200" t="e">
        <f>SUM(O280:P280)</f>
        <v>#REF!</v>
      </c>
      <c r="O280" s="201" t="e">
        <f>ZASOBY!#REF!-ZASOBY_WŁ_!O280</f>
        <v>#REF!</v>
      </c>
      <c r="P280" s="201" t="e">
        <f>ZASOBY!#REF!-ZASOBY_WŁ_!P280</f>
        <v>#REF!</v>
      </c>
      <c r="Q280" s="202" t="e">
        <f>SUM(R280:S280)</f>
        <v>#REF!</v>
      </c>
      <c r="R280" s="203" t="e">
        <f>ZASOBY!#REF!-ZASOBY_WŁ_!R280</f>
        <v>#REF!</v>
      </c>
      <c r="S280" s="203" t="e">
        <f>ZASOBY!#REF!-ZASOBY_WŁ_!S280</f>
        <v>#REF!</v>
      </c>
      <c r="T280" s="202" t="e">
        <f>SUM(U280:V280)</f>
        <v>#REF!</v>
      </c>
      <c r="U280" s="203" t="e">
        <f>ZASOBY!#REF!-ZASOBY_WŁ_!U280</f>
        <v>#REF!</v>
      </c>
      <c r="V280" s="203" t="e">
        <f>ZASOBY!#REF!-ZASOBY_WŁ_!V280</f>
        <v>#REF!</v>
      </c>
      <c r="W280" s="212"/>
      <c r="X280" s="212">
        <v>1911</v>
      </c>
      <c r="Y280" s="204"/>
      <c r="Z280" s="67"/>
      <c r="BN280" s="154"/>
      <c r="BO280" s="154"/>
      <c r="BP280" s="154"/>
      <c r="BQ280" s="154"/>
      <c r="BR280" s="154"/>
      <c r="BS280" s="154"/>
      <c r="BT280" s="154"/>
      <c r="BU280" s="154"/>
      <c r="BV280" s="154"/>
      <c r="BW280" s="154"/>
      <c r="BX280" s="154"/>
      <c r="BY280" s="154"/>
      <c r="BZ280" s="154"/>
      <c r="CA280" s="154"/>
      <c r="CB280" s="154"/>
      <c r="CC280" s="154"/>
      <c r="CD280" s="154"/>
      <c r="CE280" s="154"/>
      <c r="CF280" s="154"/>
      <c r="CG280" s="154"/>
      <c r="CH280" s="154"/>
      <c r="CI280" s="154"/>
      <c r="CJ280" s="154"/>
      <c r="CK280" s="154"/>
      <c r="CL280" s="154"/>
      <c r="CM280" s="154"/>
      <c r="CN280" s="154"/>
      <c r="CO280" s="154"/>
      <c r="CP280" s="154"/>
      <c r="CQ280" s="154"/>
      <c r="CR280" s="154"/>
      <c r="CS280" s="154"/>
      <c r="CT280" s="154"/>
      <c r="CU280" s="154"/>
      <c r="CV280" s="154"/>
      <c r="CW280" s="154"/>
      <c r="CX280" s="154"/>
      <c r="CY280" s="154"/>
      <c r="CZ280" s="154"/>
      <c r="DA280" s="154"/>
      <c r="DB280" s="154"/>
      <c r="DC280" s="154"/>
      <c r="DD280" s="154"/>
      <c r="DE280" s="154"/>
      <c r="DF280" s="154"/>
      <c r="DG280" s="154"/>
      <c r="DH280" s="154"/>
      <c r="DI280" s="154"/>
      <c r="DJ280" s="154"/>
      <c r="DK280" s="154"/>
      <c r="DL280" s="154"/>
      <c r="DM280" s="154"/>
      <c r="DN280" s="154"/>
      <c r="DO280" s="154"/>
    </row>
    <row r="281" spans="1:119" ht="12.75" customHeight="1">
      <c r="A281" s="58">
        <v>3</v>
      </c>
      <c r="B281" s="232">
        <f>+B280+1</f>
        <v>273</v>
      </c>
      <c r="C281" s="228">
        <v>3110</v>
      </c>
      <c r="D281" s="207" t="s">
        <v>27</v>
      </c>
      <c r="E281" s="208" t="s">
        <v>24</v>
      </c>
      <c r="F281" s="208" t="s">
        <v>144</v>
      </c>
      <c r="G281" s="208" t="s">
        <v>152</v>
      </c>
      <c r="H281" s="209">
        <v>16</v>
      </c>
      <c r="I281" s="198"/>
      <c r="J281" s="199"/>
      <c r="K281" s="200" t="e">
        <f>SUM(L281:M281)</f>
        <v>#REF!</v>
      </c>
      <c r="L281" s="201" t="e">
        <f>ZASOBY!#REF!-ZASOBY_WŁ_!L281</f>
        <v>#REF!</v>
      </c>
      <c r="M281" s="201" t="e">
        <f>ZASOBY!#REF!-ZASOBY_WŁ_!M281</f>
        <v>#REF!</v>
      </c>
      <c r="N281" s="200" t="e">
        <f>SUM(O281:P281)</f>
        <v>#REF!</v>
      </c>
      <c r="O281" s="201" t="e">
        <f>ZASOBY!#REF!-ZASOBY_WŁ_!O281</f>
        <v>#REF!</v>
      </c>
      <c r="P281" s="201" t="e">
        <f>ZASOBY!#REF!-ZASOBY_WŁ_!P281</f>
        <v>#REF!</v>
      </c>
      <c r="Q281" s="202" t="e">
        <f>SUM(R281:S281)</f>
        <v>#REF!</v>
      </c>
      <c r="R281" s="203" t="e">
        <f>ZASOBY!#REF!-ZASOBY_WŁ_!R281</f>
        <v>#REF!</v>
      </c>
      <c r="S281" s="203" t="e">
        <f>ZASOBY!#REF!-ZASOBY_WŁ_!S281</f>
        <v>#REF!</v>
      </c>
      <c r="T281" s="202" t="e">
        <f>SUM(U281:V281)</f>
        <v>#REF!</v>
      </c>
      <c r="U281" s="203" t="e">
        <f>ZASOBY!#REF!-ZASOBY_WŁ_!U281</f>
        <v>#REF!</v>
      </c>
      <c r="V281" s="203" t="e">
        <f>ZASOBY!#REF!-ZASOBY_WŁ_!V281</f>
        <v>#REF!</v>
      </c>
      <c r="W281" s="212"/>
      <c r="X281" s="212">
        <v>1912</v>
      </c>
      <c r="Y281" s="204"/>
      <c r="Z281" s="67"/>
      <c r="BN281" s="154"/>
      <c r="BO281" s="154"/>
      <c r="BP281" s="154"/>
      <c r="BQ281" s="154"/>
      <c r="BR281" s="154"/>
      <c r="BS281" s="154"/>
      <c r="BT281" s="154"/>
      <c r="BU281" s="154"/>
      <c r="BV281" s="154"/>
      <c r="BW281" s="154"/>
      <c r="BX281" s="154"/>
      <c r="BY281" s="154"/>
      <c r="BZ281" s="154"/>
      <c r="CA281" s="154"/>
      <c r="CB281" s="154"/>
      <c r="CC281" s="154"/>
      <c r="CD281" s="154"/>
      <c r="CE281" s="154"/>
      <c r="CF281" s="154"/>
      <c r="CG281" s="154"/>
      <c r="CH281" s="154"/>
      <c r="CI281" s="154"/>
      <c r="CJ281" s="154"/>
      <c r="CK281" s="154"/>
      <c r="CL281" s="154"/>
      <c r="CM281" s="154"/>
      <c r="CN281" s="154"/>
      <c r="CO281" s="154"/>
      <c r="CP281" s="154"/>
      <c r="CQ281" s="154"/>
      <c r="CR281" s="154"/>
      <c r="CS281" s="154"/>
      <c r="CT281" s="154"/>
      <c r="CU281" s="154"/>
      <c r="CV281" s="154"/>
      <c r="CW281" s="154"/>
      <c r="CX281" s="154"/>
      <c r="CY281" s="154"/>
      <c r="CZ281" s="154"/>
      <c r="DA281" s="154"/>
      <c r="DB281" s="154"/>
      <c r="DC281" s="154"/>
      <c r="DD281" s="154"/>
      <c r="DE281" s="154"/>
      <c r="DF281" s="154"/>
      <c r="DG281" s="154"/>
      <c r="DH281" s="154"/>
      <c r="DI281" s="154"/>
      <c r="DJ281" s="154"/>
      <c r="DK281" s="154"/>
      <c r="DL281" s="154"/>
      <c r="DM281" s="154"/>
      <c r="DN281" s="154"/>
      <c r="DO281" s="154"/>
    </row>
    <row r="282" spans="1:119" ht="12.75" customHeight="1">
      <c r="A282" s="58">
        <v>3</v>
      </c>
      <c r="B282" s="232">
        <f>+B281+1</f>
        <v>274</v>
      </c>
      <c r="C282" s="228">
        <v>3128</v>
      </c>
      <c r="D282" s="207" t="s">
        <v>27</v>
      </c>
      <c r="E282" s="208" t="s">
        <v>24</v>
      </c>
      <c r="F282" s="208" t="s">
        <v>144</v>
      </c>
      <c r="G282" s="208" t="s">
        <v>153</v>
      </c>
      <c r="H282" s="209">
        <v>2</v>
      </c>
      <c r="I282" s="198"/>
      <c r="J282" s="199"/>
      <c r="K282" s="200" t="e">
        <f>SUM(L282:M282)</f>
        <v>#REF!</v>
      </c>
      <c r="L282" s="201" t="e">
        <f>ZASOBY!#REF!-ZASOBY_WŁ_!L282</f>
        <v>#REF!</v>
      </c>
      <c r="M282" s="201" t="e">
        <f>ZASOBY!#REF!-ZASOBY_WŁ_!M282</f>
        <v>#REF!</v>
      </c>
      <c r="N282" s="210" t="e">
        <f>SUM(O282:P282)</f>
        <v>#REF!</v>
      </c>
      <c r="O282" s="201" t="e">
        <f>ZASOBY!#REF!-ZASOBY_WŁ_!O282</f>
        <v>#REF!</v>
      </c>
      <c r="P282" s="201" t="e">
        <f>ZASOBY!#REF!-ZASOBY_WŁ_!P282</f>
        <v>#REF!</v>
      </c>
      <c r="Q282" s="202" t="e">
        <f>SUM(R282:S282)</f>
        <v>#REF!</v>
      </c>
      <c r="R282" s="203" t="e">
        <f>ZASOBY!#REF!-ZASOBY_WŁ_!R282</f>
        <v>#REF!</v>
      </c>
      <c r="S282" s="203" t="e">
        <f>ZASOBY!#REF!-ZASOBY_WŁ_!S282</f>
        <v>#REF!</v>
      </c>
      <c r="T282" s="202" t="e">
        <f>SUM(U282:V282)</f>
        <v>#REF!</v>
      </c>
      <c r="U282" s="203" t="e">
        <f>ZASOBY!#REF!-ZASOBY_WŁ_!U282</f>
        <v>#REF!</v>
      </c>
      <c r="V282" s="203" t="e">
        <f>ZASOBY!#REF!-ZASOBY_WŁ_!V282</f>
        <v>#REF!</v>
      </c>
      <c r="W282" s="212"/>
      <c r="X282" s="212">
        <v>1900</v>
      </c>
      <c r="Y282" s="204"/>
      <c r="Z282" s="67"/>
      <c r="BN282" s="154"/>
      <c r="BO282" s="154"/>
      <c r="BP282" s="154"/>
      <c r="BQ282" s="154"/>
      <c r="BR282" s="154"/>
      <c r="BS282" s="154"/>
      <c r="BT282" s="154"/>
      <c r="BU282" s="154"/>
      <c r="BV282" s="154"/>
      <c r="BW282" s="154"/>
      <c r="BX282" s="154"/>
      <c r="BY282" s="154"/>
      <c r="BZ282" s="154"/>
      <c r="CA282" s="154"/>
      <c r="CB282" s="154"/>
      <c r="CC282" s="154"/>
      <c r="CD282" s="154"/>
      <c r="CE282" s="154"/>
      <c r="CF282" s="154"/>
      <c r="CG282" s="154"/>
      <c r="CH282" s="154"/>
      <c r="CI282" s="154"/>
      <c r="CJ282" s="154"/>
      <c r="CK282" s="154"/>
      <c r="CL282" s="154"/>
      <c r="CM282" s="154"/>
      <c r="CN282" s="154"/>
      <c r="CO282" s="154"/>
      <c r="CP282" s="154"/>
      <c r="CQ282" s="154"/>
      <c r="CR282" s="154"/>
      <c r="CS282" s="154"/>
      <c r="CT282" s="154"/>
      <c r="CU282" s="154"/>
      <c r="CV282" s="154"/>
      <c r="CW282" s="154"/>
      <c r="CX282" s="154"/>
      <c r="CY282" s="154"/>
      <c r="CZ282" s="154"/>
      <c r="DA282" s="154"/>
      <c r="DB282" s="154"/>
      <c r="DC282" s="154"/>
      <c r="DD282" s="154"/>
      <c r="DE282" s="154"/>
      <c r="DF282" s="154"/>
      <c r="DG282" s="154"/>
      <c r="DH282" s="154"/>
      <c r="DI282" s="154"/>
      <c r="DJ282" s="154"/>
      <c r="DK282" s="154"/>
      <c r="DL282" s="154"/>
      <c r="DM282" s="154"/>
      <c r="DN282" s="154"/>
      <c r="DO282" s="154"/>
    </row>
    <row r="283" spans="1:119" ht="12.75" customHeight="1">
      <c r="A283" s="58">
        <v>3</v>
      </c>
      <c r="B283" s="230">
        <f>+B282+1</f>
        <v>275</v>
      </c>
      <c r="C283" s="231">
        <v>3159</v>
      </c>
      <c r="D283" s="195" t="s">
        <v>23</v>
      </c>
      <c r="E283" s="196" t="s">
        <v>24</v>
      </c>
      <c r="F283" s="196" t="s">
        <v>144</v>
      </c>
      <c r="G283" s="196" t="s">
        <v>154</v>
      </c>
      <c r="H283" s="197">
        <v>2</v>
      </c>
      <c r="I283" s="198">
        <v>1</v>
      </c>
      <c r="J283" s="199"/>
      <c r="K283" s="200" t="e">
        <f>SUM(L283:M283)</f>
        <v>#REF!</v>
      </c>
      <c r="L283" s="201" t="e">
        <f>ZASOBY!#REF!-ZASOBY_WŁ_!L283</f>
        <v>#REF!</v>
      </c>
      <c r="M283" s="201" t="e">
        <f>ZASOBY!#REF!-ZASOBY_WŁ_!M283</f>
        <v>#REF!</v>
      </c>
      <c r="N283" s="210" t="e">
        <f>SUM(O283:P283)</f>
        <v>#REF!</v>
      </c>
      <c r="O283" s="201" t="e">
        <f>ZASOBY!#REF!-ZASOBY_WŁ_!O283</f>
        <v>#REF!</v>
      </c>
      <c r="P283" s="201" t="e">
        <f>ZASOBY!#REF!-ZASOBY_WŁ_!P283</f>
        <v>#REF!</v>
      </c>
      <c r="Q283" s="202" t="e">
        <f>SUM(R283:S283)</f>
        <v>#REF!</v>
      </c>
      <c r="R283" s="203" t="e">
        <f>ZASOBY!#REF!-ZASOBY_WŁ_!R283</f>
        <v>#REF!</v>
      </c>
      <c r="S283" s="203" t="e">
        <f>ZASOBY!#REF!-ZASOBY_WŁ_!S283</f>
        <v>#REF!</v>
      </c>
      <c r="T283" s="202" t="e">
        <f>SUM(U283:V283)</f>
        <v>#REF!</v>
      </c>
      <c r="U283" s="203" t="e">
        <f>ZASOBY!#REF!-ZASOBY_WŁ_!U283</f>
        <v>#REF!</v>
      </c>
      <c r="V283" s="203" t="e">
        <f>ZASOBY!#REF!-ZASOBY_WŁ_!V283</f>
        <v>#REF!</v>
      </c>
      <c r="W283" s="212"/>
      <c r="X283" s="212">
        <v>1900</v>
      </c>
      <c r="Y283" s="204"/>
      <c r="Z283" s="67"/>
      <c r="BN283" s="154"/>
      <c r="BO283" s="154"/>
      <c r="BP283" s="154"/>
      <c r="BQ283" s="154"/>
      <c r="BR283" s="154"/>
      <c r="BS283" s="154"/>
      <c r="BT283" s="154"/>
      <c r="BU283" s="154"/>
      <c r="BV283" s="154"/>
      <c r="BW283" s="154"/>
      <c r="BX283" s="154"/>
      <c r="BY283" s="154"/>
      <c r="BZ283" s="154"/>
      <c r="CA283" s="154"/>
      <c r="CB283" s="154"/>
      <c r="CC283" s="154"/>
      <c r="CD283" s="154"/>
      <c r="CE283" s="154"/>
      <c r="CF283" s="154"/>
      <c r="CG283" s="154"/>
      <c r="CH283" s="154"/>
      <c r="CI283" s="154"/>
      <c r="CJ283" s="154"/>
      <c r="CK283" s="154"/>
      <c r="CL283" s="154"/>
      <c r="CM283" s="154"/>
      <c r="CN283" s="154"/>
      <c r="CO283" s="154"/>
      <c r="CP283" s="154"/>
      <c r="CQ283" s="154"/>
      <c r="CR283" s="154"/>
      <c r="CS283" s="154"/>
      <c r="CT283" s="154"/>
      <c r="CU283" s="154"/>
      <c r="CV283" s="154"/>
      <c r="CW283" s="154"/>
      <c r="CX283" s="154"/>
      <c r="CY283" s="154"/>
      <c r="CZ283" s="154"/>
      <c r="DA283" s="154"/>
      <c r="DB283" s="154"/>
      <c r="DC283" s="154"/>
      <c r="DD283" s="154"/>
      <c r="DE283" s="154"/>
      <c r="DF283" s="154"/>
      <c r="DG283" s="154"/>
      <c r="DH283" s="154"/>
      <c r="DI283" s="154"/>
      <c r="DJ283" s="154"/>
      <c r="DK283" s="154"/>
      <c r="DL283" s="154"/>
      <c r="DM283" s="154"/>
      <c r="DN283" s="154"/>
      <c r="DO283" s="154"/>
    </row>
    <row r="284" spans="1:119" ht="12.75" customHeight="1">
      <c r="A284" s="58">
        <v>3</v>
      </c>
      <c r="B284" s="230">
        <f>+B283+1</f>
        <v>276</v>
      </c>
      <c r="C284" s="231">
        <v>3160</v>
      </c>
      <c r="D284" s="195" t="s">
        <v>23</v>
      </c>
      <c r="E284" s="196" t="s">
        <v>24</v>
      </c>
      <c r="F284" s="196" t="s">
        <v>144</v>
      </c>
      <c r="G284" s="196" t="s">
        <v>155</v>
      </c>
      <c r="H284" s="197">
        <v>29</v>
      </c>
      <c r="I284" s="198">
        <v>1</v>
      </c>
      <c r="J284" s="199"/>
      <c r="K284" s="200" t="e">
        <f>SUM(L284:M284)</f>
        <v>#REF!</v>
      </c>
      <c r="L284" s="201" t="e">
        <f>ZASOBY!#REF!-ZASOBY_WŁ_!L284</f>
        <v>#REF!</v>
      </c>
      <c r="M284" s="201" t="e">
        <f>ZASOBY!#REF!-ZASOBY_WŁ_!M284</f>
        <v>#REF!</v>
      </c>
      <c r="N284" s="210" t="e">
        <f>SUM(O284:P284)</f>
        <v>#REF!</v>
      </c>
      <c r="O284" s="201" t="e">
        <f>ZASOBY!#REF!-ZASOBY_WŁ_!O284</f>
        <v>#REF!</v>
      </c>
      <c r="P284" s="201" t="e">
        <f>ZASOBY!#REF!-ZASOBY_WŁ_!P284</f>
        <v>#REF!</v>
      </c>
      <c r="Q284" s="202" t="e">
        <f>SUM(R284:S284)</f>
        <v>#REF!</v>
      </c>
      <c r="R284" s="203" t="e">
        <f>ZASOBY!#REF!-ZASOBY_WŁ_!R284</f>
        <v>#REF!</v>
      </c>
      <c r="S284" s="203" t="e">
        <f>ZASOBY!#REF!-ZASOBY_WŁ_!S284</f>
        <v>#REF!</v>
      </c>
      <c r="T284" s="202" t="e">
        <f>SUM(U284:V284)</f>
        <v>#REF!</v>
      </c>
      <c r="U284" s="203" t="e">
        <f>ZASOBY!#REF!-ZASOBY_WŁ_!U284</f>
        <v>#REF!</v>
      </c>
      <c r="V284" s="203" t="e">
        <f>ZASOBY!#REF!-ZASOBY_WŁ_!V284</f>
        <v>#REF!</v>
      </c>
      <c r="W284" s="212"/>
      <c r="X284" s="212">
        <v>1901</v>
      </c>
      <c r="Y284" s="204"/>
      <c r="Z284" s="67"/>
      <c r="BN284" s="154"/>
      <c r="BO284" s="154"/>
      <c r="BP284" s="154"/>
      <c r="BQ284" s="154"/>
      <c r="BR284" s="154"/>
      <c r="BS284" s="154"/>
      <c r="BT284" s="154"/>
      <c r="BU284" s="154"/>
      <c r="BV284" s="154"/>
      <c r="BW284" s="154"/>
      <c r="BX284" s="154"/>
      <c r="BY284" s="154"/>
      <c r="BZ284" s="154"/>
      <c r="CA284" s="154"/>
      <c r="CB284" s="154"/>
      <c r="CC284" s="154"/>
      <c r="CD284" s="154"/>
      <c r="CE284" s="154"/>
      <c r="CF284" s="154"/>
      <c r="CG284" s="154"/>
      <c r="CH284" s="154"/>
      <c r="CI284" s="154"/>
      <c r="CJ284" s="154"/>
      <c r="CK284" s="154"/>
      <c r="CL284" s="154"/>
      <c r="CM284" s="154"/>
      <c r="CN284" s="154"/>
      <c r="CO284" s="154"/>
      <c r="CP284" s="154"/>
      <c r="CQ284" s="154"/>
      <c r="CR284" s="154"/>
      <c r="CS284" s="154"/>
      <c r="CT284" s="154"/>
      <c r="CU284" s="154"/>
      <c r="CV284" s="154"/>
      <c r="CW284" s="154"/>
      <c r="CX284" s="154"/>
      <c r="CY284" s="154"/>
      <c r="CZ284" s="154"/>
      <c r="DA284" s="154"/>
      <c r="DB284" s="154"/>
      <c r="DC284" s="154"/>
      <c r="DD284" s="154"/>
      <c r="DE284" s="154"/>
      <c r="DF284" s="154"/>
      <c r="DG284" s="154"/>
      <c r="DH284" s="154"/>
      <c r="DI284" s="154"/>
      <c r="DJ284" s="154"/>
      <c r="DK284" s="154"/>
      <c r="DL284" s="154"/>
      <c r="DM284" s="154"/>
      <c r="DN284" s="154"/>
      <c r="DO284" s="154"/>
    </row>
    <row r="285" spans="1:119" ht="12.75" customHeight="1">
      <c r="A285" s="58">
        <v>3</v>
      </c>
      <c r="B285" s="232">
        <f>+B284+1</f>
        <v>277</v>
      </c>
      <c r="C285" s="228">
        <v>3211</v>
      </c>
      <c r="D285" s="207" t="s">
        <v>27</v>
      </c>
      <c r="E285" s="208" t="s">
        <v>24</v>
      </c>
      <c r="F285" s="208" t="s">
        <v>144</v>
      </c>
      <c r="G285" s="208" t="s">
        <v>155</v>
      </c>
      <c r="H285" s="209">
        <v>32</v>
      </c>
      <c r="I285" s="198"/>
      <c r="J285" s="199"/>
      <c r="K285" s="200" t="e">
        <f>SUM(L285:M285)</f>
        <v>#REF!</v>
      </c>
      <c r="L285" s="201" t="e">
        <f>ZASOBY!#REF!-ZASOBY_WŁ_!L285</f>
        <v>#REF!</v>
      </c>
      <c r="M285" s="201" t="e">
        <f>ZASOBY!#REF!-ZASOBY_WŁ_!M285</f>
        <v>#REF!</v>
      </c>
      <c r="N285" s="210" t="e">
        <f>SUM(O285:P285)</f>
        <v>#REF!</v>
      </c>
      <c r="O285" s="201" t="e">
        <f>ZASOBY!#REF!-ZASOBY_WŁ_!O285</f>
        <v>#REF!</v>
      </c>
      <c r="P285" s="201" t="e">
        <f>ZASOBY!#REF!-ZASOBY_WŁ_!P285</f>
        <v>#REF!</v>
      </c>
      <c r="Q285" s="202" t="e">
        <f>SUM(R285:S285)</f>
        <v>#REF!</v>
      </c>
      <c r="R285" s="203" t="e">
        <f>ZASOBY!#REF!-ZASOBY_WŁ_!R285</f>
        <v>#REF!</v>
      </c>
      <c r="S285" s="203" t="e">
        <f>ZASOBY!#REF!-ZASOBY_WŁ_!S285</f>
        <v>#REF!</v>
      </c>
      <c r="T285" s="202" t="e">
        <f>SUM(U285:V285)</f>
        <v>#REF!</v>
      </c>
      <c r="U285" s="203" t="e">
        <f>ZASOBY!#REF!-ZASOBY_WŁ_!U285</f>
        <v>#REF!</v>
      </c>
      <c r="V285" s="203" t="e">
        <f>ZASOBY!#REF!-ZASOBY_WŁ_!V285</f>
        <v>#REF!</v>
      </c>
      <c r="W285" s="212"/>
      <c r="X285" s="225">
        <v>1901</v>
      </c>
      <c r="Y285" s="204"/>
      <c r="Z285" s="67"/>
      <c r="BN285" s="154"/>
      <c r="BO285" s="154"/>
      <c r="BP285" s="154"/>
      <c r="BQ285" s="154"/>
      <c r="BR285" s="154"/>
      <c r="BS285" s="154"/>
      <c r="BT285" s="154"/>
      <c r="BU285" s="154"/>
      <c r="BV285" s="154"/>
      <c r="BW285" s="154"/>
      <c r="BX285" s="154"/>
      <c r="BY285" s="154"/>
      <c r="BZ285" s="154"/>
      <c r="CA285" s="154"/>
      <c r="CB285" s="154"/>
      <c r="CC285" s="154"/>
      <c r="CD285" s="154"/>
      <c r="CE285" s="154"/>
      <c r="CF285" s="154"/>
      <c r="CG285" s="154"/>
      <c r="CH285" s="154"/>
      <c r="CI285" s="154"/>
      <c r="CJ285" s="154"/>
      <c r="CK285" s="154"/>
      <c r="CL285" s="154"/>
      <c r="CM285" s="154"/>
      <c r="CN285" s="154"/>
      <c r="CO285" s="154"/>
      <c r="CP285" s="154"/>
      <c r="CQ285" s="154"/>
      <c r="CR285" s="154"/>
      <c r="CS285" s="154"/>
      <c r="CT285" s="154"/>
      <c r="CU285" s="154"/>
      <c r="CV285" s="154"/>
      <c r="CW285" s="154"/>
      <c r="CX285" s="154"/>
      <c r="CY285" s="154"/>
      <c r="CZ285" s="154"/>
      <c r="DA285" s="154"/>
      <c r="DB285" s="154"/>
      <c r="DC285" s="154"/>
      <c r="DD285" s="154"/>
      <c r="DE285" s="154"/>
      <c r="DF285" s="154"/>
      <c r="DG285" s="154"/>
      <c r="DH285" s="154"/>
      <c r="DI285" s="154"/>
      <c r="DJ285" s="154"/>
      <c r="DK285" s="154"/>
      <c r="DL285" s="154"/>
      <c r="DM285" s="154"/>
      <c r="DN285" s="154"/>
      <c r="DO285" s="154"/>
    </row>
    <row r="286" spans="1:119" ht="12.75" customHeight="1">
      <c r="A286" s="58"/>
      <c r="B286" s="236" t="s">
        <v>156</v>
      </c>
      <c r="C286" s="237" t="s">
        <v>157</v>
      </c>
      <c r="D286" s="237"/>
      <c r="E286" s="237"/>
      <c r="F286" s="237"/>
      <c r="G286" s="237"/>
      <c r="H286" s="237"/>
      <c r="I286" s="238">
        <f>SUM(I9:I285)</f>
        <v>86</v>
      </c>
      <c r="J286" s="238">
        <f>SUM(J9:J285)</f>
        <v>9</v>
      </c>
      <c r="K286" s="238" t="e">
        <f>SUM(K9:K285)</f>
        <v>#REF!</v>
      </c>
      <c r="L286" s="238" t="e">
        <f>SUM(L9:L285)</f>
        <v>#REF!</v>
      </c>
      <c r="M286" s="238" t="e">
        <f>SUM(M9:M285)</f>
        <v>#REF!</v>
      </c>
      <c r="N286" s="238" t="e">
        <f>SUM(N9:N285)</f>
        <v>#REF!</v>
      </c>
      <c r="O286" s="238" t="e">
        <f>SUM(O9:O285)</f>
        <v>#REF!</v>
      </c>
      <c r="P286" s="238" t="e">
        <f>SUM(P9:P285)</f>
        <v>#REF!</v>
      </c>
      <c r="Q286" s="239" t="e">
        <f>SUM(Q9:Q285)</f>
        <v>#REF!</v>
      </c>
      <c r="R286" s="239" t="e">
        <f>SUM(R9:R285)</f>
        <v>#REF!</v>
      </c>
      <c r="S286" s="239" t="e">
        <f>SUM(S9:S285)</f>
        <v>#REF!</v>
      </c>
      <c r="T286" s="239" t="e">
        <f>SUM(T9:T285)</f>
        <v>#REF!</v>
      </c>
      <c r="U286" s="239" t="e">
        <f>SUM(U9:U285)</f>
        <v>#REF!</v>
      </c>
      <c r="V286" s="239" t="e">
        <f>SUM(V9:V285)</f>
        <v>#REF!</v>
      </c>
      <c r="W286" s="240"/>
      <c r="X286" s="240"/>
      <c r="Y286" s="241" t="s">
        <v>1</v>
      </c>
      <c r="Z286" s="67"/>
      <c r="BN286" s="154"/>
      <c r="BO286" s="154"/>
      <c r="BP286" s="154"/>
      <c r="BQ286" s="154"/>
      <c r="BR286" s="154"/>
      <c r="BS286" s="154"/>
      <c r="BT286" s="154"/>
      <c r="BU286" s="154"/>
      <c r="BV286" s="154"/>
      <c r="BW286" s="154"/>
      <c r="BX286" s="154"/>
      <c r="BY286" s="154"/>
      <c r="BZ286" s="154"/>
      <c r="CA286" s="154"/>
      <c r="CB286" s="154"/>
      <c r="CC286" s="154"/>
      <c r="CD286" s="154"/>
      <c r="CE286" s="154"/>
      <c r="CF286" s="154"/>
      <c r="CG286" s="154"/>
      <c r="CH286" s="154"/>
      <c r="CI286" s="154"/>
      <c r="CJ286" s="154"/>
      <c r="CK286" s="154"/>
      <c r="CL286" s="154"/>
      <c r="CM286" s="154"/>
      <c r="CN286" s="154"/>
      <c r="CO286" s="154"/>
      <c r="CP286" s="154"/>
      <c r="CQ286" s="154"/>
      <c r="CR286" s="154"/>
      <c r="CS286" s="154"/>
      <c r="CT286" s="154"/>
      <c r="CU286" s="154"/>
      <c r="CV286" s="154"/>
      <c r="CW286" s="154"/>
      <c r="CX286" s="154"/>
      <c r="CY286" s="154"/>
      <c r="CZ286" s="154"/>
      <c r="DA286" s="154"/>
      <c r="DB286" s="154"/>
      <c r="DC286" s="154"/>
      <c r="DD286" s="154"/>
      <c r="DE286" s="154"/>
      <c r="DF286" s="154"/>
      <c r="DG286" s="154"/>
      <c r="DH286" s="154"/>
      <c r="DI286" s="154"/>
      <c r="DJ286" s="154"/>
      <c r="DK286" s="154"/>
      <c r="DL286" s="154"/>
      <c r="DM286" s="154"/>
      <c r="DN286" s="154"/>
      <c r="DO286" s="154"/>
    </row>
    <row r="287" spans="1:119" ht="12.75" customHeight="1">
      <c r="A287" s="58">
        <v>6</v>
      </c>
      <c r="B287" s="232">
        <v>1</v>
      </c>
      <c r="C287" s="228">
        <v>3167</v>
      </c>
      <c r="D287" s="207" t="s">
        <v>27</v>
      </c>
      <c r="E287" s="208" t="s">
        <v>34</v>
      </c>
      <c r="F287" s="208" t="s">
        <v>158</v>
      </c>
      <c r="G287" s="208" t="s">
        <v>159</v>
      </c>
      <c r="H287" s="209" t="s">
        <v>160</v>
      </c>
      <c r="I287" s="198"/>
      <c r="J287" s="199"/>
      <c r="K287" s="200" t="e">
        <f>SUM(L287:M287)</f>
        <v>#REF!</v>
      </c>
      <c r="L287" s="201" t="e">
        <f>ZASOBY!#REF!-ZASOBY_WŁ_!L287</f>
        <v>#REF!</v>
      </c>
      <c r="M287" s="201" t="e">
        <f>ZASOBY!#REF!-ZASOBY_WŁ_!M287</f>
        <v>#REF!</v>
      </c>
      <c r="N287" s="210" t="e">
        <f>SUM(O287:P287)</f>
        <v>#REF!</v>
      </c>
      <c r="O287" s="201" t="e">
        <f>ZASOBY!#REF!-ZASOBY_WŁ_!O287</f>
        <v>#REF!</v>
      </c>
      <c r="P287" s="201" t="e">
        <f>ZASOBY!#REF!-ZASOBY_WŁ_!P287</f>
        <v>#REF!</v>
      </c>
      <c r="Q287" s="202" t="e">
        <f>SUM(R287:S287)</f>
        <v>#REF!</v>
      </c>
      <c r="R287" s="203" t="e">
        <f>ZASOBY!#REF!-ZASOBY_WŁ_!R287</f>
        <v>#REF!</v>
      </c>
      <c r="S287" s="203" t="e">
        <f>ZASOBY!#REF!-ZASOBY_WŁ_!S287</f>
        <v>#REF!</v>
      </c>
      <c r="T287" s="242" t="e">
        <f>SUM(U287:V287)</f>
        <v>#REF!</v>
      </c>
      <c r="U287" s="203" t="e">
        <f>ZASOBY!#REF!-ZASOBY_WŁ_!U287</f>
        <v>#REF!</v>
      </c>
      <c r="V287" s="203" t="e">
        <f>ZASOBY!#REF!-ZASOBY_WŁ_!V287</f>
        <v>#REF!</v>
      </c>
      <c r="W287" s="212"/>
      <c r="X287" s="212">
        <v>1976</v>
      </c>
      <c r="Y287" s="204"/>
      <c r="Z287" s="67"/>
      <c r="BN287" s="154"/>
      <c r="BO287" s="154"/>
      <c r="BP287" s="154"/>
      <c r="BQ287" s="154"/>
      <c r="BR287" s="154"/>
      <c r="BS287" s="154"/>
      <c r="BT287" s="154"/>
      <c r="BU287" s="154"/>
      <c r="BV287" s="154"/>
      <c r="BW287" s="154"/>
      <c r="BX287" s="154"/>
      <c r="BY287" s="154"/>
      <c r="BZ287" s="154"/>
      <c r="CA287" s="154"/>
      <c r="CB287" s="154"/>
      <c r="CC287" s="154"/>
      <c r="CD287" s="154"/>
      <c r="CE287" s="154"/>
      <c r="CF287" s="154"/>
      <c r="CG287" s="154"/>
      <c r="CH287" s="154"/>
      <c r="CI287" s="154"/>
      <c r="CJ287" s="154"/>
      <c r="CK287" s="154"/>
      <c r="CL287" s="154"/>
      <c r="CM287" s="154"/>
      <c r="CN287" s="154"/>
      <c r="CO287" s="154"/>
      <c r="CP287" s="154"/>
      <c r="CQ287" s="154"/>
      <c r="CR287" s="154"/>
      <c r="CS287" s="154"/>
      <c r="CT287" s="154"/>
      <c r="CU287" s="154"/>
      <c r="CV287" s="154"/>
      <c r="CW287" s="154"/>
      <c r="CX287" s="154"/>
      <c r="CY287" s="154"/>
      <c r="CZ287" s="154"/>
      <c r="DA287" s="154"/>
      <c r="DB287" s="154"/>
      <c r="DC287" s="154"/>
      <c r="DD287" s="154"/>
      <c r="DE287" s="154"/>
      <c r="DF287" s="154"/>
      <c r="DG287" s="154"/>
      <c r="DH287" s="154"/>
      <c r="DI287" s="154"/>
      <c r="DJ287" s="154"/>
      <c r="DK287" s="154"/>
      <c r="DL287" s="154"/>
      <c r="DM287" s="154"/>
      <c r="DN287" s="154"/>
      <c r="DO287" s="154"/>
    </row>
    <row r="288" spans="1:119" ht="12.75" customHeight="1">
      <c r="A288" s="58">
        <v>6</v>
      </c>
      <c r="B288" s="232">
        <f>+B287+1</f>
        <v>2</v>
      </c>
      <c r="C288" s="228">
        <v>3168</v>
      </c>
      <c r="D288" s="207" t="s">
        <v>27</v>
      </c>
      <c r="E288" s="208" t="s">
        <v>24</v>
      </c>
      <c r="F288" s="208" t="s">
        <v>158</v>
      </c>
      <c r="G288" s="208" t="s">
        <v>53</v>
      </c>
      <c r="H288" s="209">
        <v>15</v>
      </c>
      <c r="I288" s="198"/>
      <c r="J288" s="199"/>
      <c r="K288" s="200" t="e">
        <f>SUM(L288:M288)</f>
        <v>#REF!</v>
      </c>
      <c r="L288" s="201" t="e">
        <f>ZASOBY!#REF!-ZASOBY_WŁ_!L288</f>
        <v>#REF!</v>
      </c>
      <c r="M288" s="201" t="e">
        <f>ZASOBY!#REF!-ZASOBY_WŁ_!M288</f>
        <v>#REF!</v>
      </c>
      <c r="N288" s="210" t="e">
        <f>SUM(O288:P288)</f>
        <v>#REF!</v>
      </c>
      <c r="O288" s="201" t="e">
        <f>ZASOBY!#REF!-ZASOBY_WŁ_!O288</f>
        <v>#REF!</v>
      </c>
      <c r="P288" s="201" t="e">
        <f>ZASOBY!#REF!-ZASOBY_WŁ_!P288</f>
        <v>#REF!</v>
      </c>
      <c r="Q288" s="202" t="e">
        <f>SUM(R288:S288)</f>
        <v>#REF!</v>
      </c>
      <c r="R288" s="203" t="e">
        <f>ZASOBY!#REF!-ZASOBY_WŁ_!R288</f>
        <v>#REF!</v>
      </c>
      <c r="S288" s="203" t="e">
        <f>ZASOBY!#REF!-ZASOBY_WŁ_!S288</f>
        <v>#REF!</v>
      </c>
      <c r="T288" s="242" t="e">
        <f>SUM(U288:V288)</f>
        <v>#REF!</v>
      </c>
      <c r="U288" s="203" t="e">
        <f>ZASOBY!#REF!-ZASOBY_WŁ_!U288</f>
        <v>#REF!</v>
      </c>
      <c r="V288" s="203" t="e">
        <f>ZASOBY!#REF!-ZASOBY_WŁ_!V288</f>
        <v>#REF!</v>
      </c>
      <c r="W288" s="212"/>
      <c r="X288" s="212">
        <v>1900</v>
      </c>
      <c r="Y288" s="204"/>
      <c r="Z288" s="67"/>
      <c r="BN288" s="154"/>
      <c r="BO288" s="154"/>
      <c r="BP288" s="154"/>
      <c r="BQ288" s="154"/>
      <c r="BR288" s="154"/>
      <c r="BS288" s="154"/>
      <c r="BT288" s="154"/>
      <c r="BU288" s="154"/>
      <c r="BV288" s="154"/>
      <c r="BW288" s="154"/>
      <c r="BX288" s="154"/>
      <c r="BY288" s="154"/>
      <c r="BZ288" s="154"/>
      <c r="CA288" s="154"/>
      <c r="CB288" s="154"/>
      <c r="CC288" s="154"/>
      <c r="CD288" s="154"/>
      <c r="CE288" s="154"/>
      <c r="CF288" s="154"/>
      <c r="CG288" s="154"/>
      <c r="CH288" s="154"/>
      <c r="CI288" s="154"/>
      <c r="CJ288" s="154"/>
      <c r="CK288" s="154"/>
      <c r="CL288" s="154"/>
      <c r="CM288" s="154"/>
      <c r="CN288" s="154"/>
      <c r="CO288" s="154"/>
      <c r="CP288" s="154"/>
      <c r="CQ288" s="154"/>
      <c r="CR288" s="154"/>
      <c r="CS288" s="154"/>
      <c r="CT288" s="154"/>
      <c r="CU288" s="154"/>
      <c r="CV288" s="154"/>
      <c r="CW288" s="154"/>
      <c r="CX288" s="154"/>
      <c r="CY288" s="154"/>
      <c r="CZ288" s="154"/>
      <c r="DA288" s="154"/>
      <c r="DB288" s="154"/>
      <c r="DC288" s="154"/>
      <c r="DD288" s="154"/>
      <c r="DE288" s="154"/>
      <c r="DF288" s="154"/>
      <c r="DG288" s="154"/>
      <c r="DH288" s="154"/>
      <c r="DI288" s="154"/>
      <c r="DJ288" s="154"/>
      <c r="DK288" s="154"/>
      <c r="DL288" s="154"/>
      <c r="DM288" s="154"/>
      <c r="DN288" s="154"/>
      <c r="DO288" s="154"/>
    </row>
    <row r="289" spans="1:119" ht="12.75" customHeight="1">
      <c r="A289" s="58">
        <v>6</v>
      </c>
      <c r="B289" s="232">
        <f>+B288+1</f>
        <v>3</v>
      </c>
      <c r="C289" s="228">
        <v>6036</v>
      </c>
      <c r="D289" s="207" t="s">
        <v>27</v>
      </c>
      <c r="E289" s="208" t="s">
        <v>24</v>
      </c>
      <c r="F289" s="208" t="s">
        <v>158</v>
      </c>
      <c r="G289" s="208" t="s">
        <v>72</v>
      </c>
      <c r="H289" s="209">
        <v>15</v>
      </c>
      <c r="I289" s="198"/>
      <c r="J289" s="199"/>
      <c r="K289" s="200" t="e">
        <f>SUM(L289:M289)</f>
        <v>#REF!</v>
      </c>
      <c r="L289" s="201" t="e">
        <f>ZASOBY!#REF!-ZASOBY_WŁ_!L289</f>
        <v>#REF!</v>
      </c>
      <c r="M289" s="201" t="e">
        <f>ZASOBY!#REF!-ZASOBY_WŁ_!M289</f>
        <v>#REF!</v>
      </c>
      <c r="N289" s="210" t="e">
        <f>SUM(O289:P289)</f>
        <v>#REF!</v>
      </c>
      <c r="O289" s="201" t="e">
        <f>ZASOBY!#REF!-ZASOBY_WŁ_!O289</f>
        <v>#REF!</v>
      </c>
      <c r="P289" s="201" t="e">
        <f>ZASOBY!#REF!-ZASOBY_WŁ_!P289</f>
        <v>#REF!</v>
      </c>
      <c r="Q289" s="202" t="e">
        <f>SUM(R289:S289)</f>
        <v>#REF!</v>
      </c>
      <c r="R289" s="203" t="e">
        <f>ZASOBY!#REF!-ZASOBY_WŁ_!R289</f>
        <v>#REF!</v>
      </c>
      <c r="S289" s="203" t="e">
        <f>ZASOBY!#REF!-ZASOBY_WŁ_!S289</f>
        <v>#REF!</v>
      </c>
      <c r="T289" s="242" t="e">
        <f>SUM(U289:V289)</f>
        <v>#REF!</v>
      </c>
      <c r="U289" s="203" t="e">
        <f>ZASOBY!#REF!-ZASOBY_WŁ_!U289</f>
        <v>#REF!</v>
      </c>
      <c r="V289" s="203" t="e">
        <f>ZASOBY!#REF!-ZASOBY_WŁ_!V289</f>
        <v>#REF!</v>
      </c>
      <c r="W289" s="212"/>
      <c r="X289" s="212"/>
      <c r="Y289" s="204"/>
      <c r="Z289" s="67"/>
      <c r="BN289" s="154"/>
      <c r="BO289" s="154"/>
      <c r="BP289" s="154"/>
      <c r="BQ289" s="154"/>
      <c r="BR289" s="154"/>
      <c r="BS289" s="154"/>
      <c r="BT289" s="154"/>
      <c r="BU289" s="154"/>
      <c r="BV289" s="154"/>
      <c r="BW289" s="154"/>
      <c r="BX289" s="154"/>
      <c r="BY289" s="154"/>
      <c r="BZ289" s="154"/>
      <c r="CA289" s="154"/>
      <c r="CB289" s="154"/>
      <c r="CC289" s="154"/>
      <c r="CD289" s="154"/>
      <c r="CE289" s="154"/>
      <c r="CF289" s="154"/>
      <c r="CG289" s="154"/>
      <c r="CH289" s="154"/>
      <c r="CI289" s="154"/>
      <c r="CJ289" s="154"/>
      <c r="CK289" s="154"/>
      <c r="CL289" s="154"/>
      <c r="CM289" s="154"/>
      <c r="CN289" s="154"/>
      <c r="CO289" s="154"/>
      <c r="CP289" s="154"/>
      <c r="CQ289" s="154"/>
      <c r="CR289" s="154"/>
      <c r="CS289" s="154"/>
      <c r="CT289" s="154"/>
      <c r="CU289" s="154"/>
      <c r="CV289" s="154"/>
      <c r="CW289" s="154"/>
      <c r="CX289" s="154"/>
      <c r="CY289" s="154"/>
      <c r="CZ289" s="154"/>
      <c r="DA289" s="154"/>
      <c r="DB289" s="154"/>
      <c r="DC289" s="154"/>
      <c r="DD289" s="154"/>
      <c r="DE289" s="154"/>
      <c r="DF289" s="154"/>
      <c r="DG289" s="154"/>
      <c r="DH289" s="154"/>
      <c r="DI289" s="154"/>
      <c r="DJ289" s="154"/>
      <c r="DK289" s="154"/>
      <c r="DL289" s="154"/>
      <c r="DM289" s="154"/>
      <c r="DN289" s="154"/>
      <c r="DO289" s="154"/>
    </row>
    <row r="290" spans="1:119" ht="12.75" customHeight="1">
      <c r="A290" s="58">
        <v>6</v>
      </c>
      <c r="B290" s="198">
        <f>B289+1</f>
        <v>4</v>
      </c>
      <c r="C290" s="231">
        <v>3169</v>
      </c>
      <c r="D290" s="195" t="s">
        <v>23</v>
      </c>
      <c r="E290" s="196" t="s">
        <v>24</v>
      </c>
      <c r="F290" s="196" t="s">
        <v>158</v>
      </c>
      <c r="G290" s="196" t="s">
        <v>72</v>
      </c>
      <c r="H290" s="197">
        <v>26</v>
      </c>
      <c r="I290" s="198">
        <v>1</v>
      </c>
      <c r="J290" s="199"/>
      <c r="K290" s="200" t="e">
        <f>SUM(L290:M290)</f>
        <v>#REF!</v>
      </c>
      <c r="L290" s="201" t="e">
        <f>ZASOBY!#REF!-ZASOBY_WŁ_!L290</f>
        <v>#REF!</v>
      </c>
      <c r="M290" s="201" t="e">
        <f>ZASOBY!#REF!-ZASOBY_WŁ_!M290</f>
        <v>#REF!</v>
      </c>
      <c r="N290" s="210" t="e">
        <f>SUM(O290:P290)</f>
        <v>#REF!</v>
      </c>
      <c r="O290" s="201" t="e">
        <f>ZASOBY!#REF!-ZASOBY_WŁ_!O290</f>
        <v>#REF!</v>
      </c>
      <c r="P290" s="201" t="e">
        <f>ZASOBY!#REF!-ZASOBY_WŁ_!P290</f>
        <v>#REF!</v>
      </c>
      <c r="Q290" s="202" t="e">
        <f>SUM(R290:S290)</f>
        <v>#REF!</v>
      </c>
      <c r="R290" s="203" t="e">
        <f>ZASOBY!#REF!-ZASOBY_WŁ_!R290</f>
        <v>#REF!</v>
      </c>
      <c r="S290" s="203" t="e">
        <f>ZASOBY!#REF!-ZASOBY_WŁ_!S290</f>
        <v>#REF!</v>
      </c>
      <c r="T290" s="242" t="e">
        <f>SUM(U290:V290)</f>
        <v>#REF!</v>
      </c>
      <c r="U290" s="203" t="e">
        <f>ZASOBY!#REF!-ZASOBY_WŁ_!U290</f>
        <v>#REF!</v>
      </c>
      <c r="V290" s="203" t="e">
        <f>ZASOBY!#REF!-ZASOBY_WŁ_!V290</f>
        <v>#REF!</v>
      </c>
      <c r="W290" s="212"/>
      <c r="X290" s="212">
        <v>1900</v>
      </c>
      <c r="Y290" s="224" t="s">
        <v>208</v>
      </c>
      <c r="Z290" s="67"/>
      <c r="BN290" s="154"/>
      <c r="BO290" s="154"/>
      <c r="BP290" s="154"/>
      <c r="BQ290" s="154"/>
      <c r="BR290" s="154"/>
      <c r="BS290" s="154"/>
      <c r="BT290" s="154"/>
      <c r="BU290" s="154"/>
      <c r="BV290" s="154"/>
      <c r="BW290" s="154"/>
      <c r="BX290" s="154"/>
      <c r="BY290" s="154"/>
      <c r="BZ290" s="154"/>
      <c r="CA290" s="154"/>
      <c r="CB290" s="154"/>
      <c r="CC290" s="154"/>
      <c r="CD290" s="154"/>
      <c r="CE290" s="154"/>
      <c r="CF290" s="154"/>
      <c r="CG290" s="154"/>
      <c r="CH290" s="154"/>
      <c r="CI290" s="154"/>
      <c r="CJ290" s="154"/>
      <c r="CK290" s="154"/>
      <c r="CL290" s="154"/>
      <c r="CM290" s="154"/>
      <c r="CN290" s="154"/>
      <c r="CO290" s="154"/>
      <c r="CP290" s="154"/>
      <c r="CQ290" s="154"/>
      <c r="CR290" s="154"/>
      <c r="CS290" s="154"/>
      <c r="CT290" s="154"/>
      <c r="CU290" s="154"/>
      <c r="CV290" s="154"/>
      <c r="CW290" s="154"/>
      <c r="CX290" s="154"/>
      <c r="CY290" s="154"/>
      <c r="CZ290" s="154"/>
      <c r="DA290" s="154"/>
      <c r="DB290" s="154"/>
      <c r="DC290" s="154"/>
      <c r="DD290" s="154"/>
      <c r="DE290" s="154"/>
      <c r="DF290" s="154"/>
      <c r="DG290" s="154"/>
      <c r="DH290" s="154"/>
      <c r="DI290" s="154"/>
      <c r="DJ290" s="154"/>
      <c r="DK290" s="154"/>
      <c r="DL290" s="154"/>
      <c r="DM290" s="154"/>
      <c r="DN290" s="154"/>
      <c r="DO290" s="154"/>
    </row>
    <row r="291" spans="1:119" ht="12.75" customHeight="1">
      <c r="A291" s="58">
        <v>6</v>
      </c>
      <c r="B291" s="198">
        <f>B290+1</f>
        <v>5</v>
      </c>
      <c r="C291" s="231">
        <v>3171</v>
      </c>
      <c r="D291" s="195" t="s">
        <v>23</v>
      </c>
      <c r="E291" s="196" t="s">
        <v>24</v>
      </c>
      <c r="F291" s="196" t="s">
        <v>158</v>
      </c>
      <c r="G291" s="196" t="s">
        <v>72</v>
      </c>
      <c r="H291" s="197">
        <v>39</v>
      </c>
      <c r="I291" s="198">
        <v>1</v>
      </c>
      <c r="J291" s="199"/>
      <c r="K291" s="200" t="e">
        <f>SUM(L291:M291)</f>
        <v>#REF!</v>
      </c>
      <c r="L291" s="201" t="e">
        <f>ZASOBY!#REF!-ZASOBY_WŁ_!L291</f>
        <v>#REF!</v>
      </c>
      <c r="M291" s="201" t="e">
        <f>ZASOBY!#REF!-ZASOBY_WŁ_!M291</f>
        <v>#REF!</v>
      </c>
      <c r="N291" s="210" t="e">
        <f>SUM(O291:P291)</f>
        <v>#REF!</v>
      </c>
      <c r="O291" s="201" t="e">
        <f>ZASOBY!#REF!-ZASOBY_WŁ_!O291</f>
        <v>#REF!</v>
      </c>
      <c r="P291" s="201" t="e">
        <f>ZASOBY!#REF!-ZASOBY_WŁ_!P291</f>
        <v>#REF!</v>
      </c>
      <c r="Q291" s="202" t="e">
        <f>SUM(R291:S291)</f>
        <v>#REF!</v>
      </c>
      <c r="R291" s="203" t="e">
        <f>ZASOBY!#REF!-ZASOBY_WŁ_!R291</f>
        <v>#REF!</v>
      </c>
      <c r="S291" s="203" t="e">
        <f>ZASOBY!#REF!-ZASOBY_WŁ_!S291</f>
        <v>#REF!</v>
      </c>
      <c r="T291" s="242" t="e">
        <f>SUM(U291:V291)</f>
        <v>#REF!</v>
      </c>
      <c r="U291" s="203" t="e">
        <f>ZASOBY!#REF!-ZASOBY_WŁ_!U291</f>
        <v>#REF!</v>
      </c>
      <c r="V291" s="203" t="e">
        <f>ZASOBY!#REF!-ZASOBY_WŁ_!V291</f>
        <v>#REF!</v>
      </c>
      <c r="W291" s="212"/>
      <c r="X291" s="212">
        <v>1890</v>
      </c>
      <c r="Y291" s="204"/>
      <c r="Z291" s="67"/>
      <c r="BN291" s="154"/>
      <c r="BO291" s="154"/>
      <c r="BP291" s="154"/>
      <c r="BQ291" s="154"/>
      <c r="BR291" s="154"/>
      <c r="BS291" s="154"/>
      <c r="BT291" s="154"/>
      <c r="BU291" s="154"/>
      <c r="BV291" s="154"/>
      <c r="BW291" s="154"/>
      <c r="BX291" s="154"/>
      <c r="BY291" s="154"/>
      <c r="BZ291" s="154"/>
      <c r="CA291" s="154"/>
      <c r="CB291" s="154"/>
      <c r="CC291" s="154"/>
      <c r="CD291" s="154"/>
      <c r="CE291" s="154"/>
      <c r="CF291" s="154"/>
      <c r="CG291" s="154"/>
      <c r="CH291" s="154"/>
      <c r="CI291" s="154"/>
      <c r="CJ291" s="154"/>
      <c r="CK291" s="154"/>
      <c r="CL291" s="154"/>
      <c r="CM291" s="154"/>
      <c r="CN291" s="154"/>
      <c r="CO291" s="154"/>
      <c r="CP291" s="154"/>
      <c r="CQ291" s="154"/>
      <c r="CR291" s="154"/>
      <c r="CS291" s="154"/>
      <c r="CT291" s="154"/>
      <c r="CU291" s="154"/>
      <c r="CV291" s="154"/>
      <c r="CW291" s="154"/>
      <c r="CX291" s="154"/>
      <c r="CY291" s="154"/>
      <c r="CZ291" s="154"/>
      <c r="DA291" s="154"/>
      <c r="DB291" s="154"/>
      <c r="DC291" s="154"/>
      <c r="DD291" s="154"/>
      <c r="DE291" s="154"/>
      <c r="DF291" s="154"/>
      <c r="DG291" s="154"/>
      <c r="DH291" s="154"/>
      <c r="DI291" s="154"/>
      <c r="DJ291" s="154"/>
      <c r="DK291" s="154"/>
      <c r="DL291" s="154"/>
      <c r="DM291" s="154"/>
      <c r="DN291" s="154"/>
      <c r="DO291" s="154"/>
    </row>
    <row r="292" spans="1:119" ht="12.75" customHeight="1">
      <c r="A292" s="58">
        <v>6</v>
      </c>
      <c r="B292" s="232">
        <f>+B291+1</f>
        <v>6</v>
      </c>
      <c r="C292" s="228">
        <v>3172</v>
      </c>
      <c r="D292" s="207" t="s">
        <v>27</v>
      </c>
      <c r="E292" s="208" t="s">
        <v>24</v>
      </c>
      <c r="F292" s="208" t="s">
        <v>158</v>
      </c>
      <c r="G292" s="208" t="s">
        <v>72</v>
      </c>
      <c r="H292" s="209">
        <v>48</v>
      </c>
      <c r="I292" s="198"/>
      <c r="J292" s="199"/>
      <c r="K292" s="200" t="e">
        <f>SUM(L292:M292)</f>
        <v>#REF!</v>
      </c>
      <c r="L292" s="201" t="e">
        <f>ZASOBY!#REF!-ZASOBY_WŁ_!L292</f>
        <v>#REF!</v>
      </c>
      <c r="M292" s="201" t="e">
        <f>ZASOBY!#REF!-ZASOBY_WŁ_!M292</f>
        <v>#REF!</v>
      </c>
      <c r="N292" s="210" t="e">
        <f>SUM(O292:P292)</f>
        <v>#REF!</v>
      </c>
      <c r="O292" s="201" t="e">
        <f>ZASOBY!#REF!-ZASOBY_WŁ_!O292</f>
        <v>#REF!</v>
      </c>
      <c r="P292" s="201" t="e">
        <f>ZASOBY!#REF!-ZASOBY_WŁ_!P292</f>
        <v>#REF!</v>
      </c>
      <c r="Q292" s="202" t="e">
        <f>SUM(R292:S292)</f>
        <v>#REF!</v>
      </c>
      <c r="R292" s="203" t="e">
        <f>ZASOBY!#REF!-ZASOBY_WŁ_!R292</f>
        <v>#REF!</v>
      </c>
      <c r="S292" s="203" t="e">
        <f>ZASOBY!#REF!-ZASOBY_WŁ_!S292</f>
        <v>#REF!</v>
      </c>
      <c r="T292" s="242" t="e">
        <f>SUM(U292:V292)</f>
        <v>#REF!</v>
      </c>
      <c r="U292" s="203" t="e">
        <f>ZASOBY!#REF!-ZASOBY_WŁ_!U292</f>
        <v>#REF!</v>
      </c>
      <c r="V292" s="203" t="e">
        <f>ZASOBY!#REF!-ZASOBY_WŁ_!V292</f>
        <v>#REF!</v>
      </c>
      <c r="W292" s="212"/>
      <c r="X292" s="212">
        <v>1908</v>
      </c>
      <c r="Y292" s="204"/>
      <c r="Z292" s="67"/>
      <c r="BN292" s="154"/>
      <c r="BO292" s="154"/>
      <c r="BP292" s="154"/>
      <c r="BQ292" s="154"/>
      <c r="BR292" s="154"/>
      <c r="BS292" s="154"/>
      <c r="BT292" s="154"/>
      <c r="BU292" s="154"/>
      <c r="BV292" s="154"/>
      <c r="BW292" s="154"/>
      <c r="BX292" s="154"/>
      <c r="BY292" s="154"/>
      <c r="BZ292" s="154"/>
      <c r="CA292" s="154"/>
      <c r="CB292" s="154"/>
      <c r="CC292" s="154"/>
      <c r="CD292" s="154"/>
      <c r="CE292" s="154"/>
      <c r="CF292" s="154"/>
      <c r="CG292" s="154"/>
      <c r="CH292" s="154"/>
      <c r="CI292" s="154"/>
      <c r="CJ292" s="154"/>
      <c r="CK292" s="154"/>
      <c r="CL292" s="154"/>
      <c r="CM292" s="154"/>
      <c r="CN292" s="154"/>
      <c r="CO292" s="154"/>
      <c r="CP292" s="154"/>
      <c r="CQ292" s="154"/>
      <c r="CR292" s="154"/>
      <c r="CS292" s="154"/>
      <c r="CT292" s="154"/>
      <c r="CU292" s="154"/>
      <c r="CV292" s="154"/>
      <c r="CW292" s="154"/>
      <c r="CX292" s="154"/>
      <c r="CY292" s="154"/>
      <c r="CZ292" s="154"/>
      <c r="DA292" s="154"/>
      <c r="DB292" s="154"/>
      <c r="DC292" s="154"/>
      <c r="DD292" s="154"/>
      <c r="DE292" s="154"/>
      <c r="DF292" s="154"/>
      <c r="DG292" s="154"/>
      <c r="DH292" s="154"/>
      <c r="DI292" s="154"/>
      <c r="DJ292" s="154"/>
      <c r="DK292" s="154"/>
      <c r="DL292" s="154"/>
      <c r="DM292" s="154"/>
      <c r="DN292" s="154"/>
      <c r="DO292" s="154"/>
    </row>
    <row r="293" spans="1:119" ht="12.75" customHeight="1">
      <c r="A293" s="58">
        <v>6</v>
      </c>
      <c r="B293" s="232">
        <f>+B292+1</f>
        <v>7</v>
      </c>
      <c r="C293" s="228">
        <v>3173</v>
      </c>
      <c r="D293" s="207" t="s">
        <v>27</v>
      </c>
      <c r="E293" s="208" t="s">
        <v>24</v>
      </c>
      <c r="F293" s="208" t="s">
        <v>158</v>
      </c>
      <c r="G293" s="208" t="s">
        <v>161</v>
      </c>
      <c r="H293" s="209">
        <v>4</v>
      </c>
      <c r="I293" s="198"/>
      <c r="J293" s="199"/>
      <c r="K293" s="200" t="e">
        <f>SUM(L293:M293)</f>
        <v>#REF!</v>
      </c>
      <c r="L293" s="201" t="e">
        <f>ZASOBY!#REF!-ZASOBY_WŁ_!L293</f>
        <v>#REF!</v>
      </c>
      <c r="M293" s="201" t="e">
        <f>ZASOBY!#REF!-ZASOBY_WŁ_!M293</f>
        <v>#REF!</v>
      </c>
      <c r="N293" s="210" t="e">
        <f>SUM(O293:P293)</f>
        <v>#REF!</v>
      </c>
      <c r="O293" s="201" t="e">
        <f>ZASOBY!#REF!-ZASOBY_WŁ_!O293</f>
        <v>#REF!</v>
      </c>
      <c r="P293" s="201" t="e">
        <f>ZASOBY!#REF!-ZASOBY_WŁ_!P293</f>
        <v>#REF!</v>
      </c>
      <c r="Q293" s="202" t="e">
        <f>SUM(R293:S293)</f>
        <v>#REF!</v>
      </c>
      <c r="R293" s="203" t="e">
        <f>ZASOBY!#REF!-ZASOBY_WŁ_!R293</f>
        <v>#REF!</v>
      </c>
      <c r="S293" s="203" t="e">
        <f>ZASOBY!#REF!-ZASOBY_WŁ_!S293</f>
        <v>#REF!</v>
      </c>
      <c r="T293" s="242" t="e">
        <f>SUM(U293:V293)</f>
        <v>#REF!</v>
      </c>
      <c r="U293" s="203" t="e">
        <f>ZASOBY!#REF!-ZASOBY_WŁ_!U293</f>
        <v>#REF!</v>
      </c>
      <c r="V293" s="203" t="e">
        <f>ZASOBY!#REF!-ZASOBY_WŁ_!V293</f>
        <v>#REF!</v>
      </c>
      <c r="W293" s="212"/>
      <c r="X293" s="212">
        <v>1920</v>
      </c>
      <c r="Y293" s="204"/>
      <c r="Z293" s="67"/>
      <c r="BN293" s="154"/>
      <c r="BO293" s="154"/>
      <c r="BP293" s="154"/>
      <c r="BQ293" s="154"/>
      <c r="BR293" s="154"/>
      <c r="BS293" s="154"/>
      <c r="BT293" s="154"/>
      <c r="BU293" s="154"/>
      <c r="BV293" s="154"/>
      <c r="BW293" s="154"/>
      <c r="BX293" s="154"/>
      <c r="BY293" s="154"/>
      <c r="BZ293" s="154"/>
      <c r="CA293" s="154"/>
      <c r="CB293" s="154"/>
      <c r="CC293" s="154"/>
      <c r="CD293" s="154"/>
      <c r="CE293" s="154"/>
      <c r="CF293" s="154"/>
      <c r="CG293" s="154"/>
      <c r="CH293" s="154"/>
      <c r="CI293" s="154"/>
      <c r="CJ293" s="154"/>
      <c r="CK293" s="154"/>
      <c r="CL293" s="154"/>
      <c r="CM293" s="154"/>
      <c r="CN293" s="154"/>
      <c r="CO293" s="154"/>
      <c r="CP293" s="154"/>
      <c r="CQ293" s="154"/>
      <c r="CR293" s="154"/>
      <c r="CS293" s="154"/>
      <c r="CT293" s="154"/>
      <c r="CU293" s="154"/>
      <c r="CV293" s="154"/>
      <c r="CW293" s="154"/>
      <c r="CX293" s="154"/>
      <c r="CY293" s="154"/>
      <c r="CZ293" s="154"/>
      <c r="DA293" s="154"/>
      <c r="DB293" s="154"/>
      <c r="DC293" s="154"/>
      <c r="DD293" s="154"/>
      <c r="DE293" s="154"/>
      <c r="DF293" s="154"/>
      <c r="DG293" s="154"/>
      <c r="DH293" s="154"/>
      <c r="DI293" s="154"/>
      <c r="DJ293" s="154"/>
      <c r="DK293" s="154"/>
      <c r="DL293" s="154"/>
      <c r="DM293" s="154"/>
      <c r="DN293" s="154"/>
      <c r="DO293" s="154"/>
    </row>
    <row r="294" spans="1:119" ht="12.75" customHeight="1">
      <c r="A294" s="58">
        <v>6</v>
      </c>
      <c r="B294" s="232">
        <f>+B293+1</f>
        <v>8</v>
      </c>
      <c r="C294" s="228">
        <v>3174</v>
      </c>
      <c r="D294" s="207" t="s">
        <v>27</v>
      </c>
      <c r="E294" s="208" t="s">
        <v>24</v>
      </c>
      <c r="F294" s="208" t="s">
        <v>158</v>
      </c>
      <c r="G294" s="208" t="s">
        <v>161</v>
      </c>
      <c r="H294" s="209">
        <v>5</v>
      </c>
      <c r="I294" s="198"/>
      <c r="J294" s="199"/>
      <c r="K294" s="200" t="e">
        <f>SUM(L294:M294)</f>
        <v>#REF!</v>
      </c>
      <c r="L294" s="201" t="e">
        <f>ZASOBY!#REF!-ZASOBY_WŁ_!L294</f>
        <v>#REF!</v>
      </c>
      <c r="M294" s="201" t="e">
        <f>ZASOBY!#REF!-ZASOBY_WŁ_!M294</f>
        <v>#REF!</v>
      </c>
      <c r="N294" s="210" t="e">
        <f>SUM(O294:P294)</f>
        <v>#REF!</v>
      </c>
      <c r="O294" s="201" t="e">
        <f>ZASOBY!#REF!-ZASOBY_WŁ_!O294</f>
        <v>#REF!</v>
      </c>
      <c r="P294" s="201" t="e">
        <f>ZASOBY!#REF!-ZASOBY_WŁ_!P294</f>
        <v>#REF!</v>
      </c>
      <c r="Q294" s="202" t="e">
        <f>SUM(R294:S294)</f>
        <v>#REF!</v>
      </c>
      <c r="R294" s="203" t="e">
        <f>ZASOBY!#REF!-ZASOBY_WŁ_!R294</f>
        <v>#REF!</v>
      </c>
      <c r="S294" s="203" t="e">
        <f>ZASOBY!#REF!-ZASOBY_WŁ_!S294</f>
        <v>#REF!</v>
      </c>
      <c r="T294" s="242" t="e">
        <f>SUM(U294:V294)</f>
        <v>#REF!</v>
      </c>
      <c r="U294" s="203" t="e">
        <f>ZASOBY!#REF!-ZASOBY_WŁ_!U294</f>
        <v>#REF!</v>
      </c>
      <c r="V294" s="203" t="e">
        <f>ZASOBY!#REF!-ZASOBY_WŁ_!V294</f>
        <v>#REF!</v>
      </c>
      <c r="W294" s="212"/>
      <c r="X294" s="212">
        <v>1920</v>
      </c>
      <c r="Y294" s="204"/>
      <c r="Z294" s="67"/>
      <c r="BN294" s="154"/>
      <c r="BO294" s="154"/>
      <c r="BP294" s="154"/>
      <c r="BQ294" s="154"/>
      <c r="BR294" s="154"/>
      <c r="BS294" s="154"/>
      <c r="BT294" s="154"/>
      <c r="BU294" s="154"/>
      <c r="BV294" s="154"/>
      <c r="BW294" s="154"/>
      <c r="BX294" s="154"/>
      <c r="BY294" s="154"/>
      <c r="BZ294" s="154"/>
      <c r="CA294" s="154"/>
      <c r="CB294" s="154"/>
      <c r="CC294" s="154"/>
      <c r="CD294" s="154"/>
      <c r="CE294" s="154"/>
      <c r="CF294" s="154"/>
      <c r="CG294" s="154"/>
      <c r="CH294" s="154"/>
      <c r="CI294" s="154"/>
      <c r="CJ294" s="154"/>
      <c r="CK294" s="154"/>
      <c r="CL294" s="154"/>
      <c r="CM294" s="154"/>
      <c r="CN294" s="154"/>
      <c r="CO294" s="154"/>
      <c r="CP294" s="154"/>
      <c r="CQ294" s="154"/>
      <c r="CR294" s="154"/>
      <c r="CS294" s="154"/>
      <c r="CT294" s="154"/>
      <c r="CU294" s="154"/>
      <c r="CV294" s="154"/>
      <c r="CW294" s="154"/>
      <c r="CX294" s="154"/>
      <c r="CY294" s="154"/>
      <c r="CZ294" s="154"/>
      <c r="DA294" s="154"/>
      <c r="DB294" s="154"/>
      <c r="DC294" s="154"/>
      <c r="DD294" s="154"/>
      <c r="DE294" s="154"/>
      <c r="DF294" s="154"/>
      <c r="DG294" s="154"/>
      <c r="DH294" s="154"/>
      <c r="DI294" s="154"/>
      <c r="DJ294" s="154"/>
      <c r="DK294" s="154"/>
      <c r="DL294" s="154"/>
      <c r="DM294" s="154"/>
      <c r="DN294" s="154"/>
      <c r="DO294" s="154"/>
    </row>
    <row r="295" spans="1:119" ht="12.75" customHeight="1">
      <c r="A295" s="58">
        <v>6</v>
      </c>
      <c r="B295" s="230">
        <f>+B294+1</f>
        <v>9</v>
      </c>
      <c r="C295" s="231">
        <v>3177</v>
      </c>
      <c r="D295" s="195" t="s">
        <v>23</v>
      </c>
      <c r="E295" s="196" t="s">
        <v>24</v>
      </c>
      <c r="F295" s="196" t="s">
        <v>158</v>
      </c>
      <c r="G295" s="196" t="s">
        <v>162</v>
      </c>
      <c r="H295" s="197">
        <v>7</v>
      </c>
      <c r="I295" s="198">
        <v>1</v>
      </c>
      <c r="J295" s="199"/>
      <c r="K295" s="200" t="e">
        <f>SUM(L295:M295)</f>
        <v>#REF!</v>
      </c>
      <c r="L295" s="201" t="e">
        <f>ZASOBY!#REF!-ZASOBY_WŁ_!L295</f>
        <v>#REF!</v>
      </c>
      <c r="M295" s="201" t="e">
        <f>ZASOBY!#REF!-ZASOBY_WŁ_!M295</f>
        <v>#REF!</v>
      </c>
      <c r="N295" s="210" t="e">
        <f>SUM(O295:P295)</f>
        <v>#REF!</v>
      </c>
      <c r="O295" s="201" t="e">
        <f>ZASOBY!#REF!-ZASOBY_WŁ_!O295</f>
        <v>#REF!</v>
      </c>
      <c r="P295" s="201" t="e">
        <f>ZASOBY!#REF!-ZASOBY_WŁ_!P295</f>
        <v>#REF!</v>
      </c>
      <c r="Q295" s="202" t="e">
        <f>SUM(R295:S295)</f>
        <v>#REF!</v>
      </c>
      <c r="R295" s="203" t="e">
        <f>ZASOBY!#REF!-ZASOBY_WŁ_!R295</f>
        <v>#REF!</v>
      </c>
      <c r="S295" s="203" t="e">
        <f>ZASOBY!#REF!-ZASOBY_WŁ_!S295</f>
        <v>#REF!</v>
      </c>
      <c r="T295" s="242" t="e">
        <f>SUM(U295:V295)</f>
        <v>#REF!</v>
      </c>
      <c r="U295" s="203" t="e">
        <f>ZASOBY!#REF!-ZASOBY_WŁ_!U295</f>
        <v>#REF!</v>
      </c>
      <c r="V295" s="203" t="e">
        <f>ZASOBY!#REF!-ZASOBY_WŁ_!V295</f>
        <v>#REF!</v>
      </c>
      <c r="W295" s="212"/>
      <c r="X295" s="212">
        <v>1900</v>
      </c>
      <c r="Y295" s="204"/>
      <c r="Z295" s="67"/>
      <c r="BN295" s="154"/>
      <c r="BO295" s="154"/>
      <c r="BP295" s="154"/>
      <c r="BQ295" s="154"/>
      <c r="BR295" s="154"/>
      <c r="BS295" s="154"/>
      <c r="BT295" s="154"/>
      <c r="BU295" s="154"/>
      <c r="BV295" s="154"/>
      <c r="BW295" s="154"/>
      <c r="BX295" s="154"/>
      <c r="BY295" s="154"/>
      <c r="BZ295" s="154"/>
      <c r="CA295" s="154"/>
      <c r="CB295" s="154"/>
      <c r="CC295" s="154"/>
      <c r="CD295" s="154"/>
      <c r="CE295" s="154"/>
      <c r="CF295" s="154"/>
      <c r="CG295" s="154"/>
      <c r="CH295" s="154"/>
      <c r="CI295" s="154"/>
      <c r="CJ295" s="154"/>
      <c r="CK295" s="154"/>
      <c r="CL295" s="154"/>
      <c r="CM295" s="154"/>
      <c r="CN295" s="154"/>
      <c r="CO295" s="154"/>
      <c r="CP295" s="154"/>
      <c r="CQ295" s="154"/>
      <c r="CR295" s="154"/>
      <c r="CS295" s="154"/>
      <c r="CT295" s="154"/>
      <c r="CU295" s="154"/>
      <c r="CV295" s="154"/>
      <c r="CW295" s="154"/>
      <c r="CX295" s="154"/>
      <c r="CY295" s="154"/>
      <c r="CZ295" s="154"/>
      <c r="DA295" s="154"/>
      <c r="DB295" s="154"/>
      <c r="DC295" s="154"/>
      <c r="DD295" s="154"/>
      <c r="DE295" s="154"/>
      <c r="DF295" s="154"/>
      <c r="DG295" s="154"/>
      <c r="DH295" s="154"/>
      <c r="DI295" s="154"/>
      <c r="DJ295" s="154"/>
      <c r="DK295" s="154"/>
      <c r="DL295" s="154"/>
      <c r="DM295" s="154"/>
      <c r="DN295" s="154"/>
      <c r="DO295" s="154"/>
    </row>
    <row r="296" spans="1:119" ht="12.75" customHeight="1">
      <c r="A296" s="58">
        <v>6</v>
      </c>
      <c r="B296" s="230">
        <f>+B295+1</f>
        <v>10</v>
      </c>
      <c r="C296" s="231">
        <v>3178</v>
      </c>
      <c r="D296" s="195" t="s">
        <v>23</v>
      </c>
      <c r="E296" s="196" t="s">
        <v>24</v>
      </c>
      <c r="F296" s="196" t="s">
        <v>158</v>
      </c>
      <c r="G296" s="196" t="s">
        <v>162</v>
      </c>
      <c r="H296" s="197">
        <v>12</v>
      </c>
      <c r="I296" s="198">
        <v>1</v>
      </c>
      <c r="J296" s="199"/>
      <c r="K296" s="200" t="e">
        <f>SUM(L296:M296)</f>
        <v>#REF!</v>
      </c>
      <c r="L296" s="201" t="e">
        <f>ZASOBY!#REF!-ZASOBY_WŁ_!L296</f>
        <v>#REF!</v>
      </c>
      <c r="M296" s="201" t="e">
        <f>ZASOBY!#REF!-ZASOBY_WŁ_!M296</f>
        <v>#REF!</v>
      </c>
      <c r="N296" s="210" t="e">
        <f>SUM(O296:P296)</f>
        <v>#REF!</v>
      </c>
      <c r="O296" s="201" t="e">
        <f>ZASOBY!#REF!-ZASOBY_WŁ_!O296</f>
        <v>#REF!</v>
      </c>
      <c r="P296" s="201" t="e">
        <f>ZASOBY!#REF!-ZASOBY_WŁ_!P296</f>
        <v>#REF!</v>
      </c>
      <c r="Q296" s="202" t="e">
        <f>SUM(R296:S296)</f>
        <v>#REF!</v>
      </c>
      <c r="R296" s="203" t="e">
        <f>ZASOBY!#REF!-ZASOBY_WŁ_!R296</f>
        <v>#REF!</v>
      </c>
      <c r="S296" s="203" t="e">
        <f>ZASOBY!#REF!-ZASOBY_WŁ_!S296</f>
        <v>#REF!</v>
      </c>
      <c r="T296" s="242" t="e">
        <f>SUM(U296:V296)</f>
        <v>#REF!</v>
      </c>
      <c r="U296" s="203" t="e">
        <f>ZASOBY!#REF!-ZASOBY_WŁ_!U296</f>
        <v>#REF!</v>
      </c>
      <c r="V296" s="203" t="e">
        <f>ZASOBY!#REF!-ZASOBY_WŁ_!V296</f>
        <v>#REF!</v>
      </c>
      <c r="W296" s="212"/>
      <c r="X296" s="212">
        <v>1910</v>
      </c>
      <c r="Y296" s="204"/>
      <c r="Z296" s="67"/>
      <c r="BN296" s="154"/>
      <c r="BO296" s="154"/>
      <c r="BP296" s="154"/>
      <c r="BQ296" s="154"/>
      <c r="BR296" s="154"/>
      <c r="BS296" s="154"/>
      <c r="BT296" s="154"/>
      <c r="BU296" s="154"/>
      <c r="BV296" s="154"/>
      <c r="BW296" s="154"/>
      <c r="BX296" s="154"/>
      <c r="BY296" s="154"/>
      <c r="BZ296" s="154"/>
      <c r="CA296" s="154"/>
      <c r="CB296" s="154"/>
      <c r="CC296" s="154"/>
      <c r="CD296" s="154"/>
      <c r="CE296" s="154"/>
      <c r="CF296" s="154"/>
      <c r="CG296" s="154"/>
      <c r="CH296" s="154"/>
      <c r="CI296" s="154"/>
      <c r="CJ296" s="154"/>
      <c r="CK296" s="154"/>
      <c r="CL296" s="154"/>
      <c r="CM296" s="154"/>
      <c r="CN296" s="154"/>
      <c r="CO296" s="154"/>
      <c r="CP296" s="154"/>
      <c r="CQ296" s="154"/>
      <c r="CR296" s="154"/>
      <c r="CS296" s="154"/>
      <c r="CT296" s="154"/>
      <c r="CU296" s="154"/>
      <c r="CV296" s="154"/>
      <c r="CW296" s="154"/>
      <c r="CX296" s="154"/>
      <c r="CY296" s="154"/>
      <c r="CZ296" s="154"/>
      <c r="DA296" s="154"/>
      <c r="DB296" s="154"/>
      <c r="DC296" s="154"/>
      <c r="DD296" s="154"/>
      <c r="DE296" s="154"/>
      <c r="DF296" s="154"/>
      <c r="DG296" s="154"/>
      <c r="DH296" s="154"/>
      <c r="DI296" s="154"/>
      <c r="DJ296" s="154"/>
      <c r="DK296" s="154"/>
      <c r="DL296" s="154"/>
      <c r="DM296" s="154"/>
      <c r="DN296" s="154"/>
      <c r="DO296" s="154"/>
    </row>
    <row r="297" spans="1:119" ht="12.75" customHeight="1">
      <c r="A297" s="58">
        <v>6</v>
      </c>
      <c r="B297" s="232">
        <f>+B296+1</f>
        <v>11</v>
      </c>
      <c r="C297" s="228">
        <v>6006</v>
      </c>
      <c r="D297" s="207" t="s">
        <v>27</v>
      </c>
      <c r="E297" s="208" t="s">
        <v>24</v>
      </c>
      <c r="F297" s="208" t="s">
        <v>158</v>
      </c>
      <c r="G297" s="208" t="s">
        <v>163</v>
      </c>
      <c r="H297" s="209">
        <v>11</v>
      </c>
      <c r="I297" s="198"/>
      <c r="J297" s="199"/>
      <c r="K297" s="200" t="e">
        <f>SUM(L297:M297)</f>
        <v>#REF!</v>
      </c>
      <c r="L297" s="201" t="e">
        <f>ZASOBY!#REF!-ZASOBY_WŁ_!L297</f>
        <v>#REF!</v>
      </c>
      <c r="M297" s="201" t="e">
        <f>ZASOBY!#REF!-ZASOBY_WŁ_!M297</f>
        <v>#REF!</v>
      </c>
      <c r="N297" s="210" t="e">
        <f>SUM(O297:P297)</f>
        <v>#REF!</v>
      </c>
      <c r="O297" s="201" t="e">
        <f>ZASOBY!#REF!-ZASOBY_WŁ_!O297</f>
        <v>#REF!</v>
      </c>
      <c r="P297" s="201" t="e">
        <f>ZASOBY!#REF!-ZASOBY_WŁ_!P297</f>
        <v>#REF!</v>
      </c>
      <c r="Q297" s="202" t="e">
        <f>SUM(R297:S297)</f>
        <v>#REF!</v>
      </c>
      <c r="R297" s="203" t="e">
        <f>ZASOBY!#REF!-ZASOBY_WŁ_!R297</f>
        <v>#REF!</v>
      </c>
      <c r="S297" s="203" t="e">
        <f>ZASOBY!#REF!-ZASOBY_WŁ_!S297</f>
        <v>#REF!</v>
      </c>
      <c r="T297" s="242" t="e">
        <f>SUM(U297:V297)</f>
        <v>#REF!</v>
      </c>
      <c r="U297" s="203" t="e">
        <f>ZASOBY!#REF!-ZASOBY_WŁ_!U297</f>
        <v>#REF!</v>
      </c>
      <c r="V297" s="203" t="e">
        <f>ZASOBY!#REF!-ZASOBY_WŁ_!V297</f>
        <v>#REF!</v>
      </c>
      <c r="W297" s="212"/>
      <c r="X297" s="212">
        <v>1910</v>
      </c>
      <c r="Y297" s="204"/>
      <c r="Z297" s="67"/>
      <c r="BN297" s="154"/>
      <c r="BO297" s="154"/>
      <c r="BP297" s="154"/>
      <c r="BQ297" s="154"/>
      <c r="BR297" s="154"/>
      <c r="BS297" s="154"/>
      <c r="BT297" s="154"/>
      <c r="BU297" s="154"/>
      <c r="BV297" s="154"/>
      <c r="BW297" s="154"/>
      <c r="BX297" s="154"/>
      <c r="BY297" s="154"/>
      <c r="BZ297" s="154"/>
      <c r="CA297" s="154"/>
      <c r="CB297" s="154"/>
      <c r="CC297" s="154"/>
      <c r="CD297" s="154"/>
      <c r="CE297" s="154"/>
      <c r="CF297" s="154"/>
      <c r="CG297" s="154"/>
      <c r="CH297" s="154"/>
      <c r="CI297" s="154"/>
      <c r="CJ297" s="154"/>
      <c r="CK297" s="154"/>
      <c r="CL297" s="154"/>
      <c r="CM297" s="154"/>
      <c r="CN297" s="154"/>
      <c r="CO297" s="154"/>
      <c r="CP297" s="154"/>
      <c r="CQ297" s="154"/>
      <c r="CR297" s="154"/>
      <c r="CS297" s="154"/>
      <c r="CT297" s="154"/>
      <c r="CU297" s="154"/>
      <c r="CV297" s="154"/>
      <c r="CW297" s="154"/>
      <c r="CX297" s="154"/>
      <c r="CY297" s="154"/>
      <c r="CZ297" s="154"/>
      <c r="DA297" s="154"/>
      <c r="DB297" s="154"/>
      <c r="DC297" s="154"/>
      <c r="DD297" s="154"/>
      <c r="DE297" s="154"/>
      <c r="DF297" s="154"/>
      <c r="DG297" s="154"/>
      <c r="DH297" s="154"/>
      <c r="DI297" s="154"/>
      <c r="DJ297" s="154"/>
      <c r="DK297" s="154"/>
      <c r="DL297" s="154"/>
      <c r="DM297" s="154"/>
      <c r="DN297" s="154"/>
      <c r="DO297" s="154"/>
    </row>
    <row r="298" spans="1:119" ht="12.75" customHeight="1">
      <c r="A298" s="58">
        <v>6</v>
      </c>
      <c r="B298" s="230">
        <f>+B297+1</f>
        <v>12</v>
      </c>
      <c r="C298" s="231">
        <v>3176</v>
      </c>
      <c r="D298" s="195" t="s">
        <v>23</v>
      </c>
      <c r="E298" s="196" t="s">
        <v>24</v>
      </c>
      <c r="F298" s="196" t="s">
        <v>158</v>
      </c>
      <c r="G298" s="196" t="s">
        <v>163</v>
      </c>
      <c r="H298" s="197">
        <v>28</v>
      </c>
      <c r="I298" s="198">
        <v>1</v>
      </c>
      <c r="J298" s="199"/>
      <c r="K298" s="200" t="e">
        <f>SUM(L298:M298)</f>
        <v>#REF!</v>
      </c>
      <c r="L298" s="201" t="e">
        <f>ZASOBY!#REF!-ZASOBY_WŁ_!L298</f>
        <v>#REF!</v>
      </c>
      <c r="M298" s="201" t="e">
        <f>ZASOBY!#REF!-ZASOBY_WŁ_!M298</f>
        <v>#REF!</v>
      </c>
      <c r="N298" s="210" t="e">
        <f>SUM(O298:P298)</f>
        <v>#REF!</v>
      </c>
      <c r="O298" s="201" t="e">
        <f>ZASOBY!#REF!-ZASOBY_WŁ_!O298</f>
        <v>#REF!</v>
      </c>
      <c r="P298" s="201" t="e">
        <f>ZASOBY!#REF!-ZASOBY_WŁ_!P298</f>
        <v>#REF!</v>
      </c>
      <c r="Q298" s="202" t="e">
        <f>SUM(R298:S298)</f>
        <v>#REF!</v>
      </c>
      <c r="R298" s="203" t="e">
        <f>ZASOBY!#REF!-ZASOBY_WŁ_!R298</f>
        <v>#REF!</v>
      </c>
      <c r="S298" s="203" t="e">
        <f>ZASOBY!#REF!-ZASOBY_WŁ_!S298</f>
        <v>#REF!</v>
      </c>
      <c r="T298" s="242" t="e">
        <f>SUM(U298:V298)</f>
        <v>#REF!</v>
      </c>
      <c r="U298" s="203" t="e">
        <f>ZASOBY!#REF!-ZASOBY_WŁ_!U298</f>
        <v>#REF!</v>
      </c>
      <c r="V298" s="203" t="e">
        <f>ZASOBY!#REF!-ZASOBY_WŁ_!V298</f>
        <v>#REF!</v>
      </c>
      <c r="W298" s="212"/>
      <c r="X298" s="212">
        <v>1925</v>
      </c>
      <c r="Y298" s="204"/>
      <c r="Z298" s="67"/>
      <c r="BN298" s="154"/>
      <c r="BO298" s="154"/>
      <c r="BP298" s="154"/>
      <c r="BQ298" s="154"/>
      <c r="BR298" s="154"/>
      <c r="BS298" s="154"/>
      <c r="BT298" s="154"/>
      <c r="BU298" s="154"/>
      <c r="BV298" s="154"/>
      <c r="BW298" s="154"/>
      <c r="BX298" s="154"/>
      <c r="BY298" s="154"/>
      <c r="BZ298" s="154"/>
      <c r="CA298" s="154"/>
      <c r="CB298" s="154"/>
      <c r="CC298" s="154"/>
      <c r="CD298" s="154"/>
      <c r="CE298" s="154"/>
      <c r="CF298" s="154"/>
      <c r="CG298" s="154"/>
      <c r="CH298" s="154"/>
      <c r="CI298" s="154"/>
      <c r="CJ298" s="154"/>
      <c r="CK298" s="154"/>
      <c r="CL298" s="154"/>
      <c r="CM298" s="154"/>
      <c r="CN298" s="154"/>
      <c r="CO298" s="154"/>
      <c r="CP298" s="154"/>
      <c r="CQ298" s="154"/>
      <c r="CR298" s="154"/>
      <c r="CS298" s="154"/>
      <c r="CT298" s="154"/>
      <c r="CU298" s="154"/>
      <c r="CV298" s="154"/>
      <c r="CW298" s="154"/>
      <c r="CX298" s="154"/>
      <c r="CY298" s="154"/>
      <c r="CZ298" s="154"/>
      <c r="DA298" s="154"/>
      <c r="DB298" s="154"/>
      <c r="DC298" s="154"/>
      <c r="DD298" s="154"/>
      <c r="DE298" s="154"/>
      <c r="DF298" s="154"/>
      <c r="DG298" s="154"/>
      <c r="DH298" s="154"/>
      <c r="DI298" s="154"/>
      <c r="DJ298" s="154"/>
      <c r="DK298" s="154"/>
      <c r="DL298" s="154"/>
      <c r="DM298" s="154"/>
      <c r="DN298" s="154"/>
      <c r="DO298" s="154"/>
    </row>
    <row r="299" spans="1:119" ht="12.75" customHeight="1">
      <c r="A299" s="58">
        <v>6</v>
      </c>
      <c r="B299" s="234">
        <f>+B298+1</f>
        <v>13</v>
      </c>
      <c r="C299" s="243">
        <v>3213</v>
      </c>
      <c r="D299" s="244" t="s">
        <v>27</v>
      </c>
      <c r="E299" s="245" t="s">
        <v>54</v>
      </c>
      <c r="F299" s="245" t="s">
        <v>158</v>
      </c>
      <c r="G299" s="246" t="s">
        <v>108</v>
      </c>
      <c r="H299" s="247">
        <v>38</v>
      </c>
      <c r="I299" s="198"/>
      <c r="J299" s="199"/>
      <c r="K299" s="200" t="e">
        <f>SUM(L299:M299)</f>
        <v>#REF!</v>
      </c>
      <c r="L299" s="201" t="e">
        <f>ZASOBY!#REF!-ZASOBY_WŁ_!L299</f>
        <v>#REF!</v>
      </c>
      <c r="M299" s="201" t="e">
        <f>ZASOBY!#REF!-ZASOBY_WŁ_!M299</f>
        <v>#REF!</v>
      </c>
      <c r="N299" s="210" t="e">
        <f>SUM(O299:P299)</f>
        <v>#REF!</v>
      </c>
      <c r="O299" s="201" t="e">
        <f>ZASOBY!#REF!-ZASOBY_WŁ_!O299</f>
        <v>#REF!</v>
      </c>
      <c r="P299" s="201" t="e">
        <f>ZASOBY!#REF!-ZASOBY_WŁ_!P299</f>
        <v>#REF!</v>
      </c>
      <c r="Q299" s="202" t="e">
        <f>SUM(R299:S299)</f>
        <v>#REF!</v>
      </c>
      <c r="R299" s="203" t="e">
        <f>ZASOBY!#REF!-ZASOBY_WŁ_!R299</f>
        <v>#REF!</v>
      </c>
      <c r="S299" s="203" t="e">
        <f>ZASOBY!#REF!-ZASOBY_WŁ_!S299</f>
        <v>#REF!</v>
      </c>
      <c r="T299" s="242" t="e">
        <f>SUM(U299:V299)</f>
        <v>#REF!</v>
      </c>
      <c r="U299" s="203" t="e">
        <f>ZASOBY!#REF!-ZASOBY_WŁ_!U299</f>
        <v>#REF!</v>
      </c>
      <c r="V299" s="203" t="e">
        <f>ZASOBY!#REF!-ZASOBY_WŁ_!V299</f>
        <v>#REF!</v>
      </c>
      <c r="W299" s="249"/>
      <c r="X299" s="250"/>
      <c r="Y299" s="251"/>
      <c r="Z299" s="67"/>
      <c r="BN299" s="154"/>
      <c r="BO299" s="154"/>
      <c r="BP299" s="154"/>
      <c r="BQ299" s="154"/>
      <c r="BR299" s="154"/>
      <c r="BS299" s="154"/>
      <c r="BT299" s="154"/>
      <c r="BU299" s="154"/>
      <c r="BV299" s="154"/>
      <c r="BW299" s="154"/>
      <c r="BX299" s="154"/>
      <c r="BY299" s="154"/>
      <c r="BZ299" s="154"/>
      <c r="CA299" s="154"/>
      <c r="CB299" s="154"/>
      <c r="CC299" s="154"/>
      <c r="CD299" s="154"/>
      <c r="CE299" s="154"/>
      <c r="CF299" s="154"/>
      <c r="CG299" s="154"/>
      <c r="CH299" s="154"/>
      <c r="CI299" s="154"/>
      <c r="CJ299" s="154"/>
      <c r="CK299" s="154"/>
      <c r="CL299" s="154"/>
      <c r="CM299" s="154"/>
      <c r="CN299" s="154"/>
      <c r="CO299" s="154"/>
      <c r="CP299" s="154"/>
      <c r="CQ299" s="154"/>
      <c r="CR299" s="154"/>
      <c r="CS299" s="154"/>
      <c r="CT299" s="154"/>
      <c r="CU299" s="154"/>
      <c r="CV299" s="154"/>
      <c r="CW299" s="154"/>
      <c r="CX299" s="154"/>
      <c r="CY299" s="154"/>
      <c r="CZ299" s="154"/>
      <c r="DA299" s="154"/>
      <c r="DB299" s="154"/>
      <c r="DC299" s="154"/>
      <c r="DD299" s="154"/>
      <c r="DE299" s="154"/>
      <c r="DF299" s="154"/>
      <c r="DG299" s="154"/>
      <c r="DH299" s="154"/>
      <c r="DI299" s="154"/>
      <c r="DJ299" s="154"/>
      <c r="DK299" s="154"/>
      <c r="DL299" s="154"/>
      <c r="DM299" s="154"/>
      <c r="DN299" s="154"/>
      <c r="DO299" s="154"/>
    </row>
    <row r="300" spans="1:119" ht="12.75" customHeight="1">
      <c r="A300" s="58">
        <v>6</v>
      </c>
      <c r="B300" s="230">
        <f>+B299+1</f>
        <v>14</v>
      </c>
      <c r="C300" s="231">
        <v>3179</v>
      </c>
      <c r="D300" s="195" t="s">
        <v>23</v>
      </c>
      <c r="E300" s="196" t="s">
        <v>24</v>
      </c>
      <c r="F300" s="196" t="s">
        <v>158</v>
      </c>
      <c r="G300" s="196" t="s">
        <v>108</v>
      </c>
      <c r="H300" s="197">
        <v>42</v>
      </c>
      <c r="I300" s="198">
        <v>1</v>
      </c>
      <c r="J300" s="199"/>
      <c r="K300" s="200" t="e">
        <f>SUM(L300:M300)</f>
        <v>#REF!</v>
      </c>
      <c r="L300" s="201" t="e">
        <f>ZASOBY!#REF!-ZASOBY_WŁ_!L300</f>
        <v>#REF!</v>
      </c>
      <c r="M300" s="201" t="e">
        <f>ZASOBY!#REF!-ZASOBY_WŁ_!M300</f>
        <v>#REF!</v>
      </c>
      <c r="N300" s="210" t="e">
        <f>SUM(O300:P300)</f>
        <v>#REF!</v>
      </c>
      <c r="O300" s="201" t="e">
        <f>ZASOBY!#REF!-ZASOBY_WŁ_!O300</f>
        <v>#REF!</v>
      </c>
      <c r="P300" s="201" t="e">
        <f>ZASOBY!#REF!-ZASOBY_WŁ_!P300</f>
        <v>#REF!</v>
      </c>
      <c r="Q300" s="202" t="e">
        <f>SUM(R300:S300)</f>
        <v>#REF!</v>
      </c>
      <c r="R300" s="203" t="e">
        <f>ZASOBY!#REF!-ZASOBY_WŁ_!R300</f>
        <v>#REF!</v>
      </c>
      <c r="S300" s="203" t="e">
        <f>ZASOBY!#REF!-ZASOBY_WŁ_!S300</f>
        <v>#REF!</v>
      </c>
      <c r="T300" s="242" t="e">
        <f>SUM(U300:V300)</f>
        <v>#REF!</v>
      </c>
      <c r="U300" s="203" t="e">
        <f>ZASOBY!#REF!-ZASOBY_WŁ_!U300</f>
        <v>#REF!</v>
      </c>
      <c r="V300" s="203" t="e">
        <f>ZASOBY!#REF!-ZASOBY_WŁ_!V300</f>
        <v>#REF!</v>
      </c>
      <c r="W300" s="212"/>
      <c r="X300" s="212">
        <v>1898</v>
      </c>
      <c r="Y300" s="204"/>
      <c r="Z300" s="67"/>
      <c r="BN300" s="154"/>
      <c r="BO300" s="154"/>
      <c r="BP300" s="154"/>
      <c r="BQ300" s="154"/>
      <c r="BR300" s="154"/>
      <c r="BS300" s="154"/>
      <c r="BT300" s="154"/>
      <c r="BU300" s="154"/>
      <c r="BV300" s="154"/>
      <c r="BW300" s="154"/>
      <c r="BX300" s="154"/>
      <c r="BY300" s="154"/>
      <c r="BZ300" s="154"/>
      <c r="CA300" s="154"/>
      <c r="CB300" s="154"/>
      <c r="CC300" s="154"/>
      <c r="CD300" s="154"/>
      <c r="CE300" s="154"/>
      <c r="CF300" s="154"/>
      <c r="CG300" s="154"/>
      <c r="CH300" s="154"/>
      <c r="CI300" s="154"/>
      <c r="CJ300" s="154"/>
      <c r="CK300" s="154"/>
      <c r="CL300" s="154"/>
      <c r="CM300" s="154"/>
      <c r="CN300" s="154"/>
      <c r="CO300" s="154"/>
      <c r="CP300" s="154"/>
      <c r="CQ300" s="154"/>
      <c r="CR300" s="154"/>
      <c r="CS300" s="154"/>
      <c r="CT300" s="154"/>
      <c r="CU300" s="154"/>
      <c r="CV300" s="154"/>
      <c r="CW300" s="154"/>
      <c r="CX300" s="154"/>
      <c r="CY300" s="154"/>
      <c r="CZ300" s="154"/>
      <c r="DA300" s="154"/>
      <c r="DB300" s="154"/>
      <c r="DC300" s="154"/>
      <c r="DD300" s="154"/>
      <c r="DE300" s="154"/>
      <c r="DF300" s="154"/>
      <c r="DG300" s="154"/>
      <c r="DH300" s="154"/>
      <c r="DI300" s="154"/>
      <c r="DJ300" s="154"/>
      <c r="DK300" s="154"/>
      <c r="DL300" s="154"/>
      <c r="DM300" s="154"/>
      <c r="DN300" s="154"/>
      <c r="DO300" s="154"/>
    </row>
    <row r="301" spans="1:119" ht="12.75" customHeight="1">
      <c r="A301" s="58">
        <v>6</v>
      </c>
      <c r="B301" s="232">
        <f>+B300+1</f>
        <v>15</v>
      </c>
      <c r="C301" s="228">
        <v>3180</v>
      </c>
      <c r="D301" s="207" t="s">
        <v>27</v>
      </c>
      <c r="E301" s="208" t="s">
        <v>24</v>
      </c>
      <c r="F301" s="208" t="s">
        <v>158</v>
      </c>
      <c r="G301" s="208" t="s">
        <v>164</v>
      </c>
      <c r="H301" s="209">
        <v>4</v>
      </c>
      <c r="I301" s="198"/>
      <c r="J301" s="199"/>
      <c r="K301" s="200" t="e">
        <f>SUM(L301:M301)</f>
        <v>#REF!</v>
      </c>
      <c r="L301" s="201" t="e">
        <f>ZASOBY!#REF!-ZASOBY_WŁ_!L301</f>
        <v>#REF!</v>
      </c>
      <c r="M301" s="201" t="e">
        <f>ZASOBY!#REF!-ZASOBY_WŁ_!M301</f>
        <v>#REF!</v>
      </c>
      <c r="N301" s="210" t="e">
        <f>SUM(O301:P301)</f>
        <v>#REF!</v>
      </c>
      <c r="O301" s="201" t="e">
        <f>ZASOBY!#REF!-ZASOBY_WŁ_!O301</f>
        <v>#REF!</v>
      </c>
      <c r="P301" s="201" t="e">
        <f>ZASOBY!#REF!-ZASOBY_WŁ_!P301</f>
        <v>#REF!</v>
      </c>
      <c r="Q301" s="202" t="e">
        <f>SUM(R301:S301)</f>
        <v>#REF!</v>
      </c>
      <c r="R301" s="203" t="e">
        <f>ZASOBY!#REF!-ZASOBY_WŁ_!R301</f>
        <v>#REF!</v>
      </c>
      <c r="S301" s="203" t="e">
        <f>ZASOBY!#REF!-ZASOBY_WŁ_!S301</f>
        <v>#REF!</v>
      </c>
      <c r="T301" s="242" t="e">
        <f>SUM(U301:V301)</f>
        <v>#REF!</v>
      </c>
      <c r="U301" s="203" t="e">
        <f>ZASOBY!#REF!-ZASOBY_WŁ_!U301</f>
        <v>#REF!</v>
      </c>
      <c r="V301" s="203" t="e">
        <f>ZASOBY!#REF!-ZASOBY_WŁ_!V301</f>
        <v>#REF!</v>
      </c>
      <c r="W301" s="212"/>
      <c r="X301" s="212">
        <v>1910</v>
      </c>
      <c r="Y301" s="204"/>
      <c r="Z301" s="67"/>
      <c r="BN301" s="154"/>
      <c r="BO301" s="154"/>
      <c r="BP301" s="154"/>
      <c r="BQ301" s="154"/>
      <c r="BR301" s="154"/>
      <c r="BS301" s="154"/>
      <c r="BT301" s="154"/>
      <c r="BU301" s="154"/>
      <c r="BV301" s="154"/>
      <c r="BW301" s="154"/>
      <c r="BX301" s="154"/>
      <c r="BY301" s="154"/>
      <c r="BZ301" s="154"/>
      <c r="CA301" s="154"/>
      <c r="CB301" s="154"/>
      <c r="CC301" s="154"/>
      <c r="CD301" s="154"/>
      <c r="CE301" s="154"/>
      <c r="CF301" s="154"/>
      <c r="CG301" s="154"/>
      <c r="CH301" s="154"/>
      <c r="CI301" s="154"/>
      <c r="CJ301" s="154"/>
      <c r="CK301" s="154"/>
      <c r="CL301" s="154"/>
      <c r="CM301" s="154"/>
      <c r="CN301" s="154"/>
      <c r="CO301" s="154"/>
      <c r="CP301" s="154"/>
      <c r="CQ301" s="154"/>
      <c r="CR301" s="154"/>
      <c r="CS301" s="154"/>
      <c r="CT301" s="154"/>
      <c r="CU301" s="154"/>
      <c r="CV301" s="154"/>
      <c r="CW301" s="154"/>
      <c r="CX301" s="154"/>
      <c r="CY301" s="154"/>
      <c r="CZ301" s="154"/>
      <c r="DA301" s="154"/>
      <c r="DB301" s="154"/>
      <c r="DC301" s="154"/>
      <c r="DD301" s="154"/>
      <c r="DE301" s="154"/>
      <c r="DF301" s="154"/>
      <c r="DG301" s="154"/>
      <c r="DH301" s="154"/>
      <c r="DI301" s="154"/>
      <c r="DJ301" s="154"/>
      <c r="DK301" s="154"/>
      <c r="DL301" s="154"/>
      <c r="DM301" s="154"/>
      <c r="DN301" s="154"/>
      <c r="DO301" s="154"/>
    </row>
    <row r="302" spans="1:119" ht="12.75" customHeight="1">
      <c r="A302" s="58">
        <v>6</v>
      </c>
      <c r="B302" s="230">
        <f>+B301+1</f>
        <v>16</v>
      </c>
      <c r="C302" s="231">
        <v>3182</v>
      </c>
      <c r="D302" s="195" t="s">
        <v>23</v>
      </c>
      <c r="E302" s="196" t="s">
        <v>24</v>
      </c>
      <c r="F302" s="196" t="s">
        <v>158</v>
      </c>
      <c r="G302" s="196" t="s">
        <v>164</v>
      </c>
      <c r="H302" s="197">
        <v>6</v>
      </c>
      <c r="I302" s="198">
        <v>1</v>
      </c>
      <c r="J302" s="199"/>
      <c r="K302" s="200" t="e">
        <f>SUM(L302:M302)</f>
        <v>#REF!</v>
      </c>
      <c r="L302" s="201" t="e">
        <f>ZASOBY!#REF!-ZASOBY_WŁ_!L302</f>
        <v>#REF!</v>
      </c>
      <c r="M302" s="201" t="e">
        <f>ZASOBY!#REF!-ZASOBY_WŁ_!M302</f>
        <v>#REF!</v>
      </c>
      <c r="N302" s="210" t="e">
        <f>SUM(O302:P302)</f>
        <v>#REF!</v>
      </c>
      <c r="O302" s="201" t="e">
        <f>ZASOBY!#REF!-ZASOBY_WŁ_!O302</f>
        <v>#REF!</v>
      </c>
      <c r="P302" s="201" t="e">
        <f>ZASOBY!#REF!-ZASOBY_WŁ_!P302</f>
        <v>#REF!</v>
      </c>
      <c r="Q302" s="202" t="e">
        <f>SUM(R302:S302)</f>
        <v>#REF!</v>
      </c>
      <c r="R302" s="203" t="e">
        <f>ZASOBY!#REF!-ZASOBY_WŁ_!R302</f>
        <v>#REF!</v>
      </c>
      <c r="S302" s="203" t="e">
        <f>ZASOBY!#REF!-ZASOBY_WŁ_!S302</f>
        <v>#REF!</v>
      </c>
      <c r="T302" s="242" t="e">
        <f>SUM(U302:V302)</f>
        <v>#REF!</v>
      </c>
      <c r="U302" s="203" t="e">
        <f>ZASOBY!#REF!-ZASOBY_WŁ_!U302</f>
        <v>#REF!</v>
      </c>
      <c r="V302" s="203" t="e">
        <f>ZASOBY!#REF!-ZASOBY_WŁ_!V302</f>
        <v>#REF!</v>
      </c>
      <c r="W302" s="212"/>
      <c r="X302" s="212">
        <v>1913</v>
      </c>
      <c r="Y302" s="204"/>
      <c r="Z302" s="67"/>
      <c r="BN302" s="154"/>
      <c r="BO302" s="154"/>
      <c r="BP302" s="154"/>
      <c r="BQ302" s="154"/>
      <c r="BR302" s="154"/>
      <c r="BS302" s="154"/>
      <c r="BT302" s="154"/>
      <c r="BU302" s="154"/>
      <c r="BV302" s="154"/>
      <c r="BW302" s="154"/>
      <c r="BX302" s="154"/>
      <c r="BY302" s="154"/>
      <c r="BZ302" s="154"/>
      <c r="CA302" s="154"/>
      <c r="CB302" s="154"/>
      <c r="CC302" s="154"/>
      <c r="CD302" s="154"/>
      <c r="CE302" s="154"/>
      <c r="CF302" s="154"/>
      <c r="CG302" s="154"/>
      <c r="CH302" s="154"/>
      <c r="CI302" s="154"/>
      <c r="CJ302" s="154"/>
      <c r="CK302" s="154"/>
      <c r="CL302" s="154"/>
      <c r="CM302" s="154"/>
      <c r="CN302" s="154"/>
      <c r="CO302" s="154"/>
      <c r="CP302" s="154"/>
      <c r="CQ302" s="154"/>
      <c r="CR302" s="154"/>
      <c r="CS302" s="154"/>
      <c r="CT302" s="154"/>
      <c r="CU302" s="154"/>
      <c r="CV302" s="154"/>
      <c r="CW302" s="154"/>
      <c r="CX302" s="154"/>
      <c r="CY302" s="154"/>
      <c r="CZ302" s="154"/>
      <c r="DA302" s="154"/>
      <c r="DB302" s="154"/>
      <c r="DC302" s="154"/>
      <c r="DD302" s="154"/>
      <c r="DE302" s="154"/>
      <c r="DF302" s="154"/>
      <c r="DG302" s="154"/>
      <c r="DH302" s="154"/>
      <c r="DI302" s="154"/>
      <c r="DJ302" s="154"/>
      <c r="DK302" s="154"/>
      <c r="DL302" s="154"/>
      <c r="DM302" s="154"/>
      <c r="DN302" s="154"/>
      <c r="DO302" s="154"/>
    </row>
    <row r="303" spans="1:119" ht="12.75" customHeight="1">
      <c r="A303" s="58">
        <v>6</v>
      </c>
      <c r="B303" s="232">
        <f>+B302+1</f>
        <v>17</v>
      </c>
      <c r="C303" s="228">
        <v>3181</v>
      </c>
      <c r="D303" s="207" t="s">
        <v>27</v>
      </c>
      <c r="E303" s="208" t="s">
        <v>24</v>
      </c>
      <c r="F303" s="208" t="s">
        <v>158</v>
      </c>
      <c r="G303" s="208" t="s">
        <v>164</v>
      </c>
      <c r="H303" s="209">
        <v>15</v>
      </c>
      <c r="I303" s="198"/>
      <c r="J303" s="199"/>
      <c r="K303" s="200" t="e">
        <f>SUM(L303:M303)</f>
        <v>#REF!</v>
      </c>
      <c r="L303" s="201" t="e">
        <f>ZASOBY!#REF!-ZASOBY_WŁ_!L303</f>
        <v>#REF!</v>
      </c>
      <c r="M303" s="201" t="e">
        <f>ZASOBY!#REF!-ZASOBY_WŁ_!M303</f>
        <v>#REF!</v>
      </c>
      <c r="N303" s="210" t="e">
        <f>SUM(O303:P303)</f>
        <v>#REF!</v>
      </c>
      <c r="O303" s="201" t="e">
        <f>ZASOBY!#REF!-ZASOBY_WŁ_!O303</f>
        <v>#REF!</v>
      </c>
      <c r="P303" s="201" t="e">
        <f>ZASOBY!#REF!-ZASOBY_WŁ_!P303</f>
        <v>#REF!</v>
      </c>
      <c r="Q303" s="202" t="e">
        <f>SUM(R303:S303)</f>
        <v>#REF!</v>
      </c>
      <c r="R303" s="203" t="e">
        <f>ZASOBY!#REF!-ZASOBY_WŁ_!R303</f>
        <v>#REF!</v>
      </c>
      <c r="S303" s="203" t="e">
        <f>ZASOBY!#REF!-ZASOBY_WŁ_!S303</f>
        <v>#REF!</v>
      </c>
      <c r="T303" s="242" t="e">
        <f>SUM(U303:V303)</f>
        <v>#REF!</v>
      </c>
      <c r="U303" s="203" t="e">
        <f>ZASOBY!#REF!-ZASOBY_WŁ_!U303</f>
        <v>#REF!</v>
      </c>
      <c r="V303" s="203" t="e">
        <f>ZASOBY!#REF!-ZASOBY_WŁ_!V303</f>
        <v>#REF!</v>
      </c>
      <c r="W303" s="212"/>
      <c r="X303" s="212">
        <v>1910</v>
      </c>
      <c r="Y303" s="204"/>
      <c r="Z303" s="67"/>
      <c r="BN303" s="154"/>
      <c r="BO303" s="154"/>
      <c r="BP303" s="154"/>
      <c r="BQ303" s="154"/>
      <c r="BR303" s="154"/>
      <c r="BS303" s="154"/>
      <c r="BT303" s="154"/>
      <c r="BU303" s="154"/>
      <c r="BV303" s="154"/>
      <c r="BW303" s="154"/>
      <c r="BX303" s="154"/>
      <c r="BY303" s="154"/>
      <c r="BZ303" s="154"/>
      <c r="CA303" s="154"/>
      <c r="CB303" s="154"/>
      <c r="CC303" s="154"/>
      <c r="CD303" s="154"/>
      <c r="CE303" s="154"/>
      <c r="CF303" s="154"/>
      <c r="CG303" s="154"/>
      <c r="CH303" s="154"/>
      <c r="CI303" s="154"/>
      <c r="CJ303" s="154"/>
      <c r="CK303" s="154"/>
      <c r="CL303" s="154"/>
      <c r="CM303" s="154"/>
      <c r="CN303" s="154"/>
      <c r="CO303" s="154"/>
      <c r="CP303" s="154"/>
      <c r="CQ303" s="154"/>
      <c r="CR303" s="154"/>
      <c r="CS303" s="154"/>
      <c r="CT303" s="154"/>
      <c r="CU303" s="154"/>
      <c r="CV303" s="154"/>
      <c r="CW303" s="154"/>
      <c r="CX303" s="154"/>
      <c r="CY303" s="154"/>
      <c r="CZ303" s="154"/>
      <c r="DA303" s="154"/>
      <c r="DB303" s="154"/>
      <c r="DC303" s="154"/>
      <c r="DD303" s="154"/>
      <c r="DE303" s="154"/>
      <c r="DF303" s="154"/>
      <c r="DG303" s="154"/>
      <c r="DH303" s="154"/>
      <c r="DI303" s="154"/>
      <c r="DJ303" s="154"/>
      <c r="DK303" s="154"/>
      <c r="DL303" s="154"/>
      <c r="DM303" s="154"/>
      <c r="DN303" s="154"/>
      <c r="DO303" s="154"/>
    </row>
    <row r="304" spans="1:119" ht="12.75" customHeight="1">
      <c r="A304" s="58">
        <v>6</v>
      </c>
      <c r="B304" s="232">
        <f>+B303+1</f>
        <v>18</v>
      </c>
      <c r="C304" s="228">
        <v>3183</v>
      </c>
      <c r="D304" s="207" t="s">
        <v>27</v>
      </c>
      <c r="E304" s="208" t="s">
        <v>24</v>
      </c>
      <c r="F304" s="208" t="s">
        <v>158</v>
      </c>
      <c r="G304" s="208" t="s">
        <v>153</v>
      </c>
      <c r="H304" s="209">
        <v>4</v>
      </c>
      <c r="I304" s="198"/>
      <c r="J304" s="199"/>
      <c r="K304" s="200" t="e">
        <f>SUM(L304:M304)</f>
        <v>#REF!</v>
      </c>
      <c r="L304" s="201" t="e">
        <f>ZASOBY!#REF!-ZASOBY_WŁ_!L304</f>
        <v>#REF!</v>
      </c>
      <c r="M304" s="201" t="e">
        <f>ZASOBY!#REF!-ZASOBY_WŁ_!M304</f>
        <v>#REF!</v>
      </c>
      <c r="N304" s="210" t="e">
        <f>SUM(O304:P304)</f>
        <v>#REF!</v>
      </c>
      <c r="O304" s="201" t="e">
        <f>ZASOBY!#REF!-ZASOBY_WŁ_!O304</f>
        <v>#REF!</v>
      </c>
      <c r="P304" s="201" t="e">
        <f>ZASOBY!#REF!-ZASOBY_WŁ_!P304</f>
        <v>#REF!</v>
      </c>
      <c r="Q304" s="202" t="e">
        <f>SUM(R304:S304)</f>
        <v>#REF!</v>
      </c>
      <c r="R304" s="203" t="e">
        <f>ZASOBY!#REF!-ZASOBY_WŁ_!R304</f>
        <v>#REF!</v>
      </c>
      <c r="S304" s="203" t="e">
        <f>ZASOBY!#REF!-ZASOBY_WŁ_!S304</f>
        <v>#REF!</v>
      </c>
      <c r="T304" s="242" t="e">
        <f>SUM(U304:V304)</f>
        <v>#REF!</v>
      </c>
      <c r="U304" s="203" t="e">
        <f>ZASOBY!#REF!-ZASOBY_WŁ_!U304</f>
        <v>#REF!</v>
      </c>
      <c r="V304" s="203" t="e">
        <f>ZASOBY!#REF!-ZASOBY_WŁ_!V304</f>
        <v>#REF!</v>
      </c>
      <c r="W304" s="212"/>
      <c r="X304" s="212">
        <v>1920</v>
      </c>
      <c r="Y304" s="204"/>
      <c r="Z304" s="67"/>
      <c r="BN304" s="154"/>
      <c r="BO304" s="154"/>
      <c r="BP304" s="154"/>
      <c r="BQ304" s="154"/>
      <c r="BR304" s="154"/>
      <c r="BS304" s="154"/>
      <c r="BT304" s="154"/>
      <c r="BU304" s="154"/>
      <c r="BV304" s="154"/>
      <c r="BW304" s="154"/>
      <c r="BX304" s="154"/>
      <c r="BY304" s="154"/>
      <c r="BZ304" s="154"/>
      <c r="CA304" s="154"/>
      <c r="CB304" s="154"/>
      <c r="CC304" s="154"/>
      <c r="CD304" s="154"/>
      <c r="CE304" s="154"/>
      <c r="CF304" s="154"/>
      <c r="CG304" s="154"/>
      <c r="CH304" s="154"/>
      <c r="CI304" s="154"/>
      <c r="CJ304" s="154"/>
      <c r="CK304" s="154"/>
      <c r="CL304" s="154"/>
      <c r="CM304" s="154"/>
      <c r="CN304" s="154"/>
      <c r="CO304" s="154"/>
      <c r="CP304" s="154"/>
      <c r="CQ304" s="154"/>
      <c r="CR304" s="154"/>
      <c r="CS304" s="154"/>
      <c r="CT304" s="154"/>
      <c r="CU304" s="154"/>
      <c r="CV304" s="154"/>
      <c r="CW304" s="154"/>
      <c r="CX304" s="154"/>
      <c r="CY304" s="154"/>
      <c r="CZ304" s="154"/>
      <c r="DA304" s="154"/>
      <c r="DB304" s="154"/>
      <c r="DC304" s="154"/>
      <c r="DD304" s="154"/>
      <c r="DE304" s="154"/>
      <c r="DF304" s="154"/>
      <c r="DG304" s="154"/>
      <c r="DH304" s="154"/>
      <c r="DI304" s="154"/>
      <c r="DJ304" s="154"/>
      <c r="DK304" s="154"/>
      <c r="DL304" s="154"/>
      <c r="DM304" s="154"/>
      <c r="DN304" s="154"/>
      <c r="DO304" s="154"/>
    </row>
    <row r="305" spans="1:119" ht="12.75" customHeight="1">
      <c r="A305" s="58">
        <v>6</v>
      </c>
      <c r="B305" s="230">
        <f>+B304+1</f>
        <v>19</v>
      </c>
      <c r="C305" s="231">
        <v>3184</v>
      </c>
      <c r="D305" s="195" t="s">
        <v>23</v>
      </c>
      <c r="E305" s="196" t="s">
        <v>24</v>
      </c>
      <c r="F305" s="196" t="s">
        <v>158</v>
      </c>
      <c r="G305" s="196" t="s">
        <v>165</v>
      </c>
      <c r="H305" s="197">
        <v>1</v>
      </c>
      <c r="I305" s="198">
        <v>1</v>
      </c>
      <c r="J305" s="199"/>
      <c r="K305" s="200" t="e">
        <f>SUM(L305:M305)</f>
        <v>#REF!</v>
      </c>
      <c r="L305" s="201" t="e">
        <f>ZASOBY!#REF!-ZASOBY_WŁ_!L305</f>
        <v>#REF!</v>
      </c>
      <c r="M305" s="201" t="e">
        <f>ZASOBY!#REF!-ZASOBY_WŁ_!M305</f>
        <v>#REF!</v>
      </c>
      <c r="N305" s="210" t="e">
        <f>SUM(O305:P305)</f>
        <v>#REF!</v>
      </c>
      <c r="O305" s="201" t="e">
        <f>ZASOBY!#REF!-ZASOBY_WŁ_!O305</f>
        <v>#REF!</v>
      </c>
      <c r="P305" s="201" t="e">
        <f>ZASOBY!#REF!-ZASOBY_WŁ_!P305</f>
        <v>#REF!</v>
      </c>
      <c r="Q305" s="202" t="e">
        <f>SUM(R305:S305)</f>
        <v>#REF!</v>
      </c>
      <c r="R305" s="203" t="e">
        <f>ZASOBY!#REF!-ZASOBY_WŁ_!R305</f>
        <v>#REF!</v>
      </c>
      <c r="S305" s="203" t="e">
        <f>ZASOBY!#REF!-ZASOBY_WŁ_!S305</f>
        <v>#REF!</v>
      </c>
      <c r="T305" s="242" t="e">
        <f>SUM(U305:V305)</f>
        <v>#REF!</v>
      </c>
      <c r="U305" s="203" t="e">
        <f>ZASOBY!#REF!-ZASOBY_WŁ_!U305</f>
        <v>#REF!</v>
      </c>
      <c r="V305" s="203" t="e">
        <f>ZASOBY!#REF!-ZASOBY_WŁ_!V305</f>
        <v>#REF!</v>
      </c>
      <c r="W305" s="212"/>
      <c r="X305" s="212">
        <v>1925</v>
      </c>
      <c r="Y305" s="204"/>
      <c r="Z305" s="67"/>
      <c r="BN305" s="154"/>
      <c r="BO305" s="154"/>
      <c r="BP305" s="154"/>
      <c r="BQ305" s="154"/>
      <c r="BR305" s="154"/>
      <c r="BS305" s="154"/>
      <c r="BT305" s="154"/>
      <c r="BU305" s="154"/>
      <c r="BV305" s="154"/>
      <c r="BW305" s="154"/>
      <c r="BX305" s="154"/>
      <c r="BY305" s="154"/>
      <c r="BZ305" s="154"/>
      <c r="CA305" s="154"/>
      <c r="CB305" s="154"/>
      <c r="CC305" s="154"/>
      <c r="CD305" s="154"/>
      <c r="CE305" s="154"/>
      <c r="CF305" s="154"/>
      <c r="CG305" s="154"/>
      <c r="CH305" s="154"/>
      <c r="CI305" s="154"/>
      <c r="CJ305" s="154"/>
      <c r="CK305" s="154"/>
      <c r="CL305" s="154"/>
      <c r="CM305" s="154"/>
      <c r="CN305" s="154"/>
      <c r="CO305" s="154"/>
      <c r="CP305" s="154"/>
      <c r="CQ305" s="154"/>
      <c r="CR305" s="154"/>
      <c r="CS305" s="154"/>
      <c r="CT305" s="154"/>
      <c r="CU305" s="154"/>
      <c r="CV305" s="154"/>
      <c r="CW305" s="154"/>
      <c r="CX305" s="154"/>
      <c r="CY305" s="154"/>
      <c r="CZ305" s="154"/>
      <c r="DA305" s="154"/>
      <c r="DB305" s="154"/>
      <c r="DC305" s="154"/>
      <c r="DD305" s="154"/>
      <c r="DE305" s="154"/>
      <c r="DF305" s="154"/>
      <c r="DG305" s="154"/>
      <c r="DH305" s="154"/>
      <c r="DI305" s="154"/>
      <c r="DJ305" s="154"/>
      <c r="DK305" s="154"/>
      <c r="DL305" s="154"/>
      <c r="DM305" s="154"/>
      <c r="DN305" s="154"/>
      <c r="DO305" s="154"/>
    </row>
    <row r="306" spans="1:119" ht="12.75" customHeight="1">
      <c r="A306" s="58">
        <v>6</v>
      </c>
      <c r="B306" s="232">
        <f>+B305+1</f>
        <v>20</v>
      </c>
      <c r="C306" s="228">
        <v>3185</v>
      </c>
      <c r="D306" s="207" t="s">
        <v>27</v>
      </c>
      <c r="E306" s="208" t="s">
        <v>24</v>
      </c>
      <c r="F306" s="208" t="s">
        <v>166</v>
      </c>
      <c r="G306" s="208" t="s">
        <v>167</v>
      </c>
      <c r="H306" s="209">
        <v>1</v>
      </c>
      <c r="I306" s="198"/>
      <c r="J306" s="199"/>
      <c r="K306" s="200" t="e">
        <f>SUM(L306:M306)</f>
        <v>#REF!</v>
      </c>
      <c r="L306" s="201" t="e">
        <f>ZASOBY!#REF!-ZASOBY_WŁ_!L306</f>
        <v>#REF!</v>
      </c>
      <c r="M306" s="201" t="e">
        <f>ZASOBY!#REF!-ZASOBY_WŁ_!M306</f>
        <v>#REF!</v>
      </c>
      <c r="N306" s="210" t="e">
        <f>SUM(O306:P306)</f>
        <v>#REF!</v>
      </c>
      <c r="O306" s="201" t="e">
        <f>ZASOBY!#REF!-ZASOBY_WŁ_!O306</f>
        <v>#REF!</v>
      </c>
      <c r="P306" s="201" t="e">
        <f>ZASOBY!#REF!-ZASOBY_WŁ_!P306</f>
        <v>#REF!</v>
      </c>
      <c r="Q306" s="202" t="e">
        <f>SUM(R306:S306)</f>
        <v>#REF!</v>
      </c>
      <c r="R306" s="203" t="e">
        <f>ZASOBY!#REF!-ZASOBY_WŁ_!R306</f>
        <v>#REF!</v>
      </c>
      <c r="S306" s="203" t="e">
        <f>ZASOBY!#REF!-ZASOBY_WŁ_!S306</f>
        <v>#REF!</v>
      </c>
      <c r="T306" s="242" t="e">
        <f>SUM(U306:V306)</f>
        <v>#REF!</v>
      </c>
      <c r="U306" s="203" t="e">
        <f>ZASOBY!#REF!-ZASOBY_WŁ_!U306</f>
        <v>#REF!</v>
      </c>
      <c r="V306" s="203" t="e">
        <f>ZASOBY!#REF!-ZASOBY_WŁ_!V306</f>
        <v>#REF!</v>
      </c>
      <c r="W306" s="212"/>
      <c r="X306" s="212">
        <v>1920</v>
      </c>
      <c r="Y306" s="204"/>
      <c r="Z306" s="67"/>
      <c r="BN306" s="154"/>
      <c r="BO306" s="154"/>
      <c r="BP306" s="154"/>
      <c r="BQ306" s="154"/>
      <c r="BR306" s="154"/>
      <c r="BS306" s="154"/>
      <c r="BT306" s="154"/>
      <c r="BU306" s="154"/>
      <c r="BV306" s="154"/>
      <c r="BW306" s="154"/>
      <c r="BX306" s="154"/>
      <c r="BY306" s="154"/>
      <c r="BZ306" s="154"/>
      <c r="CA306" s="154"/>
      <c r="CB306" s="154"/>
      <c r="CC306" s="154"/>
      <c r="CD306" s="154"/>
      <c r="CE306" s="154"/>
      <c r="CF306" s="154"/>
      <c r="CG306" s="154"/>
      <c r="CH306" s="154"/>
      <c r="CI306" s="154"/>
      <c r="CJ306" s="154"/>
      <c r="CK306" s="154"/>
      <c r="CL306" s="154"/>
      <c r="CM306" s="154"/>
      <c r="CN306" s="154"/>
      <c r="CO306" s="154"/>
      <c r="CP306" s="154"/>
      <c r="CQ306" s="154"/>
      <c r="CR306" s="154"/>
      <c r="CS306" s="154"/>
      <c r="CT306" s="154"/>
      <c r="CU306" s="154"/>
      <c r="CV306" s="154"/>
      <c r="CW306" s="154"/>
      <c r="CX306" s="154"/>
      <c r="CY306" s="154"/>
      <c r="CZ306" s="154"/>
      <c r="DA306" s="154"/>
      <c r="DB306" s="154"/>
      <c r="DC306" s="154"/>
      <c r="DD306" s="154"/>
      <c r="DE306" s="154"/>
      <c r="DF306" s="154"/>
      <c r="DG306" s="154"/>
      <c r="DH306" s="154"/>
      <c r="DI306" s="154"/>
      <c r="DJ306" s="154"/>
      <c r="DK306" s="154"/>
      <c r="DL306" s="154"/>
      <c r="DM306" s="154"/>
      <c r="DN306" s="154"/>
      <c r="DO306" s="154"/>
    </row>
    <row r="307" spans="1:119" ht="12.75" customHeight="1">
      <c r="A307" s="58">
        <v>6</v>
      </c>
      <c r="B307" s="234">
        <f>+B306+1</f>
        <v>21</v>
      </c>
      <c r="C307" s="235">
        <v>3186</v>
      </c>
      <c r="D307" s="218" t="s">
        <v>27</v>
      </c>
      <c r="E307" s="219" t="s">
        <v>24</v>
      </c>
      <c r="F307" s="219" t="s">
        <v>158</v>
      </c>
      <c r="G307" s="219" t="s">
        <v>167</v>
      </c>
      <c r="H307" s="220">
        <v>2</v>
      </c>
      <c r="I307" s="198"/>
      <c r="J307" s="199"/>
      <c r="K307" s="200" t="e">
        <f>SUM(L307:M307)</f>
        <v>#REF!</v>
      </c>
      <c r="L307" s="201" t="e">
        <f>ZASOBY!#REF!-ZASOBY_WŁ_!L307</f>
        <v>#REF!</v>
      </c>
      <c r="M307" s="201" t="e">
        <f>ZASOBY!#REF!-ZASOBY_WŁ_!M307</f>
        <v>#REF!</v>
      </c>
      <c r="N307" s="210" t="e">
        <f>SUM(O307:P307)</f>
        <v>#REF!</v>
      </c>
      <c r="O307" s="201" t="e">
        <f>ZASOBY!#REF!-ZASOBY_WŁ_!O307</f>
        <v>#REF!</v>
      </c>
      <c r="P307" s="201" t="e">
        <f>ZASOBY!#REF!-ZASOBY_WŁ_!P307</f>
        <v>#REF!</v>
      </c>
      <c r="Q307" s="202" t="e">
        <f>SUM(R307:S307)</f>
        <v>#REF!</v>
      </c>
      <c r="R307" s="203" t="e">
        <f>ZASOBY!#REF!-ZASOBY_WŁ_!R307</f>
        <v>#REF!</v>
      </c>
      <c r="S307" s="203" t="e">
        <f>ZASOBY!#REF!-ZASOBY_WŁ_!S307</f>
        <v>#REF!</v>
      </c>
      <c r="T307" s="242" t="e">
        <f>SUM(U307:V307)</f>
        <v>#REF!</v>
      </c>
      <c r="U307" s="203" t="e">
        <f>ZASOBY!#REF!-ZASOBY_WŁ_!U307</f>
        <v>#REF!</v>
      </c>
      <c r="V307" s="203" t="e">
        <f>ZASOBY!#REF!-ZASOBY_WŁ_!V307</f>
        <v>#REF!</v>
      </c>
      <c r="W307" s="212"/>
      <c r="X307" s="212">
        <v>1920</v>
      </c>
      <c r="Y307" s="204"/>
      <c r="Z307" s="67"/>
      <c r="BN307" s="154"/>
      <c r="BO307" s="154"/>
      <c r="BP307" s="154"/>
      <c r="BQ307" s="154"/>
      <c r="BR307" s="154"/>
      <c r="BS307" s="154"/>
      <c r="BT307" s="154"/>
      <c r="BU307" s="154"/>
      <c r="BV307" s="154"/>
      <c r="BW307" s="154"/>
      <c r="BX307" s="154"/>
      <c r="BY307" s="154"/>
      <c r="BZ307" s="154"/>
      <c r="CA307" s="154"/>
      <c r="CB307" s="154"/>
      <c r="CC307" s="154"/>
      <c r="CD307" s="154"/>
      <c r="CE307" s="154"/>
      <c r="CF307" s="154"/>
      <c r="CG307" s="154"/>
      <c r="CH307" s="154"/>
      <c r="CI307" s="154"/>
      <c r="CJ307" s="154"/>
      <c r="CK307" s="154"/>
      <c r="CL307" s="154"/>
      <c r="CM307" s="154"/>
      <c r="CN307" s="154"/>
      <c r="CO307" s="154"/>
      <c r="CP307" s="154"/>
      <c r="CQ307" s="154"/>
      <c r="CR307" s="154"/>
      <c r="CS307" s="154"/>
      <c r="CT307" s="154"/>
      <c r="CU307" s="154"/>
      <c r="CV307" s="154"/>
      <c r="CW307" s="154"/>
      <c r="CX307" s="154"/>
      <c r="CY307" s="154"/>
      <c r="CZ307" s="154"/>
      <c r="DA307" s="154"/>
      <c r="DB307" s="154"/>
      <c r="DC307" s="154"/>
      <c r="DD307" s="154"/>
      <c r="DE307" s="154"/>
      <c r="DF307" s="154"/>
      <c r="DG307" s="154"/>
      <c r="DH307" s="154"/>
      <c r="DI307" s="154"/>
      <c r="DJ307" s="154"/>
      <c r="DK307" s="154"/>
      <c r="DL307" s="154"/>
      <c r="DM307" s="154"/>
      <c r="DN307" s="154"/>
      <c r="DO307" s="154"/>
    </row>
    <row r="308" spans="1:119" ht="12.75" customHeight="1">
      <c r="A308" s="58">
        <v>6</v>
      </c>
      <c r="B308" s="198">
        <f>+B307+1</f>
        <v>22</v>
      </c>
      <c r="C308" s="201">
        <v>6008</v>
      </c>
      <c r="D308" s="213" t="s">
        <v>23</v>
      </c>
      <c r="E308" s="214" t="s">
        <v>24</v>
      </c>
      <c r="F308" s="214" t="s">
        <v>158</v>
      </c>
      <c r="G308" s="214" t="s">
        <v>168</v>
      </c>
      <c r="H308" s="215">
        <v>7</v>
      </c>
      <c r="I308" s="198"/>
      <c r="J308" s="199">
        <v>1</v>
      </c>
      <c r="K308" s="200" t="e">
        <f>SUM(L308:M308)</f>
        <v>#REF!</v>
      </c>
      <c r="L308" s="201" t="e">
        <f>ZASOBY!#REF!-ZASOBY_WŁ_!L308</f>
        <v>#REF!</v>
      </c>
      <c r="M308" s="201" t="e">
        <f>ZASOBY!#REF!-ZASOBY_WŁ_!M308</f>
        <v>#REF!</v>
      </c>
      <c r="N308" s="210" t="e">
        <f>SUM(O308:P308)</f>
        <v>#REF!</v>
      </c>
      <c r="O308" s="201" t="e">
        <f>ZASOBY!#REF!-ZASOBY_WŁ_!O308</f>
        <v>#REF!</v>
      </c>
      <c r="P308" s="201" t="e">
        <f>ZASOBY!#REF!-ZASOBY_WŁ_!P308</f>
        <v>#REF!</v>
      </c>
      <c r="Q308" s="202" t="e">
        <f>SUM(R308:S308)</f>
        <v>#REF!</v>
      </c>
      <c r="R308" s="203" t="e">
        <f>ZASOBY!#REF!-ZASOBY_WŁ_!R308</f>
        <v>#REF!</v>
      </c>
      <c r="S308" s="203" t="e">
        <f>ZASOBY!#REF!-ZASOBY_WŁ_!S308</f>
        <v>#REF!</v>
      </c>
      <c r="T308" s="242" t="e">
        <f>SUM(U308:V308)</f>
        <v>#REF!</v>
      </c>
      <c r="U308" s="203" t="e">
        <f>ZASOBY!#REF!-ZASOBY_WŁ_!U308</f>
        <v>#REF!</v>
      </c>
      <c r="V308" s="203" t="e">
        <f>ZASOBY!#REF!-ZASOBY_WŁ_!V308</f>
        <v>#REF!</v>
      </c>
      <c r="W308" s="212"/>
      <c r="X308" s="225">
        <v>1920</v>
      </c>
      <c r="Y308" s="204"/>
      <c r="Z308" s="67"/>
      <c r="BN308" s="154"/>
      <c r="BO308" s="154"/>
      <c r="BP308" s="154"/>
      <c r="BQ308" s="154"/>
      <c r="BR308" s="154"/>
      <c r="BS308" s="154"/>
      <c r="BT308" s="154"/>
      <c r="BU308" s="154"/>
      <c r="BV308" s="154"/>
      <c r="BW308" s="154"/>
      <c r="BX308" s="154"/>
      <c r="BY308" s="154"/>
      <c r="BZ308" s="154"/>
      <c r="CA308" s="154"/>
      <c r="CB308" s="154"/>
      <c r="CC308" s="154"/>
      <c r="CD308" s="154"/>
      <c r="CE308" s="154"/>
      <c r="CF308" s="154"/>
      <c r="CG308" s="154"/>
      <c r="CH308" s="154"/>
      <c r="CI308" s="154"/>
      <c r="CJ308" s="154"/>
      <c r="CK308" s="154"/>
      <c r="CL308" s="154"/>
      <c r="CM308" s="154"/>
      <c r="CN308" s="154"/>
      <c r="CO308" s="154"/>
      <c r="CP308" s="154"/>
      <c r="CQ308" s="154"/>
      <c r="CR308" s="154"/>
      <c r="CS308" s="154"/>
      <c r="CT308" s="154"/>
      <c r="CU308" s="154"/>
      <c r="CV308" s="154"/>
      <c r="CW308" s="154"/>
      <c r="CX308" s="154"/>
      <c r="CY308" s="154"/>
      <c r="CZ308" s="154"/>
      <c r="DA308" s="154"/>
      <c r="DB308" s="154"/>
      <c r="DC308" s="154"/>
      <c r="DD308" s="154"/>
      <c r="DE308" s="154"/>
      <c r="DF308" s="154"/>
      <c r="DG308" s="154"/>
      <c r="DH308" s="154"/>
      <c r="DI308" s="154"/>
      <c r="DJ308" s="154"/>
      <c r="DK308" s="154"/>
      <c r="DL308" s="154"/>
      <c r="DM308" s="154"/>
      <c r="DN308" s="154"/>
      <c r="DO308" s="154"/>
    </row>
    <row r="309" spans="1:119" ht="12.75" customHeight="1">
      <c r="A309" s="58">
        <v>6</v>
      </c>
      <c r="B309" s="232">
        <f>+B308+1</f>
        <v>23</v>
      </c>
      <c r="C309" s="228">
        <v>3187</v>
      </c>
      <c r="D309" s="207" t="s">
        <v>27</v>
      </c>
      <c r="E309" s="208" t="s">
        <v>24</v>
      </c>
      <c r="F309" s="208" t="s">
        <v>158</v>
      </c>
      <c r="G309" s="208" t="s">
        <v>169</v>
      </c>
      <c r="H309" s="209">
        <v>16</v>
      </c>
      <c r="I309" s="198"/>
      <c r="J309" s="199"/>
      <c r="K309" s="200" t="e">
        <f>SUM(L309:M309)</f>
        <v>#REF!</v>
      </c>
      <c r="L309" s="201" t="e">
        <f>ZASOBY!#REF!-ZASOBY_WŁ_!L309</f>
        <v>#REF!</v>
      </c>
      <c r="M309" s="201" t="e">
        <f>ZASOBY!#REF!-ZASOBY_WŁ_!M309</f>
        <v>#REF!</v>
      </c>
      <c r="N309" s="210" t="e">
        <f>SUM(O309:P309)</f>
        <v>#REF!</v>
      </c>
      <c r="O309" s="201" t="e">
        <f>ZASOBY!#REF!-ZASOBY_WŁ_!O309</f>
        <v>#REF!</v>
      </c>
      <c r="P309" s="201" t="e">
        <f>ZASOBY!#REF!-ZASOBY_WŁ_!P309</f>
        <v>#REF!</v>
      </c>
      <c r="Q309" s="202" t="e">
        <f>SUM(R309:S309)</f>
        <v>#REF!</v>
      </c>
      <c r="R309" s="203" t="e">
        <f>ZASOBY!#REF!-ZASOBY_WŁ_!R309</f>
        <v>#REF!</v>
      </c>
      <c r="S309" s="203" t="e">
        <f>ZASOBY!#REF!-ZASOBY_WŁ_!S309</f>
        <v>#REF!</v>
      </c>
      <c r="T309" s="242" t="e">
        <f>SUM(U309:V309)</f>
        <v>#REF!</v>
      </c>
      <c r="U309" s="203" t="e">
        <f>ZASOBY!#REF!-ZASOBY_WŁ_!U309</f>
        <v>#REF!</v>
      </c>
      <c r="V309" s="203" t="e">
        <f>ZASOBY!#REF!-ZASOBY_WŁ_!V309</f>
        <v>#REF!</v>
      </c>
      <c r="W309" s="212"/>
      <c r="X309" s="212">
        <v>1920</v>
      </c>
      <c r="Y309" s="204"/>
      <c r="Z309" s="67"/>
      <c r="BN309" s="154"/>
      <c r="BO309" s="154"/>
      <c r="BP309" s="154"/>
      <c r="BQ309" s="154"/>
      <c r="BR309" s="154"/>
      <c r="BS309" s="154"/>
      <c r="BT309" s="154"/>
      <c r="BU309" s="154"/>
      <c r="BV309" s="154"/>
      <c r="BW309" s="154"/>
      <c r="BX309" s="154"/>
      <c r="BY309" s="154"/>
      <c r="BZ309" s="154"/>
      <c r="CA309" s="154"/>
      <c r="CB309" s="154"/>
      <c r="CC309" s="154"/>
      <c r="CD309" s="154"/>
      <c r="CE309" s="154"/>
      <c r="CF309" s="154"/>
      <c r="CG309" s="154"/>
      <c r="CH309" s="154"/>
      <c r="CI309" s="154"/>
      <c r="CJ309" s="154"/>
      <c r="CK309" s="154"/>
      <c r="CL309" s="154"/>
      <c r="CM309" s="154"/>
      <c r="CN309" s="154"/>
      <c r="CO309" s="154"/>
      <c r="CP309" s="154"/>
      <c r="CQ309" s="154"/>
      <c r="CR309" s="154"/>
      <c r="CS309" s="154"/>
      <c r="CT309" s="154"/>
      <c r="CU309" s="154"/>
      <c r="CV309" s="154"/>
      <c r="CW309" s="154"/>
      <c r="CX309" s="154"/>
      <c r="CY309" s="154"/>
      <c r="CZ309" s="154"/>
      <c r="DA309" s="154"/>
      <c r="DB309" s="154"/>
      <c r="DC309" s="154"/>
      <c r="DD309" s="154"/>
      <c r="DE309" s="154"/>
      <c r="DF309" s="154"/>
      <c r="DG309" s="154"/>
      <c r="DH309" s="154"/>
      <c r="DI309" s="154"/>
      <c r="DJ309" s="154"/>
      <c r="DK309" s="154"/>
      <c r="DL309" s="154"/>
      <c r="DM309" s="154"/>
      <c r="DN309" s="154"/>
      <c r="DO309" s="154"/>
    </row>
    <row r="310" spans="1:119" ht="12.75" customHeight="1">
      <c r="A310" s="58">
        <v>6</v>
      </c>
      <c r="B310" s="230">
        <f>+B309+1</f>
        <v>24</v>
      </c>
      <c r="C310" s="231">
        <v>3193</v>
      </c>
      <c r="D310" s="195" t="s">
        <v>23</v>
      </c>
      <c r="E310" s="196" t="s">
        <v>24</v>
      </c>
      <c r="F310" s="196" t="s">
        <v>158</v>
      </c>
      <c r="G310" s="196" t="s">
        <v>167</v>
      </c>
      <c r="H310" s="197">
        <v>17</v>
      </c>
      <c r="I310" s="198">
        <v>1</v>
      </c>
      <c r="J310" s="199"/>
      <c r="K310" s="200" t="e">
        <f>SUM(L310:M310)</f>
        <v>#REF!</v>
      </c>
      <c r="L310" s="201" t="e">
        <f>ZASOBY!#REF!-ZASOBY_WŁ_!L310</f>
        <v>#REF!</v>
      </c>
      <c r="M310" s="201" t="e">
        <f>ZASOBY!#REF!-ZASOBY_WŁ_!M310</f>
        <v>#REF!</v>
      </c>
      <c r="N310" s="210" t="e">
        <f>SUM(O310:P310)</f>
        <v>#REF!</v>
      </c>
      <c r="O310" s="201" t="e">
        <f>ZASOBY!#REF!-ZASOBY_WŁ_!O310</f>
        <v>#REF!</v>
      </c>
      <c r="P310" s="201" t="e">
        <f>ZASOBY!#REF!-ZASOBY_WŁ_!P310</f>
        <v>#REF!</v>
      </c>
      <c r="Q310" s="202" t="e">
        <f>SUM(R310:S310)</f>
        <v>#REF!</v>
      </c>
      <c r="R310" s="203" t="e">
        <f>ZASOBY!#REF!-ZASOBY_WŁ_!R310</f>
        <v>#REF!</v>
      </c>
      <c r="S310" s="203" t="e">
        <f>ZASOBY!#REF!-ZASOBY_WŁ_!S310</f>
        <v>#REF!</v>
      </c>
      <c r="T310" s="242" t="e">
        <f>SUM(U310:V310)</f>
        <v>#REF!</v>
      </c>
      <c r="U310" s="203" t="e">
        <f>ZASOBY!#REF!-ZASOBY_WŁ_!U310</f>
        <v>#REF!</v>
      </c>
      <c r="V310" s="203" t="e">
        <f>ZASOBY!#REF!-ZASOBY_WŁ_!V310</f>
        <v>#REF!</v>
      </c>
      <c r="W310" s="212"/>
      <c r="X310" s="212">
        <v>1920</v>
      </c>
      <c r="Y310" s="204"/>
      <c r="Z310" s="67"/>
      <c r="BN310" s="154"/>
      <c r="BO310" s="154"/>
      <c r="BP310" s="154"/>
      <c r="BQ310" s="154"/>
      <c r="BR310" s="154"/>
      <c r="BS310" s="154"/>
      <c r="BT310" s="154"/>
      <c r="BU310" s="154"/>
      <c r="BV310" s="154"/>
      <c r="BW310" s="154"/>
      <c r="BX310" s="154"/>
      <c r="BY310" s="154"/>
      <c r="BZ310" s="154"/>
      <c r="CA310" s="154"/>
      <c r="CB310" s="154"/>
      <c r="CC310" s="154"/>
      <c r="CD310" s="154"/>
      <c r="CE310" s="154"/>
      <c r="CF310" s="154"/>
      <c r="CG310" s="154"/>
      <c r="CH310" s="154"/>
      <c r="CI310" s="154"/>
      <c r="CJ310" s="154"/>
      <c r="CK310" s="154"/>
      <c r="CL310" s="154"/>
      <c r="CM310" s="154"/>
      <c r="CN310" s="154"/>
      <c r="CO310" s="154"/>
      <c r="CP310" s="154"/>
      <c r="CQ310" s="154"/>
      <c r="CR310" s="154"/>
      <c r="CS310" s="154"/>
      <c r="CT310" s="154"/>
      <c r="CU310" s="154"/>
      <c r="CV310" s="154"/>
      <c r="CW310" s="154"/>
      <c r="CX310" s="154"/>
      <c r="CY310" s="154"/>
      <c r="CZ310" s="154"/>
      <c r="DA310" s="154"/>
      <c r="DB310" s="154"/>
      <c r="DC310" s="154"/>
      <c r="DD310" s="154"/>
      <c r="DE310" s="154"/>
      <c r="DF310" s="154"/>
      <c r="DG310" s="154"/>
      <c r="DH310" s="154"/>
      <c r="DI310" s="154"/>
      <c r="DJ310" s="154"/>
      <c r="DK310" s="154"/>
      <c r="DL310" s="154"/>
      <c r="DM310" s="154"/>
      <c r="DN310" s="154"/>
      <c r="DO310" s="154"/>
    </row>
    <row r="311" spans="1:119" ht="12.75" customHeight="1">
      <c r="A311" s="58">
        <v>6</v>
      </c>
      <c r="B311" s="232">
        <f>+B310+1</f>
        <v>25</v>
      </c>
      <c r="C311" s="228">
        <v>3194</v>
      </c>
      <c r="D311" s="207" t="s">
        <v>27</v>
      </c>
      <c r="E311" s="208" t="s">
        <v>24</v>
      </c>
      <c r="F311" s="208" t="s">
        <v>158</v>
      </c>
      <c r="G311" s="208" t="s">
        <v>167</v>
      </c>
      <c r="H311" s="209">
        <v>21</v>
      </c>
      <c r="I311" s="198"/>
      <c r="J311" s="199"/>
      <c r="K311" s="200" t="e">
        <f>SUM(L311:M311)</f>
        <v>#REF!</v>
      </c>
      <c r="L311" s="201" t="e">
        <f>ZASOBY!#REF!-ZASOBY_WŁ_!L311</f>
        <v>#REF!</v>
      </c>
      <c r="M311" s="201" t="e">
        <f>ZASOBY!#REF!-ZASOBY_WŁ_!M311</f>
        <v>#REF!</v>
      </c>
      <c r="N311" s="210" t="e">
        <f>SUM(O311:P311)</f>
        <v>#REF!</v>
      </c>
      <c r="O311" s="201" t="e">
        <f>ZASOBY!#REF!-ZASOBY_WŁ_!O311</f>
        <v>#REF!</v>
      </c>
      <c r="P311" s="201" t="e">
        <f>ZASOBY!#REF!-ZASOBY_WŁ_!P311</f>
        <v>#REF!</v>
      </c>
      <c r="Q311" s="202" t="e">
        <f>SUM(R311:S311)</f>
        <v>#REF!</v>
      </c>
      <c r="R311" s="203" t="e">
        <f>ZASOBY!#REF!-ZASOBY_WŁ_!R311</f>
        <v>#REF!</v>
      </c>
      <c r="S311" s="203" t="e">
        <f>ZASOBY!#REF!-ZASOBY_WŁ_!S311</f>
        <v>#REF!</v>
      </c>
      <c r="T311" s="242" t="e">
        <f>SUM(U311:V311)</f>
        <v>#REF!</v>
      </c>
      <c r="U311" s="203" t="e">
        <f>ZASOBY!#REF!-ZASOBY_WŁ_!U311</f>
        <v>#REF!</v>
      </c>
      <c r="V311" s="203" t="e">
        <f>ZASOBY!#REF!-ZASOBY_WŁ_!V311</f>
        <v>#REF!</v>
      </c>
      <c r="W311" s="212"/>
      <c r="X311" s="212">
        <v>1905</v>
      </c>
      <c r="Y311" s="204"/>
      <c r="Z311" s="67"/>
      <c r="BN311" s="154"/>
      <c r="BO311" s="154"/>
      <c r="BP311" s="154"/>
      <c r="BQ311" s="154"/>
      <c r="BR311" s="154"/>
      <c r="BS311" s="154"/>
      <c r="BT311" s="154"/>
      <c r="BU311" s="154"/>
      <c r="BV311" s="154"/>
      <c r="BW311" s="154"/>
      <c r="BX311" s="154"/>
      <c r="BY311" s="154"/>
      <c r="BZ311" s="154"/>
      <c r="CA311" s="154"/>
      <c r="CB311" s="154"/>
      <c r="CC311" s="154"/>
      <c r="CD311" s="154"/>
      <c r="CE311" s="154"/>
      <c r="CF311" s="154"/>
      <c r="CG311" s="154"/>
      <c r="CH311" s="154"/>
      <c r="CI311" s="154"/>
      <c r="CJ311" s="154"/>
      <c r="CK311" s="154"/>
      <c r="CL311" s="154"/>
      <c r="CM311" s="154"/>
      <c r="CN311" s="154"/>
      <c r="CO311" s="154"/>
      <c r="CP311" s="154"/>
      <c r="CQ311" s="154"/>
      <c r="CR311" s="154"/>
      <c r="CS311" s="154"/>
      <c r="CT311" s="154"/>
      <c r="CU311" s="154"/>
      <c r="CV311" s="154"/>
      <c r="CW311" s="154"/>
      <c r="CX311" s="154"/>
      <c r="CY311" s="154"/>
      <c r="CZ311" s="154"/>
      <c r="DA311" s="154"/>
      <c r="DB311" s="154"/>
      <c r="DC311" s="154"/>
      <c r="DD311" s="154"/>
      <c r="DE311" s="154"/>
      <c r="DF311" s="154"/>
      <c r="DG311" s="154"/>
      <c r="DH311" s="154"/>
      <c r="DI311" s="154"/>
      <c r="DJ311" s="154"/>
      <c r="DK311" s="154"/>
      <c r="DL311" s="154"/>
      <c r="DM311" s="154"/>
      <c r="DN311" s="154"/>
      <c r="DO311" s="154"/>
    </row>
    <row r="312" spans="1:119" ht="12.75" customHeight="1">
      <c r="A312" s="58">
        <v>6</v>
      </c>
      <c r="B312" s="230">
        <f>+B311+1</f>
        <v>26</v>
      </c>
      <c r="C312" s="231">
        <v>3188</v>
      </c>
      <c r="D312" s="195" t="s">
        <v>23</v>
      </c>
      <c r="E312" s="196" t="s">
        <v>24</v>
      </c>
      <c r="F312" s="196" t="s">
        <v>158</v>
      </c>
      <c r="G312" s="196" t="s">
        <v>167</v>
      </c>
      <c r="H312" s="197">
        <v>26</v>
      </c>
      <c r="I312" s="198">
        <v>1</v>
      </c>
      <c r="J312" s="199"/>
      <c r="K312" s="200" t="e">
        <f>SUM(L312:M312)</f>
        <v>#REF!</v>
      </c>
      <c r="L312" s="201" t="e">
        <f>ZASOBY!#REF!-ZASOBY_WŁ_!L312</f>
        <v>#REF!</v>
      </c>
      <c r="M312" s="201" t="e">
        <f>ZASOBY!#REF!-ZASOBY_WŁ_!M312</f>
        <v>#REF!</v>
      </c>
      <c r="N312" s="210" t="e">
        <f>SUM(O312:P312)</f>
        <v>#REF!</v>
      </c>
      <c r="O312" s="201" t="e">
        <f>ZASOBY!#REF!-ZASOBY_WŁ_!O312</f>
        <v>#REF!</v>
      </c>
      <c r="P312" s="201" t="e">
        <f>ZASOBY!#REF!-ZASOBY_WŁ_!P312</f>
        <v>#REF!</v>
      </c>
      <c r="Q312" s="202" t="e">
        <f>SUM(R312:S312)</f>
        <v>#REF!</v>
      </c>
      <c r="R312" s="203" t="e">
        <f>ZASOBY!#REF!-ZASOBY_WŁ_!R312</f>
        <v>#REF!</v>
      </c>
      <c r="S312" s="203" t="e">
        <f>ZASOBY!#REF!-ZASOBY_WŁ_!S312</f>
        <v>#REF!</v>
      </c>
      <c r="T312" s="242" t="e">
        <f>SUM(U312:V312)</f>
        <v>#REF!</v>
      </c>
      <c r="U312" s="203" t="e">
        <f>ZASOBY!#REF!-ZASOBY_WŁ_!U312</f>
        <v>#REF!</v>
      </c>
      <c r="V312" s="203" t="e">
        <f>ZASOBY!#REF!-ZASOBY_WŁ_!V312</f>
        <v>#REF!</v>
      </c>
      <c r="W312" s="212"/>
      <c r="X312" s="212">
        <v>1920</v>
      </c>
      <c r="Y312" s="204"/>
      <c r="Z312" s="67"/>
      <c r="BN312" s="154"/>
      <c r="BO312" s="154"/>
      <c r="BP312" s="154"/>
      <c r="BQ312" s="154"/>
      <c r="BR312" s="154"/>
      <c r="BS312" s="154"/>
      <c r="BT312" s="154"/>
      <c r="BU312" s="154"/>
      <c r="BV312" s="154"/>
      <c r="BW312" s="154"/>
      <c r="BX312" s="154"/>
      <c r="BY312" s="154"/>
      <c r="BZ312" s="154"/>
      <c r="CA312" s="154"/>
      <c r="CB312" s="154"/>
      <c r="CC312" s="154"/>
      <c r="CD312" s="154"/>
      <c r="CE312" s="154"/>
      <c r="CF312" s="154"/>
      <c r="CG312" s="154"/>
      <c r="CH312" s="154"/>
      <c r="CI312" s="154"/>
      <c r="CJ312" s="154"/>
      <c r="CK312" s="154"/>
      <c r="CL312" s="154"/>
      <c r="CM312" s="154"/>
      <c r="CN312" s="154"/>
      <c r="CO312" s="154"/>
      <c r="CP312" s="154"/>
      <c r="CQ312" s="154"/>
      <c r="CR312" s="154"/>
      <c r="CS312" s="154"/>
      <c r="CT312" s="154"/>
      <c r="CU312" s="154"/>
      <c r="CV312" s="154"/>
      <c r="CW312" s="154"/>
      <c r="CX312" s="154"/>
      <c r="CY312" s="154"/>
      <c r="CZ312" s="154"/>
      <c r="DA312" s="154"/>
      <c r="DB312" s="154"/>
      <c r="DC312" s="154"/>
      <c r="DD312" s="154"/>
      <c r="DE312" s="154"/>
      <c r="DF312" s="154"/>
      <c r="DG312" s="154"/>
      <c r="DH312" s="154"/>
      <c r="DI312" s="154"/>
      <c r="DJ312" s="154"/>
      <c r="DK312" s="154"/>
      <c r="DL312" s="154"/>
      <c r="DM312" s="154"/>
      <c r="DN312" s="154"/>
      <c r="DO312" s="154"/>
    </row>
    <row r="313" spans="1:119" ht="12.75" customHeight="1">
      <c r="A313" s="58">
        <v>6</v>
      </c>
      <c r="B313" s="230">
        <f>+B312+1</f>
        <v>27</v>
      </c>
      <c r="C313" s="231">
        <v>3189</v>
      </c>
      <c r="D313" s="195" t="s">
        <v>23</v>
      </c>
      <c r="E313" s="196" t="s">
        <v>24</v>
      </c>
      <c r="F313" s="196" t="s">
        <v>158</v>
      </c>
      <c r="G313" s="196" t="s">
        <v>167</v>
      </c>
      <c r="H313" s="197">
        <v>29</v>
      </c>
      <c r="I313" s="198">
        <v>1</v>
      </c>
      <c r="J313" s="199"/>
      <c r="K313" s="200" t="e">
        <f>SUM(L313:M313)</f>
        <v>#REF!</v>
      </c>
      <c r="L313" s="201" t="e">
        <f>ZASOBY!#REF!-ZASOBY_WŁ_!L313</f>
        <v>#REF!</v>
      </c>
      <c r="M313" s="201" t="e">
        <f>ZASOBY!#REF!-ZASOBY_WŁ_!M313</f>
        <v>#REF!</v>
      </c>
      <c r="N313" s="210" t="e">
        <f>SUM(O313:P313)</f>
        <v>#REF!</v>
      </c>
      <c r="O313" s="201" t="e">
        <f>ZASOBY!#REF!-ZASOBY_WŁ_!O313</f>
        <v>#REF!</v>
      </c>
      <c r="P313" s="201" t="e">
        <f>ZASOBY!#REF!-ZASOBY_WŁ_!P313</f>
        <v>#REF!</v>
      </c>
      <c r="Q313" s="202" t="e">
        <f>SUM(R313:S313)</f>
        <v>#REF!</v>
      </c>
      <c r="R313" s="203" t="e">
        <f>ZASOBY!#REF!-ZASOBY_WŁ_!R313</f>
        <v>#REF!</v>
      </c>
      <c r="S313" s="203" t="e">
        <f>ZASOBY!#REF!-ZASOBY_WŁ_!S313</f>
        <v>#REF!</v>
      </c>
      <c r="T313" s="242" t="e">
        <f>SUM(U313:V313)</f>
        <v>#REF!</v>
      </c>
      <c r="U313" s="203" t="e">
        <f>ZASOBY!#REF!-ZASOBY_WŁ_!U313</f>
        <v>#REF!</v>
      </c>
      <c r="V313" s="203" t="e">
        <f>ZASOBY!#REF!-ZASOBY_WŁ_!V313</f>
        <v>#REF!</v>
      </c>
      <c r="W313" s="212"/>
      <c r="X313" s="212">
        <v>1920</v>
      </c>
      <c r="Y313" s="204"/>
      <c r="Z313" s="67"/>
      <c r="BN313" s="154"/>
      <c r="BO313" s="154"/>
      <c r="BP313" s="154"/>
      <c r="BQ313" s="154"/>
      <c r="BR313" s="154"/>
      <c r="BS313" s="154"/>
      <c r="BT313" s="154"/>
      <c r="BU313" s="154"/>
      <c r="BV313" s="154"/>
      <c r="BW313" s="154"/>
      <c r="BX313" s="154"/>
      <c r="BY313" s="154"/>
      <c r="BZ313" s="154"/>
      <c r="CA313" s="154"/>
      <c r="CB313" s="154"/>
      <c r="CC313" s="154"/>
      <c r="CD313" s="154"/>
      <c r="CE313" s="154"/>
      <c r="CF313" s="154"/>
      <c r="CG313" s="154"/>
      <c r="CH313" s="154"/>
      <c r="CI313" s="154"/>
      <c r="CJ313" s="154"/>
      <c r="CK313" s="154"/>
      <c r="CL313" s="154"/>
      <c r="CM313" s="154"/>
      <c r="CN313" s="154"/>
      <c r="CO313" s="154"/>
      <c r="CP313" s="154"/>
      <c r="CQ313" s="154"/>
      <c r="CR313" s="154"/>
      <c r="CS313" s="154"/>
      <c r="CT313" s="154"/>
      <c r="CU313" s="154"/>
      <c r="CV313" s="154"/>
      <c r="CW313" s="154"/>
      <c r="CX313" s="154"/>
      <c r="CY313" s="154"/>
      <c r="CZ313" s="154"/>
      <c r="DA313" s="154"/>
      <c r="DB313" s="154"/>
      <c r="DC313" s="154"/>
      <c r="DD313" s="154"/>
      <c r="DE313" s="154"/>
      <c r="DF313" s="154"/>
      <c r="DG313" s="154"/>
      <c r="DH313" s="154"/>
      <c r="DI313" s="154"/>
      <c r="DJ313" s="154"/>
      <c r="DK313" s="154"/>
      <c r="DL313" s="154"/>
      <c r="DM313" s="154"/>
      <c r="DN313" s="154"/>
      <c r="DO313" s="154"/>
    </row>
    <row r="314" spans="1:119" ht="12.75" customHeight="1">
      <c r="A314" s="58">
        <v>6</v>
      </c>
      <c r="B314" s="232">
        <f>+B313+1</f>
        <v>28</v>
      </c>
      <c r="C314" s="228">
        <v>3190</v>
      </c>
      <c r="D314" s="207" t="s">
        <v>27</v>
      </c>
      <c r="E314" s="208" t="s">
        <v>24</v>
      </c>
      <c r="F314" s="208" t="s">
        <v>158</v>
      </c>
      <c r="G314" s="208" t="s">
        <v>167</v>
      </c>
      <c r="H314" s="209">
        <v>30</v>
      </c>
      <c r="I314" s="198"/>
      <c r="J314" s="199"/>
      <c r="K314" s="200" t="e">
        <f>SUM(L314:M314)</f>
        <v>#REF!</v>
      </c>
      <c r="L314" s="201" t="e">
        <f>ZASOBY!#REF!-ZASOBY_WŁ_!L314</f>
        <v>#REF!</v>
      </c>
      <c r="M314" s="201" t="e">
        <f>ZASOBY!#REF!-ZASOBY_WŁ_!M314</f>
        <v>#REF!</v>
      </c>
      <c r="N314" s="210" t="e">
        <f>SUM(O314:P314)</f>
        <v>#REF!</v>
      </c>
      <c r="O314" s="201" t="e">
        <f>ZASOBY!#REF!-ZASOBY_WŁ_!O314</f>
        <v>#REF!</v>
      </c>
      <c r="P314" s="201" t="e">
        <f>ZASOBY!#REF!-ZASOBY_WŁ_!P314</f>
        <v>#REF!</v>
      </c>
      <c r="Q314" s="202" t="e">
        <f>SUM(R314:S314)</f>
        <v>#REF!</v>
      </c>
      <c r="R314" s="203" t="e">
        <f>ZASOBY!#REF!-ZASOBY_WŁ_!R314</f>
        <v>#REF!</v>
      </c>
      <c r="S314" s="203" t="e">
        <f>ZASOBY!#REF!-ZASOBY_WŁ_!S314</f>
        <v>#REF!</v>
      </c>
      <c r="T314" s="242" t="e">
        <f>SUM(U314:V314)</f>
        <v>#REF!</v>
      </c>
      <c r="U314" s="203" t="e">
        <f>ZASOBY!#REF!-ZASOBY_WŁ_!U314</f>
        <v>#REF!</v>
      </c>
      <c r="V314" s="203" t="e">
        <f>ZASOBY!#REF!-ZASOBY_WŁ_!V314</f>
        <v>#REF!</v>
      </c>
      <c r="W314" s="212"/>
      <c r="X314" s="212">
        <v>1905</v>
      </c>
      <c r="Y314" s="204"/>
      <c r="Z314" s="67"/>
      <c r="BN314" s="154"/>
      <c r="BO314" s="154"/>
      <c r="BP314" s="154"/>
      <c r="BQ314" s="154"/>
      <c r="BR314" s="154"/>
      <c r="BS314" s="154"/>
      <c r="BT314" s="154"/>
      <c r="BU314" s="154"/>
      <c r="BV314" s="154"/>
      <c r="BW314" s="154"/>
      <c r="BX314" s="154"/>
      <c r="BY314" s="154"/>
      <c r="BZ314" s="154"/>
      <c r="CA314" s="154"/>
      <c r="CB314" s="154"/>
      <c r="CC314" s="154"/>
      <c r="CD314" s="154"/>
      <c r="CE314" s="154"/>
      <c r="CF314" s="154"/>
      <c r="CG314" s="154"/>
      <c r="CH314" s="154"/>
      <c r="CI314" s="154"/>
      <c r="CJ314" s="154"/>
      <c r="CK314" s="154"/>
      <c r="CL314" s="154"/>
      <c r="CM314" s="154"/>
      <c r="CN314" s="154"/>
      <c r="CO314" s="154"/>
      <c r="CP314" s="154"/>
      <c r="CQ314" s="154"/>
      <c r="CR314" s="154"/>
      <c r="CS314" s="154"/>
      <c r="CT314" s="154"/>
      <c r="CU314" s="154"/>
      <c r="CV314" s="154"/>
      <c r="CW314" s="154"/>
      <c r="CX314" s="154"/>
      <c r="CY314" s="154"/>
      <c r="CZ314" s="154"/>
      <c r="DA314" s="154"/>
      <c r="DB314" s="154"/>
      <c r="DC314" s="154"/>
      <c r="DD314" s="154"/>
      <c r="DE314" s="154"/>
      <c r="DF314" s="154"/>
      <c r="DG314" s="154"/>
      <c r="DH314" s="154"/>
      <c r="DI314" s="154"/>
      <c r="DJ314" s="154"/>
      <c r="DK314" s="154"/>
      <c r="DL314" s="154"/>
      <c r="DM314" s="154"/>
      <c r="DN314" s="154"/>
      <c r="DO314" s="154"/>
    </row>
    <row r="315" spans="1:119" ht="12.75" customHeight="1">
      <c r="A315" s="58">
        <v>7</v>
      </c>
      <c r="B315" s="198">
        <f>+B314+1</f>
        <v>29</v>
      </c>
      <c r="C315" s="231">
        <v>3163</v>
      </c>
      <c r="D315" s="195" t="s">
        <v>23</v>
      </c>
      <c r="E315" s="196" t="s">
        <v>24</v>
      </c>
      <c r="F315" s="196" t="s">
        <v>170</v>
      </c>
      <c r="G315" s="196" t="s">
        <v>171</v>
      </c>
      <c r="H315" s="197">
        <v>20</v>
      </c>
      <c r="I315" s="198">
        <v>1</v>
      </c>
      <c r="J315" s="199"/>
      <c r="K315" s="200" t="e">
        <f>SUM(L315:M315)</f>
        <v>#REF!</v>
      </c>
      <c r="L315" s="201" t="e">
        <f>ZASOBY!#REF!-ZASOBY_WŁ_!L315</f>
        <v>#REF!</v>
      </c>
      <c r="M315" s="201" t="e">
        <f>ZASOBY!#REF!-ZASOBY_WŁ_!M315</f>
        <v>#REF!</v>
      </c>
      <c r="N315" s="210" t="e">
        <f>SUM(O315:P315)</f>
        <v>#REF!</v>
      </c>
      <c r="O315" s="201" t="e">
        <f>ZASOBY!#REF!-ZASOBY_WŁ_!O315</f>
        <v>#REF!</v>
      </c>
      <c r="P315" s="201" t="e">
        <f>ZASOBY!#REF!-ZASOBY_WŁ_!P315</f>
        <v>#REF!</v>
      </c>
      <c r="Q315" s="202" t="e">
        <f>SUM(R315:S315)</f>
        <v>#REF!</v>
      </c>
      <c r="R315" s="203" t="e">
        <f>ZASOBY!#REF!-ZASOBY_WŁ_!R315</f>
        <v>#REF!</v>
      </c>
      <c r="S315" s="203" t="e">
        <f>ZASOBY!#REF!-ZASOBY_WŁ_!S315</f>
        <v>#REF!</v>
      </c>
      <c r="T315" s="242" t="e">
        <f>SUM(U315:V315)</f>
        <v>#REF!</v>
      </c>
      <c r="U315" s="203" t="e">
        <f>ZASOBY!#REF!-ZASOBY_WŁ_!U315</f>
        <v>#REF!</v>
      </c>
      <c r="V315" s="203" t="e">
        <f>ZASOBY!#REF!-ZASOBY_WŁ_!V315</f>
        <v>#REF!</v>
      </c>
      <c r="W315" s="212"/>
      <c r="X315" s="212">
        <v>1896</v>
      </c>
      <c r="Y315" s="204"/>
      <c r="Z315" s="67"/>
      <c r="BN315" s="154"/>
      <c r="BO315" s="154"/>
      <c r="BP315" s="154"/>
      <c r="BQ315" s="154"/>
      <c r="BR315" s="154"/>
      <c r="BS315" s="154"/>
      <c r="BT315" s="154"/>
      <c r="BU315" s="154"/>
      <c r="BV315" s="154"/>
      <c r="BW315" s="154"/>
      <c r="BX315" s="154"/>
      <c r="BY315" s="154"/>
      <c r="BZ315" s="154"/>
      <c r="CA315" s="154"/>
      <c r="CB315" s="154"/>
      <c r="CC315" s="154"/>
      <c r="CD315" s="154"/>
      <c r="CE315" s="154"/>
      <c r="CF315" s="154"/>
      <c r="CG315" s="154"/>
      <c r="CH315" s="154"/>
      <c r="CI315" s="154"/>
      <c r="CJ315" s="154"/>
      <c r="CK315" s="154"/>
      <c r="CL315" s="154"/>
      <c r="CM315" s="154"/>
      <c r="CN315" s="154"/>
      <c r="CO315" s="154"/>
      <c r="CP315" s="154"/>
      <c r="CQ315" s="154"/>
      <c r="CR315" s="154"/>
      <c r="CS315" s="154"/>
      <c r="CT315" s="154"/>
      <c r="CU315" s="154"/>
      <c r="CV315" s="154"/>
      <c r="CW315" s="154"/>
      <c r="CX315" s="154"/>
      <c r="CY315" s="154"/>
      <c r="CZ315" s="154"/>
      <c r="DA315" s="154"/>
      <c r="DB315" s="154"/>
      <c r="DC315" s="154"/>
      <c r="DD315" s="154"/>
      <c r="DE315" s="154"/>
      <c r="DF315" s="154"/>
      <c r="DG315" s="154"/>
      <c r="DH315" s="154"/>
      <c r="DI315" s="154"/>
      <c r="DJ315" s="154"/>
      <c r="DK315" s="154"/>
      <c r="DL315" s="154"/>
      <c r="DM315" s="154"/>
      <c r="DN315" s="154"/>
      <c r="DO315" s="154"/>
    </row>
    <row r="316" spans="1:119" ht="12.75" customHeight="1">
      <c r="A316" s="58">
        <v>7</v>
      </c>
      <c r="B316" s="232">
        <f>+B315+1</f>
        <v>30</v>
      </c>
      <c r="C316" s="228">
        <v>3164</v>
      </c>
      <c r="D316" s="207" t="s">
        <v>27</v>
      </c>
      <c r="E316" s="208" t="s">
        <v>24</v>
      </c>
      <c r="F316" s="208" t="s">
        <v>172</v>
      </c>
      <c r="G316" s="208" t="s">
        <v>173</v>
      </c>
      <c r="H316" s="209">
        <v>3</v>
      </c>
      <c r="I316" s="198"/>
      <c r="J316" s="199"/>
      <c r="K316" s="200" t="e">
        <f>SUM(L316:M316)</f>
        <v>#REF!</v>
      </c>
      <c r="L316" s="201" t="e">
        <f>ZASOBY!#REF!-ZASOBY_WŁ_!L316</f>
        <v>#REF!</v>
      </c>
      <c r="M316" s="201" t="e">
        <f>ZASOBY!#REF!-ZASOBY_WŁ_!M316</f>
        <v>#REF!</v>
      </c>
      <c r="N316" s="210" t="e">
        <f>SUM(O316:P316)</f>
        <v>#REF!</v>
      </c>
      <c r="O316" s="201" t="e">
        <f>ZASOBY!#REF!-ZASOBY_WŁ_!O316</f>
        <v>#REF!</v>
      </c>
      <c r="P316" s="201" t="e">
        <f>ZASOBY!#REF!-ZASOBY_WŁ_!P316</f>
        <v>#REF!</v>
      </c>
      <c r="Q316" s="202" t="e">
        <f>SUM(R316:S316)</f>
        <v>#REF!</v>
      </c>
      <c r="R316" s="203" t="e">
        <f>ZASOBY!#REF!-ZASOBY_WŁ_!R316</f>
        <v>#REF!</v>
      </c>
      <c r="S316" s="203" t="e">
        <f>ZASOBY!#REF!-ZASOBY_WŁ_!S316</f>
        <v>#REF!</v>
      </c>
      <c r="T316" s="242" t="e">
        <f>SUM(U316:V316)</f>
        <v>#REF!</v>
      </c>
      <c r="U316" s="203" t="e">
        <f>ZASOBY!#REF!-ZASOBY_WŁ_!U316</f>
        <v>#REF!</v>
      </c>
      <c r="V316" s="203" t="e">
        <f>ZASOBY!#REF!-ZASOBY_WŁ_!V316</f>
        <v>#REF!</v>
      </c>
      <c r="W316" s="212"/>
      <c r="X316" s="212">
        <v>1892</v>
      </c>
      <c r="Y316" s="204"/>
      <c r="Z316" s="67"/>
      <c r="BN316" s="154"/>
      <c r="BO316" s="154"/>
      <c r="BP316" s="154"/>
      <c r="BQ316" s="154"/>
      <c r="BR316" s="154"/>
      <c r="BS316" s="154"/>
      <c r="BT316" s="154"/>
      <c r="BU316" s="154"/>
      <c r="BV316" s="154"/>
      <c r="BW316" s="154"/>
      <c r="BX316" s="154"/>
      <c r="BY316" s="154"/>
      <c r="BZ316" s="154"/>
      <c r="CA316" s="154"/>
      <c r="CB316" s="154"/>
      <c r="CC316" s="154"/>
      <c r="CD316" s="154"/>
      <c r="CE316" s="154"/>
      <c r="CF316" s="154"/>
      <c r="CG316" s="154"/>
      <c r="CH316" s="154"/>
      <c r="CI316" s="154"/>
      <c r="CJ316" s="154"/>
      <c r="CK316" s="154"/>
      <c r="CL316" s="154"/>
      <c r="CM316" s="154"/>
      <c r="CN316" s="154"/>
      <c r="CO316" s="154"/>
      <c r="CP316" s="154"/>
      <c r="CQ316" s="154"/>
      <c r="CR316" s="154"/>
      <c r="CS316" s="154"/>
      <c r="CT316" s="154"/>
      <c r="CU316" s="154"/>
      <c r="CV316" s="154"/>
      <c r="CW316" s="154"/>
      <c r="CX316" s="154"/>
      <c r="CY316" s="154"/>
      <c r="CZ316" s="154"/>
      <c r="DA316" s="154"/>
      <c r="DB316" s="154"/>
      <c r="DC316" s="154"/>
      <c r="DD316" s="154"/>
      <c r="DE316" s="154"/>
      <c r="DF316" s="154"/>
      <c r="DG316" s="154"/>
      <c r="DH316" s="154"/>
      <c r="DI316" s="154"/>
      <c r="DJ316" s="154"/>
      <c r="DK316" s="154"/>
      <c r="DL316" s="154"/>
      <c r="DM316" s="154"/>
      <c r="DN316" s="154"/>
      <c r="DO316" s="154"/>
    </row>
    <row r="317" spans="1:119" ht="12.75" customHeight="1">
      <c r="A317" s="58">
        <v>7</v>
      </c>
      <c r="B317" s="232">
        <f>+B316+1</f>
        <v>31</v>
      </c>
      <c r="C317" s="228">
        <v>3023</v>
      </c>
      <c r="D317" s="207" t="s">
        <v>27</v>
      </c>
      <c r="E317" s="208" t="s">
        <v>24</v>
      </c>
      <c r="F317" s="208" t="s">
        <v>174</v>
      </c>
      <c r="G317" s="208" t="s">
        <v>175</v>
      </c>
      <c r="H317" s="209">
        <v>16</v>
      </c>
      <c r="I317" s="198"/>
      <c r="J317" s="199"/>
      <c r="K317" s="200" t="e">
        <f>SUM(L317:M317)</f>
        <v>#REF!</v>
      </c>
      <c r="L317" s="201" t="e">
        <f>ZASOBY!#REF!-ZASOBY_WŁ_!L317</f>
        <v>#REF!</v>
      </c>
      <c r="M317" s="201" t="e">
        <f>ZASOBY!#REF!-ZASOBY_WŁ_!M317</f>
        <v>#REF!</v>
      </c>
      <c r="N317" s="210" t="e">
        <f>SUM(O317:P317)</f>
        <v>#REF!</v>
      </c>
      <c r="O317" s="201" t="e">
        <f>ZASOBY!#REF!-ZASOBY_WŁ_!O317</f>
        <v>#REF!</v>
      </c>
      <c r="P317" s="201" t="e">
        <f>ZASOBY!#REF!-ZASOBY_WŁ_!P317</f>
        <v>#REF!</v>
      </c>
      <c r="Q317" s="202" t="e">
        <f>SUM(R317:S317)</f>
        <v>#REF!</v>
      </c>
      <c r="R317" s="203" t="e">
        <f>ZASOBY!#REF!-ZASOBY_WŁ_!R317</f>
        <v>#REF!</v>
      </c>
      <c r="S317" s="203" t="e">
        <f>ZASOBY!#REF!-ZASOBY_WŁ_!S317</f>
        <v>#REF!</v>
      </c>
      <c r="T317" s="242" t="e">
        <f>SUM(U317:V317)</f>
        <v>#REF!</v>
      </c>
      <c r="U317" s="203" t="e">
        <f>ZASOBY!#REF!-ZASOBY_WŁ_!U317</f>
        <v>#REF!</v>
      </c>
      <c r="V317" s="203" t="e">
        <f>ZASOBY!#REF!-ZASOBY_WŁ_!V317</f>
        <v>#REF!</v>
      </c>
      <c r="W317" s="212"/>
      <c r="X317" s="212">
        <v>1895</v>
      </c>
      <c r="Y317" s="204"/>
      <c r="Z317" s="67"/>
      <c r="BN317" s="154"/>
      <c r="BO317" s="154"/>
      <c r="BP317" s="154"/>
      <c r="BQ317" s="154"/>
      <c r="BR317" s="154"/>
      <c r="BS317" s="154"/>
      <c r="BT317" s="154"/>
      <c r="BU317" s="154"/>
      <c r="BV317" s="154"/>
      <c r="BW317" s="154"/>
      <c r="BX317" s="154"/>
      <c r="BY317" s="154"/>
      <c r="BZ317" s="154"/>
      <c r="CA317" s="154"/>
      <c r="CB317" s="154"/>
      <c r="CC317" s="154"/>
      <c r="CD317" s="154"/>
      <c r="CE317" s="154"/>
      <c r="CF317" s="154"/>
      <c r="CG317" s="154"/>
      <c r="CH317" s="154"/>
      <c r="CI317" s="154"/>
      <c r="CJ317" s="154"/>
      <c r="CK317" s="154"/>
      <c r="CL317" s="154"/>
      <c r="CM317" s="154"/>
      <c r="CN317" s="154"/>
      <c r="CO317" s="154"/>
      <c r="CP317" s="154"/>
      <c r="CQ317" s="154"/>
      <c r="CR317" s="154"/>
      <c r="CS317" s="154"/>
      <c r="CT317" s="154"/>
      <c r="CU317" s="154"/>
      <c r="CV317" s="154"/>
      <c r="CW317" s="154"/>
      <c r="CX317" s="154"/>
      <c r="CY317" s="154"/>
      <c r="CZ317" s="154"/>
      <c r="DA317" s="154"/>
      <c r="DB317" s="154"/>
      <c r="DC317" s="154"/>
      <c r="DD317" s="154"/>
      <c r="DE317" s="154"/>
      <c r="DF317" s="154"/>
      <c r="DG317" s="154"/>
      <c r="DH317" s="154"/>
      <c r="DI317" s="154"/>
      <c r="DJ317" s="154"/>
      <c r="DK317" s="154"/>
      <c r="DL317" s="154"/>
      <c r="DM317" s="154"/>
      <c r="DN317" s="154"/>
      <c r="DO317" s="154"/>
    </row>
    <row r="318" spans="1:119" ht="12.75" customHeight="1">
      <c r="A318" s="58">
        <v>7</v>
      </c>
      <c r="B318" s="198">
        <f>+B317+1</f>
        <v>32</v>
      </c>
      <c r="C318" s="231">
        <v>2006</v>
      </c>
      <c r="D318" s="195" t="s">
        <v>23</v>
      </c>
      <c r="E318" s="196" t="s">
        <v>24</v>
      </c>
      <c r="F318" s="196" t="s">
        <v>176</v>
      </c>
      <c r="G318" s="196" t="s">
        <v>177</v>
      </c>
      <c r="H318" s="197">
        <v>13</v>
      </c>
      <c r="I318" s="198">
        <v>1</v>
      </c>
      <c r="J318" s="199"/>
      <c r="K318" s="200" t="e">
        <f>SUM(L318:M318)</f>
        <v>#REF!</v>
      </c>
      <c r="L318" s="201" t="e">
        <f>ZASOBY!#REF!-ZASOBY_WŁ_!L318</f>
        <v>#REF!</v>
      </c>
      <c r="M318" s="201" t="e">
        <f>ZASOBY!#REF!-ZASOBY_WŁ_!M318</f>
        <v>#REF!</v>
      </c>
      <c r="N318" s="210" t="e">
        <f>SUM(O318:P318)</f>
        <v>#REF!</v>
      </c>
      <c r="O318" s="201" t="e">
        <f>ZASOBY!#REF!-ZASOBY_WŁ_!O318</f>
        <v>#REF!</v>
      </c>
      <c r="P318" s="201" t="e">
        <f>ZASOBY!#REF!-ZASOBY_WŁ_!P318</f>
        <v>#REF!</v>
      </c>
      <c r="Q318" s="202" t="e">
        <f>SUM(R318:S318)</f>
        <v>#REF!</v>
      </c>
      <c r="R318" s="203" t="e">
        <f>ZASOBY!#REF!-ZASOBY_WŁ_!R318</f>
        <v>#REF!</v>
      </c>
      <c r="S318" s="203" t="e">
        <f>ZASOBY!#REF!-ZASOBY_WŁ_!S318</f>
        <v>#REF!</v>
      </c>
      <c r="T318" s="242" t="e">
        <f>SUM(U318:V318)</f>
        <v>#REF!</v>
      </c>
      <c r="U318" s="203" t="e">
        <f>ZASOBY!#REF!-ZASOBY_WŁ_!U318</f>
        <v>#REF!</v>
      </c>
      <c r="V318" s="203" t="e">
        <f>ZASOBY!#REF!-ZASOBY_WŁ_!V318</f>
        <v>#REF!</v>
      </c>
      <c r="W318" s="212"/>
      <c r="X318" s="225">
        <v>1970</v>
      </c>
      <c r="Y318" s="204"/>
      <c r="Z318" s="67"/>
      <c r="BN318" s="154"/>
      <c r="BO318" s="154"/>
      <c r="BP318" s="154"/>
      <c r="BQ318" s="154"/>
      <c r="BR318" s="154"/>
      <c r="BS318" s="154"/>
      <c r="BT318" s="154"/>
      <c r="BU318" s="154"/>
      <c r="BV318" s="154"/>
      <c r="BW318" s="154"/>
      <c r="BX318" s="154"/>
      <c r="BY318" s="154"/>
      <c r="BZ318" s="154"/>
      <c r="CA318" s="154"/>
      <c r="CB318" s="154"/>
      <c r="CC318" s="154"/>
      <c r="CD318" s="154"/>
      <c r="CE318" s="154"/>
      <c r="CF318" s="154"/>
      <c r="CG318" s="154"/>
      <c r="CH318" s="154"/>
      <c r="CI318" s="154"/>
      <c r="CJ318" s="154"/>
      <c r="CK318" s="154"/>
      <c r="CL318" s="154"/>
      <c r="CM318" s="154"/>
      <c r="CN318" s="154"/>
      <c r="CO318" s="154"/>
      <c r="CP318" s="154"/>
      <c r="CQ318" s="154"/>
      <c r="CR318" s="154"/>
      <c r="CS318" s="154"/>
      <c r="CT318" s="154"/>
      <c r="CU318" s="154"/>
      <c r="CV318" s="154"/>
      <c r="CW318" s="154"/>
      <c r="CX318" s="154"/>
      <c r="CY318" s="154"/>
      <c r="CZ318" s="154"/>
      <c r="DA318" s="154"/>
      <c r="DB318" s="154"/>
      <c r="DC318" s="154"/>
      <c r="DD318" s="154"/>
      <c r="DE318" s="154"/>
      <c r="DF318" s="154"/>
      <c r="DG318" s="154"/>
      <c r="DH318" s="154"/>
      <c r="DI318" s="154"/>
      <c r="DJ318" s="154"/>
      <c r="DK318" s="154"/>
      <c r="DL318" s="154"/>
      <c r="DM318" s="154"/>
      <c r="DN318" s="154"/>
      <c r="DO318" s="154"/>
    </row>
    <row r="319" spans="1:119" ht="12.75" customHeight="1">
      <c r="A319" s="58">
        <v>7</v>
      </c>
      <c r="B319" s="232">
        <f>+B318+1</f>
        <v>33</v>
      </c>
      <c r="C319" s="228">
        <v>6035</v>
      </c>
      <c r="D319" s="207" t="s">
        <v>27</v>
      </c>
      <c r="E319" s="208" t="s">
        <v>24</v>
      </c>
      <c r="F319" s="208" t="s">
        <v>178</v>
      </c>
      <c r="G319" s="208" t="s">
        <v>179</v>
      </c>
      <c r="H319" s="209">
        <v>4</v>
      </c>
      <c r="I319" s="198"/>
      <c r="J319" s="199"/>
      <c r="K319" s="200" t="e">
        <f>SUM(L319:M319)</f>
        <v>#REF!</v>
      </c>
      <c r="L319" s="201" t="e">
        <f>ZASOBY!#REF!-ZASOBY_WŁ_!L319</f>
        <v>#REF!</v>
      </c>
      <c r="M319" s="201" t="e">
        <f>ZASOBY!#REF!-ZASOBY_WŁ_!M319</f>
        <v>#REF!</v>
      </c>
      <c r="N319" s="210" t="e">
        <f>SUM(O319:P319)</f>
        <v>#REF!</v>
      </c>
      <c r="O319" s="201" t="e">
        <f>ZASOBY!#REF!-ZASOBY_WŁ_!O319</f>
        <v>#REF!</v>
      </c>
      <c r="P319" s="201" t="e">
        <f>ZASOBY!#REF!-ZASOBY_WŁ_!P319</f>
        <v>#REF!</v>
      </c>
      <c r="Q319" s="202" t="e">
        <f>SUM(R319:S319)</f>
        <v>#REF!</v>
      </c>
      <c r="R319" s="203" t="e">
        <f>ZASOBY!#REF!-ZASOBY_WŁ_!R319</f>
        <v>#REF!</v>
      </c>
      <c r="S319" s="203" t="e">
        <f>ZASOBY!#REF!-ZASOBY_WŁ_!S319</f>
        <v>#REF!</v>
      </c>
      <c r="T319" s="242" t="e">
        <f>SUM(U319:V319)</f>
        <v>#REF!</v>
      </c>
      <c r="U319" s="203" t="e">
        <f>ZASOBY!#REF!-ZASOBY_WŁ_!U319</f>
        <v>#REF!</v>
      </c>
      <c r="V319" s="203" t="e">
        <f>ZASOBY!#REF!-ZASOBY_WŁ_!V319</f>
        <v>#REF!</v>
      </c>
      <c r="W319" s="212"/>
      <c r="X319" s="225"/>
      <c r="Y319" s="204"/>
      <c r="Z319" s="67"/>
      <c r="BN319" s="154"/>
      <c r="BO319" s="154"/>
      <c r="BP319" s="154"/>
      <c r="BQ319" s="154"/>
      <c r="BR319" s="154"/>
      <c r="BS319" s="154"/>
      <c r="BT319" s="154"/>
      <c r="BU319" s="154"/>
      <c r="BV319" s="154"/>
      <c r="BW319" s="154"/>
      <c r="BX319" s="154"/>
      <c r="BY319" s="154"/>
      <c r="BZ319" s="154"/>
      <c r="CA319" s="154"/>
      <c r="CB319" s="154"/>
      <c r="CC319" s="154"/>
      <c r="CD319" s="154"/>
      <c r="CE319" s="154"/>
      <c r="CF319" s="154"/>
      <c r="CG319" s="154"/>
      <c r="CH319" s="154"/>
      <c r="CI319" s="154"/>
      <c r="CJ319" s="154"/>
      <c r="CK319" s="154"/>
      <c r="CL319" s="154"/>
      <c r="CM319" s="154"/>
      <c r="CN319" s="154"/>
      <c r="CO319" s="154"/>
      <c r="CP319" s="154"/>
      <c r="CQ319" s="154"/>
      <c r="CR319" s="154"/>
      <c r="CS319" s="154"/>
      <c r="CT319" s="154"/>
      <c r="CU319" s="154"/>
      <c r="CV319" s="154"/>
      <c r="CW319" s="154"/>
      <c r="CX319" s="154"/>
      <c r="CY319" s="154"/>
      <c r="CZ319" s="154"/>
      <c r="DA319" s="154"/>
      <c r="DB319" s="154"/>
      <c r="DC319" s="154"/>
      <c r="DD319" s="154"/>
      <c r="DE319" s="154"/>
      <c r="DF319" s="154"/>
      <c r="DG319" s="154"/>
      <c r="DH319" s="154"/>
      <c r="DI319" s="154"/>
      <c r="DJ319" s="154"/>
      <c r="DK319" s="154"/>
      <c r="DL319" s="154"/>
      <c r="DM319" s="154"/>
      <c r="DN319" s="154"/>
      <c r="DO319" s="154"/>
    </row>
    <row r="320" spans="1:119" ht="12.75" customHeight="1">
      <c r="A320" s="58">
        <v>7</v>
      </c>
      <c r="B320" s="232">
        <f>+B319+1</f>
        <v>34</v>
      </c>
      <c r="C320" s="228">
        <v>3199</v>
      </c>
      <c r="D320" s="207" t="s">
        <v>27</v>
      </c>
      <c r="E320" s="208" t="s">
        <v>24</v>
      </c>
      <c r="F320" s="208" t="s">
        <v>178</v>
      </c>
      <c r="G320" s="208" t="s">
        <v>180</v>
      </c>
      <c r="H320" s="209">
        <v>16</v>
      </c>
      <c r="I320" s="198"/>
      <c r="J320" s="199"/>
      <c r="K320" s="200" t="e">
        <f>SUM(L320:M320)</f>
        <v>#REF!</v>
      </c>
      <c r="L320" s="201" t="e">
        <f>ZASOBY!#REF!-ZASOBY_WŁ_!L320</f>
        <v>#REF!</v>
      </c>
      <c r="M320" s="201" t="e">
        <f>ZASOBY!#REF!-ZASOBY_WŁ_!M320</f>
        <v>#REF!</v>
      </c>
      <c r="N320" s="210" t="e">
        <f>SUM(O320:P320)</f>
        <v>#REF!</v>
      </c>
      <c r="O320" s="201" t="e">
        <f>ZASOBY!#REF!-ZASOBY_WŁ_!O320</f>
        <v>#REF!</v>
      </c>
      <c r="P320" s="201" t="e">
        <f>ZASOBY!#REF!-ZASOBY_WŁ_!P320</f>
        <v>#REF!</v>
      </c>
      <c r="Q320" s="202" t="e">
        <f>SUM(R320:S320)</f>
        <v>#REF!</v>
      </c>
      <c r="R320" s="203" t="e">
        <f>ZASOBY!#REF!-ZASOBY_WŁ_!R320</f>
        <v>#REF!</v>
      </c>
      <c r="S320" s="203" t="e">
        <f>ZASOBY!#REF!-ZASOBY_WŁ_!S320</f>
        <v>#REF!</v>
      </c>
      <c r="T320" s="242" t="e">
        <f>SUM(U320:V320)</f>
        <v>#REF!</v>
      </c>
      <c r="U320" s="203" t="e">
        <f>ZASOBY!#REF!-ZASOBY_WŁ_!U320</f>
        <v>#REF!</v>
      </c>
      <c r="V320" s="203" t="e">
        <f>ZASOBY!#REF!-ZASOBY_WŁ_!V320</f>
        <v>#REF!</v>
      </c>
      <c r="W320" s="212"/>
      <c r="X320" s="225">
        <v>1930</v>
      </c>
      <c r="Y320" s="204"/>
      <c r="Z320" s="67"/>
      <c r="BN320" s="154"/>
      <c r="BO320" s="154"/>
      <c r="BP320" s="154"/>
      <c r="BQ320" s="154"/>
      <c r="BR320" s="154"/>
      <c r="BS320" s="154"/>
      <c r="BT320" s="154"/>
      <c r="BU320" s="154"/>
      <c r="BV320" s="154"/>
      <c r="BW320" s="154"/>
      <c r="BX320" s="154"/>
      <c r="BY320" s="154"/>
      <c r="BZ320" s="154"/>
      <c r="CA320" s="154"/>
      <c r="CB320" s="154"/>
      <c r="CC320" s="154"/>
      <c r="CD320" s="154"/>
      <c r="CE320" s="154"/>
      <c r="CF320" s="154"/>
      <c r="CG320" s="154"/>
      <c r="CH320" s="154"/>
      <c r="CI320" s="154"/>
      <c r="CJ320" s="154"/>
      <c r="CK320" s="154"/>
      <c r="CL320" s="154"/>
      <c r="CM320" s="154"/>
      <c r="CN320" s="154"/>
      <c r="CO320" s="154"/>
      <c r="CP320" s="154"/>
      <c r="CQ320" s="154"/>
      <c r="CR320" s="154"/>
      <c r="CS320" s="154"/>
      <c r="CT320" s="154"/>
      <c r="CU320" s="154"/>
      <c r="CV320" s="154"/>
      <c r="CW320" s="154"/>
      <c r="CX320" s="154"/>
      <c r="CY320" s="154"/>
      <c r="CZ320" s="154"/>
      <c r="DA320" s="154"/>
      <c r="DB320" s="154"/>
      <c r="DC320" s="154"/>
      <c r="DD320" s="154"/>
      <c r="DE320" s="154"/>
      <c r="DF320" s="154"/>
      <c r="DG320" s="154"/>
      <c r="DH320" s="154"/>
      <c r="DI320" s="154"/>
      <c r="DJ320" s="154"/>
      <c r="DK320" s="154"/>
      <c r="DL320" s="154"/>
      <c r="DM320" s="154"/>
      <c r="DN320" s="154"/>
      <c r="DO320" s="154"/>
    </row>
    <row r="321" spans="1:119" ht="12.75" customHeight="1">
      <c r="A321" s="58">
        <v>7</v>
      </c>
      <c r="B321" s="232">
        <f>+B320+1</f>
        <v>35</v>
      </c>
      <c r="C321" s="228">
        <v>3200</v>
      </c>
      <c r="D321" s="207" t="s">
        <v>27</v>
      </c>
      <c r="E321" s="208" t="s">
        <v>24</v>
      </c>
      <c r="F321" s="208" t="s">
        <v>178</v>
      </c>
      <c r="G321" s="208" t="s">
        <v>180</v>
      </c>
      <c r="H321" s="209">
        <v>20</v>
      </c>
      <c r="I321" s="198"/>
      <c r="J321" s="199"/>
      <c r="K321" s="200" t="e">
        <f>SUM(L321:M321)</f>
        <v>#REF!</v>
      </c>
      <c r="L321" s="201" t="e">
        <f>ZASOBY!#REF!-ZASOBY_WŁ_!L321</f>
        <v>#REF!</v>
      </c>
      <c r="M321" s="201" t="e">
        <f>ZASOBY!#REF!-ZASOBY_WŁ_!M321</f>
        <v>#REF!</v>
      </c>
      <c r="N321" s="210" t="e">
        <f>SUM(O321:P321)</f>
        <v>#REF!</v>
      </c>
      <c r="O321" s="201" t="e">
        <f>ZASOBY!#REF!-ZASOBY_WŁ_!O321</f>
        <v>#REF!</v>
      </c>
      <c r="P321" s="201" t="e">
        <f>ZASOBY!#REF!-ZASOBY_WŁ_!P321</f>
        <v>#REF!</v>
      </c>
      <c r="Q321" s="202" t="e">
        <f>SUM(R321:S321)</f>
        <v>#REF!</v>
      </c>
      <c r="R321" s="203" t="e">
        <f>ZASOBY!#REF!-ZASOBY_WŁ_!R321</f>
        <v>#REF!</v>
      </c>
      <c r="S321" s="203" t="e">
        <f>ZASOBY!#REF!-ZASOBY_WŁ_!S321</f>
        <v>#REF!</v>
      </c>
      <c r="T321" s="242" t="e">
        <f>SUM(U321:V321)</f>
        <v>#REF!</v>
      </c>
      <c r="U321" s="203" t="e">
        <f>ZASOBY!#REF!-ZASOBY_WŁ_!U321</f>
        <v>#REF!</v>
      </c>
      <c r="V321" s="203" t="e">
        <f>ZASOBY!#REF!-ZASOBY_WŁ_!V321</f>
        <v>#REF!</v>
      </c>
      <c r="W321" s="212"/>
      <c r="X321" s="225">
        <v>1930</v>
      </c>
      <c r="Y321" s="204"/>
      <c r="Z321" s="67"/>
      <c r="BN321" s="154"/>
      <c r="BO321" s="154"/>
      <c r="BP321" s="154"/>
      <c r="BQ321" s="154"/>
      <c r="BR321" s="154"/>
      <c r="BS321" s="154"/>
      <c r="BT321" s="154"/>
      <c r="BU321" s="154"/>
      <c r="BV321" s="154"/>
      <c r="BW321" s="154"/>
      <c r="BX321" s="154"/>
      <c r="BY321" s="154"/>
      <c r="BZ321" s="154"/>
      <c r="CA321" s="154"/>
      <c r="CB321" s="154"/>
      <c r="CC321" s="154"/>
      <c r="CD321" s="154"/>
      <c r="CE321" s="154"/>
      <c r="CF321" s="154"/>
      <c r="CG321" s="154"/>
      <c r="CH321" s="154"/>
      <c r="CI321" s="154"/>
      <c r="CJ321" s="154"/>
      <c r="CK321" s="154"/>
      <c r="CL321" s="154"/>
      <c r="CM321" s="154"/>
      <c r="CN321" s="154"/>
      <c r="CO321" s="154"/>
      <c r="CP321" s="154"/>
      <c r="CQ321" s="154"/>
      <c r="CR321" s="154"/>
      <c r="CS321" s="154"/>
      <c r="CT321" s="154"/>
      <c r="CU321" s="154"/>
      <c r="CV321" s="154"/>
      <c r="CW321" s="154"/>
      <c r="CX321" s="154"/>
      <c r="CY321" s="154"/>
      <c r="CZ321" s="154"/>
      <c r="DA321" s="154"/>
      <c r="DB321" s="154"/>
      <c r="DC321" s="154"/>
      <c r="DD321" s="154"/>
      <c r="DE321" s="154"/>
      <c r="DF321" s="154"/>
      <c r="DG321" s="154"/>
      <c r="DH321" s="154"/>
      <c r="DI321" s="154"/>
      <c r="DJ321" s="154"/>
      <c r="DK321" s="154"/>
      <c r="DL321" s="154"/>
      <c r="DM321" s="154"/>
      <c r="DN321" s="154"/>
      <c r="DO321" s="154"/>
    </row>
    <row r="322" spans="1:119" ht="12.75" customHeight="1">
      <c r="A322" s="58">
        <v>7</v>
      </c>
      <c r="B322" s="234">
        <f>+B321+1</f>
        <v>36</v>
      </c>
      <c r="C322" s="243">
        <v>3207</v>
      </c>
      <c r="D322" s="244" t="s">
        <v>27</v>
      </c>
      <c r="E322" s="245" t="s">
        <v>54</v>
      </c>
      <c r="F322" s="245" t="s">
        <v>224</v>
      </c>
      <c r="G322" s="246" t="s">
        <v>225</v>
      </c>
      <c r="H322" s="247">
        <v>4</v>
      </c>
      <c r="I322" s="198"/>
      <c r="J322" s="199"/>
      <c r="K322" s="200" t="e">
        <f>SUM(L322:M322)</f>
        <v>#REF!</v>
      </c>
      <c r="L322" s="201" t="e">
        <f>ZASOBY!#REF!-ZASOBY_WŁ_!L322</f>
        <v>#REF!</v>
      </c>
      <c r="M322" s="201" t="e">
        <f>ZASOBY!#REF!-ZASOBY_WŁ_!M322</f>
        <v>#REF!</v>
      </c>
      <c r="N322" s="210" t="e">
        <f>SUM(O322:P322)</f>
        <v>#REF!</v>
      </c>
      <c r="O322" s="201" t="e">
        <f>ZASOBY!#REF!-ZASOBY_WŁ_!O322</f>
        <v>#REF!</v>
      </c>
      <c r="P322" s="201" t="e">
        <f>ZASOBY!#REF!-ZASOBY_WŁ_!P322</f>
        <v>#REF!</v>
      </c>
      <c r="Q322" s="202" t="e">
        <f>SUM(R322:S322)</f>
        <v>#REF!</v>
      </c>
      <c r="R322" s="203" t="e">
        <f>ZASOBY!#REF!-ZASOBY_WŁ_!R322</f>
        <v>#REF!</v>
      </c>
      <c r="S322" s="203" t="e">
        <f>ZASOBY!#REF!-ZASOBY_WŁ_!S322</f>
        <v>#REF!</v>
      </c>
      <c r="T322" s="242" t="e">
        <f>SUM(U322:V322)</f>
        <v>#REF!</v>
      </c>
      <c r="U322" s="203" t="e">
        <f>ZASOBY!#REF!-ZASOBY_WŁ_!U322</f>
        <v>#REF!</v>
      </c>
      <c r="V322" s="203" t="e">
        <f>ZASOBY!#REF!-ZASOBY_WŁ_!V322</f>
        <v>#REF!</v>
      </c>
      <c r="W322" s="249"/>
      <c r="X322" s="250"/>
      <c r="Y322" s="251"/>
      <c r="Z322" s="95"/>
      <c r="BN322" s="154"/>
      <c r="BO322" s="154"/>
      <c r="BP322" s="154"/>
      <c r="BQ322" s="154"/>
      <c r="BR322" s="154"/>
      <c r="BS322" s="154"/>
      <c r="BT322" s="154"/>
      <c r="BU322" s="154"/>
      <c r="BV322" s="154"/>
      <c r="BW322" s="154"/>
      <c r="BX322" s="154"/>
      <c r="BY322" s="154"/>
      <c r="BZ322" s="154"/>
      <c r="CA322" s="154"/>
      <c r="CB322" s="154"/>
      <c r="CC322" s="154"/>
      <c r="CD322" s="154"/>
      <c r="CE322" s="154"/>
      <c r="CF322" s="154"/>
      <c r="CG322" s="154"/>
      <c r="CH322" s="154"/>
      <c r="CI322" s="154"/>
      <c r="CJ322" s="154"/>
      <c r="CK322" s="154"/>
      <c r="CL322" s="154"/>
      <c r="CM322" s="154"/>
      <c r="CN322" s="154"/>
      <c r="CO322" s="154"/>
      <c r="CP322" s="154"/>
      <c r="CQ322" s="154"/>
      <c r="CR322" s="154"/>
      <c r="CS322" s="154"/>
      <c r="CT322" s="154"/>
      <c r="CU322" s="154"/>
      <c r="CV322" s="154"/>
      <c r="CW322" s="154"/>
      <c r="CX322" s="154"/>
      <c r="CY322" s="154"/>
      <c r="CZ322" s="154"/>
      <c r="DA322" s="154"/>
      <c r="DB322" s="154"/>
      <c r="DC322" s="154"/>
      <c r="DD322" s="154"/>
      <c r="DE322" s="154"/>
      <c r="DF322" s="154"/>
      <c r="DG322" s="154"/>
      <c r="DH322" s="154"/>
      <c r="DI322" s="154"/>
      <c r="DJ322" s="154"/>
      <c r="DK322" s="154"/>
      <c r="DL322" s="154"/>
      <c r="DM322" s="154"/>
      <c r="DN322" s="154"/>
      <c r="DO322" s="154"/>
    </row>
    <row r="323" spans="1:119" ht="12.75" customHeight="1">
      <c r="A323" s="58">
        <v>7</v>
      </c>
      <c r="B323" s="234">
        <f>+B322+1</f>
        <v>37</v>
      </c>
      <c r="C323" s="243">
        <v>3212</v>
      </c>
      <c r="D323" s="244" t="s">
        <v>27</v>
      </c>
      <c r="E323" s="245" t="s">
        <v>54</v>
      </c>
      <c r="F323" s="245" t="s">
        <v>226</v>
      </c>
      <c r="G323" s="246" t="s">
        <v>162</v>
      </c>
      <c r="H323" s="247">
        <v>6</v>
      </c>
      <c r="I323" s="198"/>
      <c r="J323" s="199"/>
      <c r="K323" s="200" t="e">
        <f>SUM(L323:M323)</f>
        <v>#REF!</v>
      </c>
      <c r="L323" s="201" t="e">
        <f>ZASOBY!#REF!-ZASOBY_WŁ_!L323</f>
        <v>#REF!</v>
      </c>
      <c r="M323" s="201" t="e">
        <f>ZASOBY!#REF!-ZASOBY_WŁ_!M323</f>
        <v>#REF!</v>
      </c>
      <c r="N323" s="210" t="e">
        <f>SUM(O323:P323)</f>
        <v>#REF!</v>
      </c>
      <c r="O323" s="201" t="e">
        <f>ZASOBY!#REF!-ZASOBY_WŁ_!O323</f>
        <v>#REF!</v>
      </c>
      <c r="P323" s="201" t="e">
        <f>ZASOBY!#REF!-ZASOBY_WŁ_!P323</f>
        <v>#REF!</v>
      </c>
      <c r="Q323" s="202" t="e">
        <f>SUM(R323:S323)</f>
        <v>#REF!</v>
      </c>
      <c r="R323" s="203" t="e">
        <f>ZASOBY!#REF!-ZASOBY_WŁ_!R323</f>
        <v>#REF!</v>
      </c>
      <c r="S323" s="203" t="e">
        <f>ZASOBY!#REF!-ZASOBY_WŁ_!S323</f>
        <v>#REF!</v>
      </c>
      <c r="T323" s="242" t="e">
        <f>SUM(U323:V323)</f>
        <v>#REF!</v>
      </c>
      <c r="U323" s="203" t="e">
        <f>ZASOBY!#REF!-ZASOBY_WŁ_!U323</f>
        <v>#REF!</v>
      </c>
      <c r="V323" s="203" t="e">
        <f>ZASOBY!#REF!-ZASOBY_WŁ_!V323</f>
        <v>#REF!</v>
      </c>
      <c r="W323" s="249"/>
      <c r="X323" s="250"/>
      <c r="Y323" s="251"/>
      <c r="Z323" s="95"/>
      <c r="BN323" s="154"/>
      <c r="BO323" s="154"/>
      <c r="BP323" s="154"/>
      <c r="BQ323" s="154"/>
      <c r="BR323" s="154"/>
      <c r="BS323" s="154"/>
      <c r="BT323" s="154"/>
      <c r="BU323" s="154"/>
      <c r="BV323" s="154"/>
      <c r="BW323" s="154"/>
      <c r="BX323" s="154"/>
      <c r="BY323" s="154"/>
      <c r="BZ323" s="154"/>
      <c r="CA323" s="154"/>
      <c r="CB323" s="154"/>
      <c r="CC323" s="154"/>
      <c r="CD323" s="154"/>
      <c r="CE323" s="154"/>
      <c r="CF323" s="154"/>
      <c r="CG323" s="154"/>
      <c r="CH323" s="154"/>
      <c r="CI323" s="154"/>
      <c r="CJ323" s="154"/>
      <c r="CK323" s="154"/>
      <c r="CL323" s="154"/>
      <c r="CM323" s="154"/>
      <c r="CN323" s="154"/>
      <c r="CO323" s="154"/>
      <c r="CP323" s="154"/>
      <c r="CQ323" s="154"/>
      <c r="CR323" s="154"/>
      <c r="CS323" s="154"/>
      <c r="CT323" s="154"/>
      <c r="CU323" s="154"/>
      <c r="CV323" s="154"/>
      <c r="CW323" s="154"/>
      <c r="CX323" s="154"/>
      <c r="CY323" s="154"/>
      <c r="CZ323" s="154"/>
      <c r="DA323" s="154"/>
      <c r="DB323" s="154"/>
      <c r="DC323" s="154"/>
      <c r="DD323" s="154"/>
      <c r="DE323" s="154"/>
      <c r="DF323" s="154"/>
      <c r="DG323" s="154"/>
      <c r="DH323" s="154"/>
      <c r="DI323" s="154"/>
      <c r="DJ323" s="154"/>
      <c r="DK323" s="154"/>
      <c r="DL323" s="154"/>
      <c r="DM323" s="154"/>
      <c r="DN323" s="154"/>
      <c r="DO323" s="154"/>
    </row>
    <row r="324" spans="1:119" ht="12.75" customHeight="1">
      <c r="A324" s="58">
        <v>7</v>
      </c>
      <c r="B324" s="198">
        <f>+B323+1</f>
        <v>38</v>
      </c>
      <c r="C324" s="231">
        <v>3206</v>
      </c>
      <c r="D324" s="252" t="s">
        <v>23</v>
      </c>
      <c r="E324" s="253" t="s">
        <v>54</v>
      </c>
      <c r="F324" s="253" t="s">
        <v>181</v>
      </c>
      <c r="G324" s="196" t="s">
        <v>182</v>
      </c>
      <c r="H324" s="197" t="s">
        <v>183</v>
      </c>
      <c r="I324" s="198">
        <v>1</v>
      </c>
      <c r="J324" s="199"/>
      <c r="K324" s="200" t="e">
        <f>SUM(L324:M324)</f>
        <v>#REF!</v>
      </c>
      <c r="L324" s="201" t="e">
        <f>ZASOBY!#REF!-ZASOBY_WŁ_!L324</f>
        <v>#REF!</v>
      </c>
      <c r="M324" s="201" t="e">
        <f>ZASOBY!#REF!-ZASOBY_WŁ_!M324</f>
        <v>#REF!</v>
      </c>
      <c r="N324" s="210" t="e">
        <f>SUM(O324:P324)</f>
        <v>#REF!</v>
      </c>
      <c r="O324" s="201" t="e">
        <f>ZASOBY!#REF!-ZASOBY_WŁ_!O324</f>
        <v>#REF!</v>
      </c>
      <c r="P324" s="201" t="e">
        <f>ZASOBY!#REF!-ZASOBY_WŁ_!P324</f>
        <v>#REF!</v>
      </c>
      <c r="Q324" s="202" t="e">
        <f>SUM(R324:S324)</f>
        <v>#REF!</v>
      </c>
      <c r="R324" s="203" t="e">
        <f>ZASOBY!#REF!-ZASOBY_WŁ_!R324</f>
        <v>#REF!</v>
      </c>
      <c r="S324" s="203" t="e">
        <f>ZASOBY!#REF!-ZASOBY_WŁ_!S324</f>
        <v>#REF!</v>
      </c>
      <c r="T324" s="242" t="e">
        <f>SUM(U324:V324)</f>
        <v>#REF!</v>
      </c>
      <c r="U324" s="203" t="e">
        <f>ZASOBY!#REF!-ZASOBY_WŁ_!U324</f>
        <v>#REF!</v>
      </c>
      <c r="V324" s="203" t="e">
        <f>ZASOBY!#REF!-ZASOBY_WŁ_!V324</f>
        <v>#REF!</v>
      </c>
      <c r="W324" s="212"/>
      <c r="X324" s="254"/>
      <c r="Y324" s="204"/>
      <c r="Z324" s="67"/>
      <c r="BN324" s="154"/>
      <c r="BO324" s="154"/>
      <c r="BP324" s="154"/>
      <c r="BQ324" s="154"/>
      <c r="BR324" s="154"/>
      <c r="BS324" s="154"/>
      <c r="BT324" s="154"/>
      <c r="BU324" s="154"/>
      <c r="BV324" s="154"/>
      <c r="BW324" s="154"/>
      <c r="BX324" s="154"/>
      <c r="BY324" s="154"/>
      <c r="BZ324" s="154"/>
      <c r="CA324" s="154"/>
      <c r="CB324" s="154"/>
      <c r="CC324" s="154"/>
      <c r="CD324" s="154"/>
      <c r="CE324" s="154"/>
      <c r="CF324" s="154"/>
      <c r="CG324" s="154"/>
      <c r="CH324" s="154"/>
      <c r="CI324" s="154"/>
      <c r="CJ324" s="154"/>
      <c r="CK324" s="154"/>
      <c r="CL324" s="154"/>
      <c r="CM324" s="154"/>
      <c r="CN324" s="154"/>
      <c r="CO324" s="154"/>
      <c r="CP324" s="154"/>
      <c r="CQ324" s="154"/>
      <c r="CR324" s="154"/>
      <c r="CS324" s="154"/>
      <c r="CT324" s="154"/>
      <c r="CU324" s="154"/>
      <c r="CV324" s="154"/>
      <c r="CW324" s="154"/>
      <c r="CX324" s="154"/>
      <c r="CY324" s="154"/>
      <c r="CZ324" s="154"/>
      <c r="DA324" s="154"/>
      <c r="DB324" s="154"/>
      <c r="DC324" s="154"/>
      <c r="DD324" s="154"/>
      <c r="DE324" s="154"/>
      <c r="DF324" s="154"/>
      <c r="DG324" s="154"/>
      <c r="DH324" s="154"/>
      <c r="DI324" s="154"/>
      <c r="DJ324" s="154"/>
      <c r="DK324" s="154"/>
      <c r="DL324" s="154"/>
      <c r="DM324" s="154"/>
      <c r="DN324" s="154"/>
      <c r="DO324" s="154"/>
    </row>
    <row r="325" spans="1:119" ht="12.75" customHeight="1">
      <c r="A325" s="2"/>
      <c r="B325" s="236" t="s">
        <v>156</v>
      </c>
      <c r="C325" s="255"/>
      <c r="D325" s="256"/>
      <c r="E325" s="257"/>
      <c r="F325" s="111" t="s">
        <v>227</v>
      </c>
      <c r="G325" s="111"/>
      <c r="H325" s="238"/>
      <c r="I325" s="238">
        <f>SUM(I287:I324)</f>
        <v>14</v>
      </c>
      <c r="J325" s="258">
        <f>SUM(J287:J324)</f>
        <v>1</v>
      </c>
      <c r="K325" s="258" t="e">
        <f>SUM(K287:K324)</f>
        <v>#REF!</v>
      </c>
      <c r="L325" s="258" t="e">
        <f>SUM(L287:L324)</f>
        <v>#REF!</v>
      </c>
      <c r="M325" s="258" t="e">
        <f>SUM(M287:M324)</f>
        <v>#REF!</v>
      </c>
      <c r="N325" s="258" t="e">
        <f>SUM(N287:N324)</f>
        <v>#REF!</v>
      </c>
      <c r="O325" s="258" t="e">
        <f>SUM(O287:O324)</f>
        <v>#REF!</v>
      </c>
      <c r="P325" s="258" t="e">
        <f>SUM(P287:P324)</f>
        <v>#REF!</v>
      </c>
      <c r="Q325" s="259" t="e">
        <f>SUM(Q287:Q324)</f>
        <v>#REF!</v>
      </c>
      <c r="R325" s="259" t="e">
        <f>SUM(R287:R324)</f>
        <v>#REF!</v>
      </c>
      <c r="S325" s="259" t="e">
        <f>SUM(S287:S324)</f>
        <v>#REF!</v>
      </c>
      <c r="T325" s="260" t="e">
        <f>SUM(T287:T324)</f>
        <v>#REF!</v>
      </c>
      <c r="U325" s="260" t="e">
        <f>SUM(U287:U324)</f>
        <v>#REF!</v>
      </c>
      <c r="V325" s="260" t="e">
        <f>SUM(V287:V324)</f>
        <v>#REF!</v>
      </c>
      <c r="W325" s="240"/>
      <c r="X325" s="240"/>
      <c r="Y325" s="241" t="s">
        <v>1</v>
      </c>
      <c r="Z325" s="130"/>
      <c r="BN325" s="154"/>
      <c r="BO325" s="154"/>
      <c r="BP325" s="154"/>
      <c r="BQ325" s="154"/>
      <c r="BR325" s="154"/>
      <c r="BS325" s="154"/>
      <c r="BT325" s="154"/>
      <c r="BU325" s="154"/>
      <c r="BV325" s="154"/>
      <c r="BW325" s="154"/>
      <c r="BX325" s="154"/>
      <c r="BY325" s="154"/>
      <c r="BZ325" s="154"/>
      <c r="CA325" s="154"/>
      <c r="CB325" s="154"/>
      <c r="CC325" s="154"/>
      <c r="CD325" s="154"/>
      <c r="CE325" s="154"/>
      <c r="CF325" s="154"/>
      <c r="CG325" s="154"/>
      <c r="CH325" s="154"/>
      <c r="CI325" s="154"/>
      <c r="CJ325" s="154"/>
      <c r="CK325" s="154"/>
      <c r="CL325" s="154"/>
      <c r="CM325" s="154"/>
      <c r="CN325" s="154"/>
      <c r="CO325" s="154"/>
      <c r="CP325" s="154"/>
      <c r="CQ325" s="154"/>
      <c r="CR325" s="154"/>
      <c r="CS325" s="154"/>
      <c r="CT325" s="154"/>
      <c r="CU325" s="154"/>
      <c r="CV325" s="154"/>
      <c r="CW325" s="154"/>
      <c r="CX325" s="154"/>
      <c r="CY325" s="154"/>
      <c r="CZ325" s="154"/>
      <c r="DA325" s="154"/>
      <c r="DB325" s="154"/>
      <c r="DC325" s="154"/>
      <c r="DD325" s="154"/>
      <c r="DE325" s="154"/>
      <c r="DF325" s="154"/>
      <c r="DG325" s="154"/>
      <c r="DH325" s="154"/>
      <c r="DI325" s="154"/>
      <c r="DJ325" s="154"/>
      <c r="DK325" s="154"/>
      <c r="DL325" s="154"/>
      <c r="DM325" s="154"/>
      <c r="DN325" s="154"/>
      <c r="DO325" s="154"/>
    </row>
    <row r="326" spans="1:119" ht="12.75" customHeight="1">
      <c r="A326" s="2"/>
      <c r="B326" s="236" t="s">
        <v>156</v>
      </c>
      <c r="C326" s="237" t="s">
        <v>228</v>
      </c>
      <c r="D326" s="237"/>
      <c r="E326" s="237"/>
      <c r="F326" s="237"/>
      <c r="G326" s="237"/>
      <c r="H326" s="237"/>
      <c r="I326" s="238">
        <f>SUM(I286+I325)</f>
        <v>100</v>
      </c>
      <c r="J326" s="238">
        <f>SUM(J286+J325)</f>
        <v>10</v>
      </c>
      <c r="K326" s="261" t="e">
        <f>SUM(K286+K325)</f>
        <v>#REF!</v>
      </c>
      <c r="L326" s="261" t="e">
        <f>SUM(L286+L325)</f>
        <v>#REF!</v>
      </c>
      <c r="M326" s="238" t="e">
        <f>SUM(M286+M325)</f>
        <v>#REF!</v>
      </c>
      <c r="N326" s="261" t="e">
        <f>SUM(N286+N325)</f>
        <v>#REF!</v>
      </c>
      <c r="O326" s="261" t="e">
        <f>SUM(O286+O325)</f>
        <v>#REF!</v>
      </c>
      <c r="P326" s="238" t="e">
        <f>SUM(P286+P325)</f>
        <v>#REF!</v>
      </c>
      <c r="Q326" s="262" t="e">
        <f>SUM(Q286+Q325)</f>
        <v>#REF!</v>
      </c>
      <c r="R326" s="262" t="e">
        <f>SUM(R286+R325)</f>
        <v>#REF!</v>
      </c>
      <c r="S326" s="262" t="e">
        <f>SUM(S286+S325)</f>
        <v>#REF!</v>
      </c>
      <c r="T326" s="262" t="e">
        <f>SUM(T286+T325)</f>
        <v>#REF!</v>
      </c>
      <c r="U326" s="262" t="e">
        <f>SUM(U286+U325)</f>
        <v>#REF!</v>
      </c>
      <c r="V326" s="262" t="e">
        <f>SUM(V286+V325)</f>
        <v>#REF!</v>
      </c>
      <c r="W326" s="240"/>
      <c r="X326" s="240"/>
      <c r="Y326" s="241" t="s">
        <v>1</v>
      </c>
      <c r="Z326" s="67"/>
      <c r="BN326" s="154"/>
      <c r="BO326" s="154"/>
      <c r="BP326" s="154"/>
      <c r="BQ326" s="154"/>
      <c r="BR326" s="154"/>
      <c r="BS326" s="154"/>
      <c r="BT326" s="154"/>
      <c r="BU326" s="154"/>
      <c r="BV326" s="154"/>
      <c r="BW326" s="154"/>
      <c r="BX326" s="154"/>
      <c r="BY326" s="154"/>
      <c r="BZ326" s="154"/>
      <c r="CA326" s="154"/>
      <c r="CB326" s="154"/>
      <c r="CC326" s="154"/>
      <c r="CD326" s="154"/>
      <c r="CE326" s="154"/>
      <c r="CF326" s="154"/>
      <c r="CG326" s="154"/>
      <c r="CH326" s="154"/>
      <c r="CI326" s="154"/>
      <c r="CJ326" s="154"/>
      <c r="CK326" s="154"/>
      <c r="CL326" s="154"/>
      <c r="CM326" s="154"/>
      <c r="CN326" s="154"/>
      <c r="CO326" s="154"/>
      <c r="CP326" s="154"/>
      <c r="CQ326" s="154"/>
      <c r="CR326" s="154"/>
      <c r="CS326" s="154"/>
      <c r="CT326" s="154"/>
      <c r="CU326" s="154"/>
      <c r="CV326" s="154"/>
      <c r="CW326" s="154"/>
      <c r="CX326" s="154"/>
      <c r="CY326" s="154"/>
      <c r="CZ326" s="154"/>
      <c r="DA326" s="154"/>
      <c r="DB326" s="154"/>
      <c r="DC326" s="154"/>
      <c r="DD326" s="154"/>
      <c r="DE326" s="154"/>
      <c r="DF326" s="154"/>
      <c r="DG326" s="154"/>
      <c r="DH326" s="154"/>
      <c r="DI326" s="154"/>
      <c r="DJ326" s="154"/>
      <c r="DK326" s="154"/>
      <c r="DL326" s="154"/>
      <c r="DM326" s="154"/>
      <c r="DN326" s="154"/>
      <c r="DO326" s="154"/>
    </row>
    <row r="327" spans="1:119" ht="12.75" customHeight="1">
      <c r="A327" s="2"/>
      <c r="B327" s="263"/>
      <c r="C327" s="264"/>
      <c r="D327" s="264"/>
      <c r="E327" s="67"/>
      <c r="F327" s="97"/>
      <c r="G327" s="67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6"/>
      <c r="X327" s="266"/>
      <c r="Y327" s="97"/>
      <c r="Z327" s="67"/>
      <c r="BN327" s="154"/>
      <c r="BO327" s="154"/>
      <c r="BP327" s="154"/>
      <c r="BQ327" s="154"/>
      <c r="BR327" s="154"/>
      <c r="BS327" s="154"/>
      <c r="BT327" s="154"/>
      <c r="BU327" s="154"/>
      <c r="BV327" s="154"/>
      <c r="BW327" s="154"/>
      <c r="BX327" s="154"/>
      <c r="BY327" s="154"/>
      <c r="BZ327" s="154"/>
      <c r="CA327" s="154"/>
      <c r="CB327" s="154"/>
      <c r="CC327" s="154"/>
      <c r="CD327" s="154"/>
      <c r="CE327" s="154"/>
      <c r="CF327" s="154"/>
      <c r="CG327" s="154"/>
      <c r="CH327" s="154"/>
      <c r="CI327" s="154"/>
      <c r="CJ327" s="154"/>
      <c r="CK327" s="154"/>
      <c r="CL327" s="154"/>
      <c r="CM327" s="154"/>
      <c r="CN327" s="154"/>
      <c r="CO327" s="154"/>
      <c r="CP327" s="154"/>
      <c r="CQ327" s="154"/>
      <c r="CR327" s="154"/>
      <c r="CS327" s="154"/>
      <c r="CT327" s="154"/>
      <c r="CU327" s="154"/>
      <c r="CV327" s="154"/>
      <c r="CW327" s="154"/>
      <c r="CX327" s="154"/>
      <c r="CY327" s="154"/>
      <c r="CZ327" s="154"/>
      <c r="DA327" s="154"/>
      <c r="DB327" s="154"/>
      <c r="DC327" s="154"/>
      <c r="DD327" s="154"/>
      <c r="DE327" s="154"/>
      <c r="DF327" s="154"/>
      <c r="DG327" s="154"/>
      <c r="DH327" s="154"/>
      <c r="DI327" s="154"/>
      <c r="DJ327" s="154"/>
      <c r="DK327" s="154"/>
      <c r="DL327" s="154"/>
      <c r="DM327" s="154"/>
      <c r="DN327" s="154"/>
      <c r="DO327" s="154"/>
    </row>
    <row r="328" spans="1:119" ht="12.75" customHeight="1">
      <c r="A328" s="2"/>
      <c r="B328" s="263"/>
      <c r="C328" s="264"/>
      <c r="D328" s="264"/>
      <c r="E328" s="67"/>
      <c r="F328" s="97"/>
      <c r="G328" s="97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6"/>
      <c r="Y328" s="97"/>
      <c r="Z328" s="67"/>
      <c r="BN328" s="154"/>
      <c r="BO328" s="154"/>
      <c r="BP328" s="154"/>
      <c r="BQ328" s="154"/>
      <c r="BR328" s="154"/>
      <c r="BS328" s="154"/>
      <c r="BT328" s="154"/>
      <c r="BU328" s="154"/>
      <c r="BV328" s="154"/>
      <c r="BW328" s="154"/>
      <c r="BX328" s="154"/>
      <c r="BY328" s="154"/>
      <c r="BZ328" s="154"/>
      <c r="CA328" s="154"/>
      <c r="CB328" s="154"/>
      <c r="CC328" s="154"/>
      <c r="CD328" s="154"/>
      <c r="CE328" s="154"/>
      <c r="CF328" s="154"/>
      <c r="CG328" s="154"/>
      <c r="CH328" s="154"/>
      <c r="CI328" s="154"/>
      <c r="CJ328" s="154"/>
      <c r="CK328" s="154"/>
      <c r="CL328" s="154"/>
      <c r="CM328" s="154"/>
      <c r="CN328" s="154"/>
      <c r="CO328" s="154"/>
      <c r="CP328" s="154"/>
      <c r="CQ328" s="154"/>
      <c r="CR328" s="154"/>
      <c r="CS328" s="154"/>
      <c r="CT328" s="154"/>
      <c r="CU328" s="154"/>
      <c r="CV328" s="154"/>
      <c r="CW328" s="154"/>
      <c r="CX328" s="154"/>
      <c r="CY328" s="154"/>
      <c r="CZ328" s="154"/>
      <c r="DA328" s="154"/>
      <c r="DB328" s="154"/>
      <c r="DC328" s="154"/>
      <c r="DD328" s="154"/>
      <c r="DE328" s="154"/>
      <c r="DF328" s="154"/>
      <c r="DG328" s="154"/>
      <c r="DH328" s="154"/>
      <c r="DI328" s="154"/>
      <c r="DJ328" s="154"/>
      <c r="DK328" s="154"/>
      <c r="DL328" s="154"/>
      <c r="DM328" s="154"/>
      <c r="DN328" s="154"/>
      <c r="DO328" s="154"/>
    </row>
    <row r="329" spans="1:119" ht="12.75" customHeight="1">
      <c r="A329" s="5"/>
      <c r="B329" s="264"/>
      <c r="C329" s="267"/>
      <c r="D329" s="267"/>
      <c r="E329" s="2"/>
      <c r="F329" s="2"/>
      <c r="G329" s="268" t="s">
        <v>229</v>
      </c>
      <c r="H329" s="269" t="s">
        <v>230</v>
      </c>
      <c r="I329" s="299">
        <f>SUM(I9:I285)</f>
        <v>86</v>
      </c>
      <c r="J329" s="300">
        <f>SUM(J9:J285)</f>
        <v>9</v>
      </c>
      <c r="K329" s="271" t="e">
        <f>SUM(K9:K285)</f>
        <v>#REF!</v>
      </c>
      <c r="L329" s="271" t="e">
        <f>SUM(L9:L285)</f>
        <v>#REF!</v>
      </c>
      <c r="M329" s="300" t="e">
        <f>SUM(M9:M285)</f>
        <v>#REF!</v>
      </c>
      <c r="N329" s="271" t="e">
        <f>SUM(N9:N285)</f>
        <v>#REF!</v>
      </c>
      <c r="O329" s="271" t="e">
        <f>SUM(O9:O285)</f>
        <v>#REF!</v>
      </c>
      <c r="P329" s="300" t="e">
        <f>SUM(P9:P285)</f>
        <v>#REF!</v>
      </c>
      <c r="Q329" s="272" t="e">
        <f>SUM(Q9:Q285)</f>
        <v>#REF!</v>
      </c>
      <c r="R329" s="272" t="e">
        <f>SUM(R9:R285)</f>
        <v>#REF!</v>
      </c>
      <c r="S329" s="272" t="e">
        <f>SUM(S9:S285)</f>
        <v>#REF!</v>
      </c>
      <c r="T329" s="273" t="e">
        <f>SUM(T9:T285)</f>
        <v>#REF!</v>
      </c>
      <c r="U329" s="273" t="e">
        <f>SUM(U9:U285)</f>
        <v>#REF!</v>
      </c>
      <c r="V329" s="273" t="e">
        <f>SUM(V9:V285)</f>
        <v>#REF!</v>
      </c>
      <c r="W329" s="2"/>
      <c r="X329" s="2"/>
      <c r="Y329" s="2"/>
      <c r="Z329" s="5"/>
      <c r="BN329" s="154"/>
      <c r="BO329" s="154"/>
      <c r="BP329" s="154"/>
      <c r="BQ329" s="154"/>
      <c r="BR329" s="154"/>
      <c r="BS329" s="154"/>
      <c r="BT329" s="154"/>
      <c r="BU329" s="154"/>
      <c r="BV329" s="154"/>
      <c r="BW329" s="154"/>
      <c r="BX329" s="154"/>
      <c r="BY329" s="154"/>
      <c r="BZ329" s="154"/>
      <c r="CA329" s="154"/>
      <c r="CB329" s="154"/>
      <c r="CC329" s="154"/>
      <c r="CD329" s="154"/>
      <c r="CE329" s="154"/>
      <c r="CF329" s="154"/>
      <c r="CG329" s="154"/>
      <c r="CH329" s="154"/>
      <c r="CI329" s="154"/>
      <c r="CJ329" s="154"/>
      <c r="CK329" s="154"/>
      <c r="CL329" s="154"/>
      <c r="CM329" s="154"/>
      <c r="CN329" s="154"/>
      <c r="CO329" s="154"/>
      <c r="CP329" s="154"/>
      <c r="CQ329" s="154"/>
      <c r="CR329" s="154"/>
      <c r="CS329" s="154"/>
      <c r="CT329" s="154"/>
      <c r="CU329" s="154"/>
      <c r="CV329" s="154"/>
      <c r="CW329" s="154"/>
      <c r="CX329" s="154"/>
      <c r="CY329" s="154"/>
      <c r="CZ329" s="154"/>
      <c r="DA329" s="154"/>
      <c r="DB329" s="154"/>
      <c r="DC329" s="154"/>
      <c r="DD329" s="154"/>
      <c r="DE329" s="154"/>
      <c r="DF329" s="154"/>
      <c r="DG329" s="154"/>
      <c r="DH329" s="154"/>
      <c r="DI329" s="154"/>
      <c r="DJ329" s="154"/>
      <c r="DK329" s="154"/>
      <c r="DL329" s="154"/>
      <c r="DM329" s="154"/>
      <c r="DN329" s="154"/>
      <c r="DO329" s="154"/>
    </row>
    <row r="330" spans="1:119" ht="12.75" customHeight="1">
      <c r="A330" s="5"/>
      <c r="B330" s="264"/>
      <c r="C330" s="267"/>
      <c r="D330" s="267"/>
      <c r="E330" s="2"/>
      <c r="F330" s="2"/>
      <c r="G330" s="5"/>
      <c r="H330" s="269" t="s">
        <v>231</v>
      </c>
      <c r="I330" s="299">
        <f>SUM(I287:I324)</f>
        <v>14</v>
      </c>
      <c r="J330" s="300">
        <f>SUM(J287:J324)</f>
        <v>1</v>
      </c>
      <c r="K330" s="300" t="e">
        <f>SUM(K287:K324)</f>
        <v>#REF!</v>
      </c>
      <c r="L330" s="300" t="e">
        <f>SUM(L287:L324)</f>
        <v>#REF!</v>
      </c>
      <c r="M330" s="300" t="e">
        <f>SUM(M287:M324)</f>
        <v>#REF!</v>
      </c>
      <c r="N330" s="300" t="e">
        <f>SUM(N287:N324)</f>
        <v>#REF!</v>
      </c>
      <c r="O330" s="300" t="e">
        <f>SUM(O287:O324)</f>
        <v>#REF!</v>
      </c>
      <c r="P330" s="300" t="e">
        <f>SUM(P287:P324)</f>
        <v>#REF!</v>
      </c>
      <c r="Q330" s="272" t="e">
        <f>SUM(Q287:Q324)</f>
        <v>#REF!</v>
      </c>
      <c r="R330" s="272" t="e">
        <f>SUM(R287:R324)</f>
        <v>#REF!</v>
      </c>
      <c r="S330" s="272" t="e">
        <f>SUM(S287:S324)</f>
        <v>#REF!</v>
      </c>
      <c r="T330" s="273" t="e">
        <f>SUM(T287:T324)</f>
        <v>#REF!</v>
      </c>
      <c r="U330" s="273" t="e">
        <f>SUM(U287:U324)</f>
        <v>#REF!</v>
      </c>
      <c r="V330" s="273" t="e">
        <f>SUM(V287:V324)</f>
        <v>#REF!</v>
      </c>
      <c r="W330" s="2"/>
      <c r="X330" s="2"/>
      <c r="Y330" s="2"/>
      <c r="Z330" s="5"/>
      <c r="BN330" s="154"/>
      <c r="BO330" s="154"/>
      <c r="BP330" s="154"/>
      <c r="BQ330" s="154"/>
      <c r="BR330" s="154"/>
      <c r="BS330" s="154"/>
      <c r="BT330" s="154"/>
      <c r="BU330" s="154"/>
      <c r="BV330" s="154"/>
      <c r="BW330" s="154"/>
      <c r="BX330" s="154"/>
      <c r="BY330" s="154"/>
      <c r="BZ330" s="154"/>
      <c r="CA330" s="154"/>
      <c r="CB330" s="154"/>
      <c r="CC330" s="154"/>
      <c r="CD330" s="154"/>
      <c r="CE330" s="154"/>
      <c r="CF330" s="154"/>
      <c r="CG330" s="154"/>
      <c r="CH330" s="154"/>
      <c r="CI330" s="154"/>
      <c r="CJ330" s="154"/>
      <c r="CK330" s="154"/>
      <c r="CL330" s="154"/>
      <c r="CM330" s="154"/>
      <c r="CN330" s="154"/>
      <c r="CO330" s="154"/>
      <c r="CP330" s="154"/>
      <c r="CQ330" s="154"/>
      <c r="CR330" s="154"/>
      <c r="CS330" s="154"/>
      <c r="CT330" s="154"/>
      <c r="CU330" s="154"/>
      <c r="CV330" s="154"/>
      <c r="CW330" s="154"/>
      <c r="CX330" s="154"/>
      <c r="CY330" s="154"/>
      <c r="CZ330" s="154"/>
      <c r="DA330" s="154"/>
      <c r="DB330" s="154"/>
      <c r="DC330" s="154"/>
      <c r="DD330" s="154"/>
      <c r="DE330" s="154"/>
      <c r="DF330" s="154"/>
      <c r="DG330" s="154"/>
      <c r="DH330" s="154"/>
      <c r="DI330" s="154"/>
      <c r="DJ330" s="154"/>
      <c r="DK330" s="154"/>
      <c r="DL330" s="154"/>
      <c r="DM330" s="154"/>
      <c r="DN330" s="154"/>
      <c r="DO330" s="154"/>
    </row>
    <row r="331" spans="1:119" ht="12.75" customHeight="1">
      <c r="A331" s="5"/>
      <c r="B331" s="264"/>
      <c r="C331" s="267"/>
      <c r="D331" s="267"/>
      <c r="E331" s="2"/>
      <c r="F331" s="2"/>
      <c r="G331" s="2"/>
      <c r="H331" s="27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5"/>
      <c r="BN331" s="154"/>
      <c r="BO331" s="154"/>
      <c r="BP331" s="154"/>
      <c r="BQ331" s="154"/>
      <c r="BR331" s="154"/>
      <c r="BS331" s="154"/>
      <c r="BT331" s="154"/>
      <c r="BU331" s="154"/>
      <c r="BV331" s="154"/>
      <c r="BW331" s="154"/>
      <c r="BX331" s="154"/>
      <c r="BY331" s="154"/>
      <c r="BZ331" s="154"/>
      <c r="CA331" s="154"/>
      <c r="CB331" s="154"/>
      <c r="CC331" s="154"/>
      <c r="CD331" s="154"/>
      <c r="CE331" s="154"/>
      <c r="CF331" s="154"/>
      <c r="CG331" s="154"/>
      <c r="CH331" s="154"/>
      <c r="CI331" s="154"/>
      <c r="CJ331" s="154"/>
      <c r="CK331" s="154"/>
      <c r="CL331" s="154"/>
      <c r="CM331" s="154"/>
      <c r="CN331" s="154"/>
      <c r="CO331" s="154"/>
      <c r="CP331" s="154"/>
      <c r="CQ331" s="154"/>
      <c r="CR331" s="154"/>
      <c r="CS331" s="154"/>
      <c r="CT331" s="154"/>
      <c r="CU331" s="154"/>
      <c r="CV331" s="154"/>
      <c r="CW331" s="154"/>
      <c r="CX331" s="154"/>
      <c r="CY331" s="154"/>
      <c r="CZ331" s="154"/>
      <c r="DA331" s="154"/>
      <c r="DB331" s="154"/>
      <c r="DC331" s="154"/>
      <c r="DD331" s="154"/>
      <c r="DE331" s="154"/>
      <c r="DF331" s="154"/>
      <c r="DG331" s="154"/>
      <c r="DH331" s="154"/>
      <c r="DI331" s="154"/>
      <c r="DJ331" s="154"/>
      <c r="DK331" s="154"/>
      <c r="DL331" s="154"/>
      <c r="DM331" s="154"/>
      <c r="DN331" s="154"/>
      <c r="DO331" s="154"/>
    </row>
    <row r="332" spans="1:119" ht="12.75" customHeight="1">
      <c r="A332" s="5"/>
      <c r="B332" s="264"/>
      <c r="C332" s="267"/>
      <c r="D332" s="267"/>
      <c r="E332" s="2"/>
      <c r="F332" s="2"/>
      <c r="G332" s="2"/>
      <c r="H332" s="27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5"/>
      <c r="BN332" s="154"/>
      <c r="BO332" s="154"/>
      <c r="BP332" s="154"/>
      <c r="BQ332" s="154"/>
      <c r="BR332" s="154"/>
      <c r="BS332" s="154"/>
      <c r="BT332" s="154"/>
      <c r="BU332" s="154"/>
      <c r="BV332" s="154"/>
      <c r="BW332" s="154"/>
      <c r="BX332" s="154"/>
      <c r="BY332" s="154"/>
      <c r="BZ332" s="154"/>
      <c r="CA332" s="154"/>
      <c r="CB332" s="154"/>
      <c r="CC332" s="154"/>
      <c r="CD332" s="154"/>
      <c r="CE332" s="154"/>
      <c r="CF332" s="154"/>
      <c r="CG332" s="154"/>
      <c r="CH332" s="154"/>
      <c r="CI332" s="154"/>
      <c r="CJ332" s="154"/>
      <c r="CK332" s="154"/>
      <c r="CL332" s="154"/>
      <c r="CM332" s="154"/>
      <c r="CN332" s="154"/>
      <c r="CO332" s="154"/>
      <c r="CP332" s="154"/>
      <c r="CQ332" s="154"/>
      <c r="CR332" s="154"/>
      <c r="CS332" s="154"/>
      <c r="CT332" s="154"/>
      <c r="CU332" s="154"/>
      <c r="CV332" s="154"/>
      <c r="CW332" s="154"/>
      <c r="CX332" s="154"/>
      <c r="CY332" s="154"/>
      <c r="CZ332" s="154"/>
      <c r="DA332" s="154"/>
      <c r="DB332" s="154"/>
      <c r="DC332" s="154"/>
      <c r="DD332" s="154"/>
      <c r="DE332" s="154"/>
      <c r="DF332" s="154"/>
      <c r="DG332" s="154"/>
      <c r="DH332" s="154"/>
      <c r="DI332" s="154"/>
      <c r="DJ332" s="154"/>
      <c r="DK332" s="154"/>
      <c r="DL332" s="154"/>
      <c r="DM332" s="154"/>
      <c r="DN332" s="154"/>
      <c r="DO332" s="154"/>
    </row>
    <row r="333" spans="1:119" ht="12.75" customHeight="1">
      <c r="A333" s="5"/>
      <c r="B333" s="264"/>
      <c r="C333" s="267"/>
      <c r="D333" s="267"/>
      <c r="E333" s="2"/>
      <c r="F333" s="2"/>
      <c r="G333" s="2"/>
      <c r="H333" s="27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5"/>
      <c r="BN333" s="154"/>
      <c r="BO333" s="154"/>
      <c r="BP333" s="154"/>
      <c r="BQ333" s="154"/>
      <c r="BR333" s="154"/>
      <c r="BS333" s="154"/>
      <c r="BT333" s="154"/>
      <c r="BU333" s="154"/>
      <c r="BV333" s="154"/>
      <c r="BW333" s="154"/>
      <c r="BX333" s="154"/>
      <c r="BY333" s="154"/>
      <c r="BZ333" s="154"/>
      <c r="CA333" s="154"/>
      <c r="CB333" s="154"/>
      <c r="CC333" s="154"/>
      <c r="CD333" s="154"/>
      <c r="CE333" s="154"/>
      <c r="CF333" s="154"/>
      <c r="CG333" s="154"/>
      <c r="CH333" s="154"/>
      <c r="CI333" s="154"/>
      <c r="CJ333" s="154"/>
      <c r="CK333" s="154"/>
      <c r="CL333" s="154"/>
      <c r="CM333" s="154"/>
      <c r="CN333" s="154"/>
      <c r="CO333" s="154"/>
      <c r="CP333" s="154"/>
      <c r="CQ333" s="154"/>
      <c r="CR333" s="154"/>
      <c r="CS333" s="154"/>
      <c r="CT333" s="154"/>
      <c r="CU333" s="154"/>
      <c r="CV333" s="154"/>
      <c r="CW333" s="154"/>
      <c r="CX333" s="154"/>
      <c r="CY333" s="154"/>
      <c r="CZ333" s="154"/>
      <c r="DA333" s="154"/>
      <c r="DB333" s="154"/>
      <c r="DC333" s="154"/>
      <c r="DD333" s="154"/>
      <c r="DE333" s="154"/>
      <c r="DF333" s="154"/>
      <c r="DG333" s="154"/>
      <c r="DH333" s="154"/>
      <c r="DI333" s="154"/>
      <c r="DJ333" s="154"/>
      <c r="DK333" s="154"/>
      <c r="DL333" s="154"/>
      <c r="DM333" s="154"/>
      <c r="DN333" s="154"/>
      <c r="DO333" s="154"/>
    </row>
    <row r="334" spans="1:119" ht="12.75" customHeight="1">
      <c r="A334" s="2"/>
      <c r="B334" s="275"/>
      <c r="C334" s="2"/>
      <c r="D334" s="2"/>
      <c r="E334" s="2"/>
      <c r="F334" s="2"/>
      <c r="G334" s="2"/>
      <c r="H334" s="14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5"/>
      <c r="BN334" s="154"/>
      <c r="BO334" s="154"/>
      <c r="BP334" s="154"/>
      <c r="BQ334" s="154"/>
      <c r="BR334" s="154"/>
      <c r="BS334" s="154"/>
      <c r="BT334" s="154"/>
      <c r="BU334" s="154"/>
      <c r="BV334" s="154"/>
      <c r="BW334" s="154"/>
      <c r="BX334" s="154"/>
      <c r="BY334" s="154"/>
      <c r="BZ334" s="154"/>
      <c r="CA334" s="154"/>
      <c r="CB334" s="154"/>
      <c r="CC334" s="154"/>
      <c r="CD334" s="154"/>
      <c r="CE334" s="154"/>
      <c r="CF334" s="154"/>
      <c r="CG334" s="154"/>
      <c r="CH334" s="154"/>
      <c r="CI334" s="154"/>
      <c r="CJ334" s="154"/>
      <c r="CK334" s="154"/>
      <c r="CL334" s="154"/>
      <c r="CM334" s="154"/>
      <c r="CN334" s="154"/>
      <c r="CO334" s="154"/>
      <c r="CP334" s="154"/>
      <c r="CQ334" s="154"/>
      <c r="CR334" s="154"/>
      <c r="CS334" s="154"/>
      <c r="CT334" s="154"/>
      <c r="CU334" s="154"/>
      <c r="CV334" s="154"/>
      <c r="CW334" s="154"/>
      <c r="CX334" s="154"/>
      <c r="CY334" s="154"/>
      <c r="CZ334" s="154"/>
      <c r="DA334" s="154"/>
      <c r="DB334" s="154"/>
      <c r="DC334" s="154"/>
      <c r="DD334" s="154"/>
      <c r="DE334" s="154"/>
      <c r="DF334" s="154"/>
      <c r="DG334" s="154"/>
      <c r="DH334" s="154"/>
      <c r="DI334" s="154"/>
      <c r="DJ334" s="154"/>
      <c r="DK334" s="154"/>
      <c r="DL334" s="154"/>
      <c r="DM334" s="154"/>
      <c r="DN334" s="154"/>
      <c r="DO334" s="154"/>
    </row>
    <row r="335" spans="1:119" ht="12.75" customHeight="1">
      <c r="A335" s="2"/>
      <c r="B335" s="2"/>
      <c r="C335" s="2"/>
      <c r="D335" s="2"/>
      <c r="E335" s="2"/>
      <c r="F335" s="2"/>
      <c r="G335" s="276"/>
      <c r="H335" s="14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5"/>
      <c r="BN335" s="154"/>
      <c r="BO335" s="154"/>
      <c r="BP335" s="154"/>
      <c r="BQ335" s="154"/>
      <c r="BR335" s="154"/>
      <c r="BS335" s="154"/>
      <c r="BT335" s="154"/>
      <c r="BU335" s="154"/>
      <c r="BV335" s="154"/>
      <c r="BW335" s="154"/>
      <c r="BX335" s="154"/>
      <c r="BY335" s="154"/>
      <c r="BZ335" s="154"/>
      <c r="CA335" s="154"/>
      <c r="CB335" s="154"/>
      <c r="CC335" s="154"/>
      <c r="CD335" s="154"/>
      <c r="CE335" s="154"/>
      <c r="CF335" s="154"/>
      <c r="CG335" s="154"/>
      <c r="CH335" s="154"/>
      <c r="CI335" s="154"/>
      <c r="CJ335" s="154"/>
      <c r="CK335" s="154"/>
      <c r="CL335" s="154"/>
      <c r="CM335" s="154"/>
      <c r="CN335" s="154"/>
      <c r="CO335" s="154"/>
      <c r="CP335" s="154"/>
      <c r="CQ335" s="154"/>
      <c r="CR335" s="154"/>
      <c r="CS335" s="154"/>
      <c r="CT335" s="154"/>
      <c r="CU335" s="154"/>
      <c r="CV335" s="154"/>
      <c r="CW335" s="154"/>
      <c r="CX335" s="154"/>
      <c r="CY335" s="154"/>
      <c r="CZ335" s="154"/>
      <c r="DA335" s="154"/>
      <c r="DB335" s="154"/>
      <c r="DC335" s="154"/>
      <c r="DD335" s="154"/>
      <c r="DE335" s="154"/>
      <c r="DF335" s="154"/>
      <c r="DG335" s="154"/>
      <c r="DH335" s="154"/>
      <c r="DI335" s="154"/>
      <c r="DJ335" s="154"/>
      <c r="DK335" s="154"/>
      <c r="DL335" s="154"/>
      <c r="DM335" s="154"/>
      <c r="DN335" s="154"/>
      <c r="DO335" s="154"/>
    </row>
    <row r="336" spans="1:119" ht="12.75" customHeight="1">
      <c r="A336" s="2"/>
      <c r="B336" s="2"/>
      <c r="C336" s="2"/>
      <c r="D336" s="2"/>
      <c r="E336" s="2"/>
      <c r="F336" s="2"/>
      <c r="G336" s="2"/>
      <c r="H336" s="14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5"/>
      <c r="BN336" s="154"/>
      <c r="BO336" s="154"/>
      <c r="BP336" s="154"/>
      <c r="BQ336" s="154"/>
      <c r="BR336" s="154"/>
      <c r="BS336" s="154"/>
      <c r="BT336" s="154"/>
      <c r="BU336" s="154"/>
      <c r="BV336" s="154"/>
      <c r="BW336" s="154"/>
      <c r="BX336" s="154"/>
      <c r="BY336" s="154"/>
      <c r="BZ336" s="154"/>
      <c r="CA336" s="154"/>
      <c r="CB336" s="154"/>
      <c r="CC336" s="154"/>
      <c r="CD336" s="154"/>
      <c r="CE336" s="154"/>
      <c r="CF336" s="154"/>
      <c r="CG336" s="154"/>
      <c r="CH336" s="154"/>
      <c r="CI336" s="154"/>
      <c r="CJ336" s="154"/>
      <c r="CK336" s="154"/>
      <c r="CL336" s="154"/>
      <c r="CM336" s="154"/>
      <c r="CN336" s="154"/>
      <c r="CO336" s="154"/>
      <c r="CP336" s="154"/>
      <c r="CQ336" s="154"/>
      <c r="CR336" s="154"/>
      <c r="CS336" s="154"/>
      <c r="CT336" s="154"/>
      <c r="CU336" s="154"/>
      <c r="CV336" s="154"/>
      <c r="CW336" s="154"/>
      <c r="CX336" s="154"/>
      <c r="CY336" s="154"/>
      <c r="CZ336" s="154"/>
      <c r="DA336" s="154"/>
      <c r="DB336" s="154"/>
      <c r="DC336" s="154"/>
      <c r="DD336" s="154"/>
      <c r="DE336" s="154"/>
      <c r="DF336" s="154"/>
      <c r="DG336" s="154"/>
      <c r="DH336" s="154"/>
      <c r="DI336" s="154"/>
      <c r="DJ336" s="154"/>
      <c r="DK336" s="154"/>
      <c r="DL336" s="154"/>
      <c r="DM336" s="154"/>
      <c r="DN336" s="154"/>
      <c r="DO336" s="154"/>
    </row>
    <row r="337" spans="1:119" ht="12.75" customHeight="1">
      <c r="A337" s="2"/>
      <c r="B337" s="2"/>
      <c r="C337" s="2"/>
      <c r="D337" s="2"/>
      <c r="E337" s="2"/>
      <c r="F337" s="2"/>
      <c r="G337" s="2"/>
      <c r="H337" s="14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5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BN337" s="154"/>
      <c r="BO337" s="154"/>
      <c r="BP337" s="154"/>
      <c r="BQ337" s="154"/>
      <c r="BR337" s="154"/>
      <c r="BS337" s="154"/>
      <c r="BT337" s="154"/>
      <c r="BU337" s="154"/>
      <c r="BV337" s="154"/>
      <c r="BW337" s="154"/>
      <c r="BX337" s="154"/>
      <c r="BY337" s="154"/>
      <c r="BZ337" s="154"/>
      <c r="CA337" s="154"/>
      <c r="CB337" s="154"/>
      <c r="CC337" s="154"/>
      <c r="CD337" s="154"/>
      <c r="CE337" s="154"/>
      <c r="CF337" s="154"/>
      <c r="CG337" s="154"/>
      <c r="CH337" s="154"/>
      <c r="CI337" s="154"/>
      <c r="CJ337" s="154"/>
      <c r="CK337" s="154"/>
      <c r="CL337" s="154"/>
      <c r="CM337" s="154"/>
      <c r="CN337" s="154"/>
      <c r="CO337" s="154"/>
      <c r="CP337" s="154"/>
      <c r="CQ337" s="154"/>
      <c r="CR337" s="154"/>
      <c r="CS337" s="154"/>
      <c r="CT337" s="154"/>
      <c r="CU337" s="154"/>
      <c r="CV337" s="154"/>
      <c r="CW337" s="154"/>
      <c r="CX337" s="154"/>
      <c r="CY337" s="154"/>
      <c r="CZ337" s="154"/>
      <c r="DA337" s="154"/>
      <c r="DB337" s="154"/>
      <c r="DC337" s="154"/>
      <c r="DD337" s="154"/>
      <c r="DE337" s="154"/>
      <c r="DF337" s="154"/>
      <c r="DG337" s="154"/>
      <c r="DH337" s="154"/>
      <c r="DI337" s="154"/>
      <c r="DJ337" s="154"/>
      <c r="DK337" s="154"/>
      <c r="DL337" s="154"/>
      <c r="DM337" s="154"/>
      <c r="DN337" s="154"/>
      <c r="DO337" s="154"/>
    </row>
    <row r="338" spans="1:119" ht="12.75" customHeight="1">
      <c r="A338" s="2"/>
      <c r="B338" s="2"/>
      <c r="C338" s="2"/>
      <c r="D338" s="2"/>
      <c r="E338" s="2"/>
      <c r="F338" s="2"/>
      <c r="G338" s="168" t="s">
        <v>232</v>
      </c>
      <c r="H338" s="277"/>
      <c r="I338" s="278">
        <f>SUM(I9:I249)</f>
        <v>63</v>
      </c>
      <c r="J338" s="278">
        <f>SUM(J9:J249)</f>
        <v>7</v>
      </c>
      <c r="K338" s="278" t="e">
        <f>SUM(K9:K249)</f>
        <v>#REF!</v>
      </c>
      <c r="L338" s="278" t="e">
        <f>SUM(L9:L249)</f>
        <v>#REF!</v>
      </c>
      <c r="M338" s="278" t="e">
        <f>SUM(M9:M249)</f>
        <v>#REF!</v>
      </c>
      <c r="N338" s="278" t="e">
        <f>SUM(N9:N249)</f>
        <v>#REF!</v>
      </c>
      <c r="O338" s="278" t="e">
        <f>SUM(O9:O249)</f>
        <v>#REF!</v>
      </c>
      <c r="P338" s="278" t="e">
        <f>SUM(P9:P249)</f>
        <v>#REF!</v>
      </c>
      <c r="Q338" s="279" t="e">
        <f>SUM(Q9:Q249)</f>
        <v>#REF!</v>
      </c>
      <c r="R338" s="279" t="e">
        <f>SUM(R9:R249)</f>
        <v>#REF!</v>
      </c>
      <c r="S338" s="279" t="e">
        <f>SUM(S9:S249)</f>
        <v>#REF!</v>
      </c>
      <c r="T338" s="279" t="e">
        <f>SUM(T9:T249)</f>
        <v>#REF!</v>
      </c>
      <c r="U338" s="279" t="e">
        <f>SUM(U9:U249)</f>
        <v>#REF!</v>
      </c>
      <c r="V338" s="279" t="e">
        <f>SUM(V9:V249)</f>
        <v>#REF!</v>
      </c>
      <c r="W338" s="278"/>
      <c r="X338" s="280"/>
      <c r="Y338" s="280"/>
      <c r="Z338" s="56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BQ338" s="154"/>
      <c r="BR338" s="154"/>
      <c r="BS338" s="154"/>
      <c r="BT338" s="154"/>
      <c r="BU338" s="154"/>
      <c r="BV338" s="154"/>
      <c r="BW338" s="154"/>
      <c r="BX338" s="154"/>
      <c r="BY338" s="154"/>
      <c r="BZ338" s="154"/>
      <c r="CA338" s="154"/>
      <c r="CB338" s="154"/>
      <c r="CC338" s="154"/>
      <c r="CD338" s="154"/>
      <c r="CE338" s="154"/>
      <c r="CF338" s="154"/>
      <c r="CG338" s="154"/>
      <c r="CH338" s="154"/>
      <c r="CI338" s="154"/>
      <c r="CJ338" s="154"/>
      <c r="CK338" s="154"/>
      <c r="CL338" s="154"/>
      <c r="CM338" s="154"/>
      <c r="CN338" s="154"/>
      <c r="CO338" s="154"/>
      <c r="CP338" s="154"/>
      <c r="CQ338" s="154"/>
      <c r="CR338" s="154"/>
      <c r="CS338" s="154"/>
      <c r="CT338" s="154"/>
      <c r="CU338" s="154"/>
      <c r="CV338" s="154"/>
      <c r="CW338" s="154"/>
      <c r="CX338" s="154"/>
      <c r="CY338" s="154"/>
      <c r="CZ338" s="154"/>
      <c r="DA338" s="154"/>
      <c r="DB338" s="154"/>
      <c r="DC338" s="154"/>
      <c r="DD338" s="154"/>
      <c r="DE338" s="154"/>
      <c r="DF338" s="154"/>
      <c r="DG338" s="154"/>
      <c r="DH338" s="154"/>
      <c r="DI338" s="154"/>
      <c r="DJ338" s="154"/>
      <c r="DK338" s="154"/>
      <c r="DL338" s="154"/>
      <c r="DM338" s="154"/>
      <c r="DN338" s="154"/>
      <c r="DO338" s="154"/>
    </row>
    <row r="339" spans="1:119" ht="12.75" customHeight="1">
      <c r="A339" s="2"/>
      <c r="B339" s="2"/>
      <c r="C339" s="2"/>
      <c r="D339" s="2"/>
      <c r="E339" s="2"/>
      <c r="F339" s="2"/>
      <c r="G339" s="281" t="s">
        <v>233</v>
      </c>
      <c r="H339" s="282"/>
      <c r="I339" s="278">
        <f>SUM(I250:I285)</f>
        <v>23</v>
      </c>
      <c r="J339" s="278">
        <f>SUM(J250:J285)</f>
        <v>2</v>
      </c>
      <c r="K339" s="278" t="e">
        <f>SUM(K250:K285)</f>
        <v>#REF!</v>
      </c>
      <c r="L339" s="278" t="e">
        <f>SUM(L250:L285)</f>
        <v>#REF!</v>
      </c>
      <c r="M339" s="278" t="e">
        <f>SUM(M250:M285)</f>
        <v>#REF!</v>
      </c>
      <c r="N339" s="278" t="e">
        <f>SUM(N250:N285)</f>
        <v>#REF!</v>
      </c>
      <c r="O339" s="278" t="e">
        <f>SUM(O250:O285)</f>
        <v>#REF!</v>
      </c>
      <c r="P339" s="278" t="e">
        <f>SUM(P250:P285)</f>
        <v>#REF!</v>
      </c>
      <c r="Q339" s="279" t="e">
        <f>SUM(Q250:Q285)</f>
        <v>#REF!</v>
      </c>
      <c r="R339" s="279" t="e">
        <f>SUM(R250:R285)</f>
        <v>#REF!</v>
      </c>
      <c r="S339" s="279" t="e">
        <f>SUM(S250:S285)</f>
        <v>#REF!</v>
      </c>
      <c r="T339" s="279" t="e">
        <f>SUM(T250:T285)</f>
        <v>#REF!</v>
      </c>
      <c r="U339" s="279" t="e">
        <f>SUM(U250:U285)</f>
        <v>#REF!</v>
      </c>
      <c r="V339" s="279" t="e">
        <f>SUM(V250:V285)</f>
        <v>#REF!</v>
      </c>
      <c r="W339" s="278"/>
      <c r="X339" s="280"/>
      <c r="Y339" s="280"/>
      <c r="Z339" s="56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BQ339" s="154"/>
      <c r="BR339" s="154"/>
      <c r="BS339" s="154"/>
      <c r="BT339" s="154"/>
      <c r="BU339" s="154"/>
      <c r="BV339" s="154"/>
      <c r="BW339" s="154"/>
      <c r="BX339" s="154"/>
      <c r="BY339" s="154"/>
      <c r="BZ339" s="154"/>
      <c r="CA339" s="154"/>
      <c r="CB339" s="154"/>
      <c r="CC339" s="154"/>
      <c r="CD339" s="154"/>
      <c r="CE339" s="154"/>
      <c r="CF339" s="154"/>
      <c r="CG339" s="154"/>
      <c r="CH339" s="154"/>
      <c r="CI339" s="154"/>
      <c r="CJ339" s="154"/>
      <c r="CK339" s="154"/>
      <c r="CL339" s="154"/>
      <c r="CM339" s="154"/>
      <c r="CN339" s="154"/>
      <c r="CO339" s="154"/>
      <c r="CP339" s="154"/>
      <c r="CQ339" s="154"/>
      <c r="CR339" s="154"/>
      <c r="CS339" s="154"/>
      <c r="CT339" s="154"/>
      <c r="CU339" s="154"/>
      <c r="CV339" s="154"/>
      <c r="CW339" s="154"/>
      <c r="CX339" s="154"/>
      <c r="CY339" s="154"/>
      <c r="CZ339" s="154"/>
      <c r="DA339" s="154"/>
      <c r="DB339" s="154"/>
      <c r="DC339" s="154"/>
      <c r="DD339" s="154"/>
      <c r="DE339" s="154"/>
      <c r="DF339" s="154"/>
      <c r="DG339" s="154"/>
      <c r="DH339" s="154"/>
      <c r="DI339" s="154"/>
      <c r="DJ339" s="154"/>
      <c r="DK339" s="154"/>
      <c r="DL339" s="154"/>
      <c r="DM339" s="154"/>
      <c r="DN339" s="154"/>
      <c r="DO339" s="154"/>
    </row>
    <row r="340" spans="1:119" ht="12.75" customHeight="1">
      <c r="A340" s="2"/>
      <c r="B340" s="2"/>
      <c r="C340" s="2"/>
      <c r="D340" s="2"/>
      <c r="E340" s="2"/>
      <c r="F340" s="2"/>
      <c r="G340" s="283" t="s">
        <v>234</v>
      </c>
      <c r="H340" s="284"/>
      <c r="I340" s="278">
        <f>SUM(I287:I314)</f>
        <v>11</v>
      </c>
      <c r="J340" s="278">
        <f>SUM(J287:J314)</f>
        <v>1</v>
      </c>
      <c r="K340" s="278" t="e">
        <f>SUM(K287:K314)</f>
        <v>#REF!</v>
      </c>
      <c r="L340" s="278" t="e">
        <f>SUM(L287:L314)</f>
        <v>#REF!</v>
      </c>
      <c r="M340" s="278" t="e">
        <f>SUM(M287:M314)</f>
        <v>#REF!</v>
      </c>
      <c r="N340" s="278" t="e">
        <f>SUM(N287:N314)</f>
        <v>#REF!</v>
      </c>
      <c r="O340" s="278" t="e">
        <f>SUM(O287:O314)</f>
        <v>#REF!</v>
      </c>
      <c r="P340" s="278" t="e">
        <f>SUM(P287:P314)</f>
        <v>#REF!</v>
      </c>
      <c r="Q340" s="279" t="e">
        <f>SUM(Q287:Q314)</f>
        <v>#REF!</v>
      </c>
      <c r="R340" s="279" t="e">
        <f>SUM(R287:R314)</f>
        <v>#REF!</v>
      </c>
      <c r="S340" s="279" t="e">
        <f>SUM(S287:S314)</f>
        <v>#REF!</v>
      </c>
      <c r="T340" s="279" t="e">
        <f>SUM(T287:T314)</f>
        <v>#REF!</v>
      </c>
      <c r="U340" s="279" t="e">
        <f>SUM(U287:U314)</f>
        <v>#REF!</v>
      </c>
      <c r="V340" s="279" t="e">
        <f>SUM(V287:V314)</f>
        <v>#REF!</v>
      </c>
      <c r="W340" s="278"/>
      <c r="X340" s="280"/>
      <c r="Y340" s="280"/>
      <c r="Z340" s="56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BQ340" s="154"/>
      <c r="BR340" s="154"/>
      <c r="BS340" s="154"/>
      <c r="BT340" s="154"/>
      <c r="BU340" s="154"/>
      <c r="BV340" s="154"/>
      <c r="BW340" s="154"/>
      <c r="BX340" s="154"/>
      <c r="BY340" s="154"/>
      <c r="BZ340" s="154"/>
      <c r="CA340" s="154"/>
      <c r="CB340" s="154"/>
      <c r="CC340" s="154"/>
      <c r="CD340" s="154"/>
      <c r="CE340" s="154"/>
      <c r="CF340" s="154"/>
      <c r="CG340" s="154"/>
      <c r="CH340" s="154"/>
      <c r="CI340" s="154"/>
      <c r="CJ340" s="154"/>
      <c r="CK340" s="154"/>
      <c r="CL340" s="154"/>
      <c r="CM340" s="154"/>
      <c r="CN340" s="154"/>
      <c r="CO340" s="154"/>
      <c r="CP340" s="154"/>
      <c r="CQ340" s="154"/>
      <c r="CR340" s="154"/>
      <c r="CS340" s="154"/>
      <c r="CT340" s="154"/>
      <c r="CU340" s="154"/>
      <c r="CV340" s="154"/>
      <c r="CW340" s="154"/>
      <c r="CX340" s="154"/>
      <c r="CY340" s="154"/>
      <c r="CZ340" s="154"/>
      <c r="DA340" s="154"/>
      <c r="DB340" s="154"/>
      <c r="DC340" s="154"/>
      <c r="DD340" s="154"/>
      <c r="DE340" s="154"/>
      <c r="DF340" s="154"/>
      <c r="DG340" s="154"/>
      <c r="DH340" s="154"/>
      <c r="DI340" s="154"/>
      <c r="DJ340" s="154"/>
      <c r="DK340" s="154"/>
      <c r="DL340" s="154"/>
      <c r="DM340" s="154"/>
      <c r="DN340" s="154"/>
      <c r="DO340" s="154"/>
    </row>
    <row r="341" spans="1:119" ht="12.75" customHeight="1">
      <c r="A341" s="2"/>
      <c r="B341" s="2"/>
      <c r="C341" s="2"/>
      <c r="D341" s="2"/>
      <c r="E341" s="2"/>
      <c r="F341" s="2"/>
      <c r="G341" s="281" t="s">
        <v>171</v>
      </c>
      <c r="H341" s="282"/>
      <c r="I341" s="278">
        <f>SUM(I315:I315)</f>
        <v>1</v>
      </c>
      <c r="J341" s="278">
        <f>SUM(J315:J315)</f>
        <v>0</v>
      </c>
      <c r="K341" s="278" t="e">
        <f>SUM(K315:K315)</f>
        <v>#REF!</v>
      </c>
      <c r="L341" s="278" t="e">
        <f>SUM(L315:L315)</f>
        <v>#REF!</v>
      </c>
      <c r="M341" s="285" t="e">
        <f>SUM(M320:M320)</f>
        <v>#REF!</v>
      </c>
      <c r="N341" s="278" t="e">
        <f>SUM(N315:N315)</f>
        <v>#REF!</v>
      </c>
      <c r="O341" s="278" t="e">
        <f>SUM(O315:O315)</f>
        <v>#REF!</v>
      </c>
      <c r="P341" s="278" t="e">
        <f>SUM(P315:P315)</f>
        <v>#REF!</v>
      </c>
      <c r="Q341" s="279" t="e">
        <f>SUM(Q315:Q315)</f>
        <v>#REF!</v>
      </c>
      <c r="R341" s="279" t="e">
        <f>SUM(R315:R315)</f>
        <v>#REF!</v>
      </c>
      <c r="S341" s="279" t="e">
        <f>SUM(S315:S315)</f>
        <v>#REF!</v>
      </c>
      <c r="T341" s="279" t="e">
        <f>SUM(T315:T315)</f>
        <v>#REF!</v>
      </c>
      <c r="U341" s="279" t="e">
        <f>SUM(U315:U315)</f>
        <v>#REF!</v>
      </c>
      <c r="V341" s="279" t="e">
        <f>SUM(V315:V315)</f>
        <v>#REF!</v>
      </c>
      <c r="W341" s="278"/>
      <c r="X341" s="280"/>
      <c r="Y341" s="280"/>
      <c r="Z341" s="56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BQ341" s="154"/>
      <c r="BR341" s="154"/>
      <c r="BS341" s="154"/>
      <c r="BT341" s="154"/>
      <c r="BU341" s="154"/>
      <c r="BV341" s="154"/>
      <c r="BW341" s="154"/>
      <c r="BX341" s="154"/>
      <c r="BY341" s="154"/>
      <c r="BZ341" s="154"/>
      <c r="CA341" s="154"/>
      <c r="CB341" s="154"/>
      <c r="CC341" s="154"/>
      <c r="CD341" s="154"/>
      <c r="CE341" s="154"/>
      <c r="CF341" s="154"/>
      <c r="CG341" s="154"/>
      <c r="CH341" s="154"/>
      <c r="CI341" s="154"/>
      <c r="CJ341" s="154"/>
      <c r="CK341" s="154"/>
      <c r="CL341" s="154"/>
      <c r="CM341" s="154"/>
      <c r="CN341" s="154"/>
      <c r="CO341" s="154"/>
      <c r="CP341" s="154"/>
      <c r="CQ341" s="154"/>
      <c r="CR341" s="154"/>
      <c r="CS341" s="154"/>
      <c r="CT341" s="154"/>
      <c r="CU341" s="154"/>
      <c r="CV341" s="154"/>
      <c r="CW341" s="154"/>
      <c r="CX341" s="154"/>
      <c r="CY341" s="154"/>
      <c r="CZ341" s="154"/>
      <c r="DA341" s="154"/>
      <c r="DB341" s="154"/>
      <c r="DC341" s="154"/>
      <c r="DD341" s="154"/>
      <c r="DE341" s="154"/>
      <c r="DF341" s="154"/>
      <c r="DG341" s="154"/>
      <c r="DH341" s="154"/>
      <c r="DI341" s="154"/>
      <c r="DJ341" s="154"/>
      <c r="DK341" s="154"/>
      <c r="DL341" s="154"/>
      <c r="DM341" s="154"/>
      <c r="DN341" s="154"/>
      <c r="DO341" s="154"/>
    </row>
    <row r="342" spans="1:119" ht="12.75" customHeight="1">
      <c r="A342" s="2"/>
      <c r="B342" s="2"/>
      <c r="C342" s="2"/>
      <c r="D342" s="2"/>
      <c r="E342" s="2"/>
      <c r="F342" s="2"/>
      <c r="G342" s="283" t="s">
        <v>235</v>
      </c>
      <c r="H342" s="284"/>
      <c r="I342" s="278">
        <f>SUM(I316:I316)</f>
        <v>0</v>
      </c>
      <c r="J342" s="278">
        <f>SUM(J316:J316)</f>
        <v>0</v>
      </c>
      <c r="K342" s="278" t="e">
        <f>SUM(K316:K316)</f>
        <v>#REF!</v>
      </c>
      <c r="L342" s="278" t="e">
        <f>SUM(L316:L316)</f>
        <v>#REF!</v>
      </c>
      <c r="M342" s="278" t="e">
        <f>SUM(M316:M316)</f>
        <v>#REF!</v>
      </c>
      <c r="N342" s="278" t="e">
        <f>SUM(N316:N316)</f>
        <v>#REF!</v>
      </c>
      <c r="O342" s="278" t="e">
        <f>SUM(O316:O316)</f>
        <v>#REF!</v>
      </c>
      <c r="P342" s="278" t="e">
        <f>SUM(P316:P316)</f>
        <v>#REF!</v>
      </c>
      <c r="Q342" s="279" t="e">
        <f>SUM(Q316:Q316)</f>
        <v>#REF!</v>
      </c>
      <c r="R342" s="279" t="e">
        <f>SUM(R316:R316)</f>
        <v>#REF!</v>
      </c>
      <c r="S342" s="279" t="e">
        <f>SUM(S316:S316)</f>
        <v>#REF!</v>
      </c>
      <c r="T342" s="279" t="e">
        <f>SUM(T316:T316)</f>
        <v>#REF!</v>
      </c>
      <c r="U342" s="279" t="e">
        <f>SUM(U316:U316)</f>
        <v>#REF!</v>
      </c>
      <c r="V342" s="279" t="e">
        <f>SUM(V316:V316)</f>
        <v>#REF!</v>
      </c>
      <c r="W342" s="278"/>
      <c r="X342" s="280"/>
      <c r="Y342" s="280"/>
      <c r="Z342" s="56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BQ342" s="154"/>
      <c r="BR342" s="154"/>
      <c r="BS342" s="154"/>
      <c r="BT342" s="154"/>
      <c r="BU342" s="154"/>
      <c r="BV342" s="154"/>
      <c r="BW342" s="154"/>
      <c r="BX342" s="154"/>
      <c r="BY342" s="154"/>
      <c r="BZ342" s="154"/>
      <c r="CA342" s="154"/>
      <c r="CB342" s="154"/>
      <c r="CC342" s="154"/>
      <c r="CD342" s="154"/>
      <c r="CE342" s="154"/>
      <c r="CF342" s="154"/>
      <c r="CG342" s="154"/>
      <c r="CH342" s="154"/>
      <c r="CI342" s="154"/>
      <c r="CJ342" s="154"/>
      <c r="CK342" s="154"/>
      <c r="CL342" s="154"/>
      <c r="CM342" s="154"/>
      <c r="CN342" s="154"/>
      <c r="CO342" s="154"/>
      <c r="CP342" s="154"/>
      <c r="CQ342" s="154"/>
      <c r="CR342" s="154"/>
      <c r="CS342" s="154"/>
      <c r="CT342" s="154"/>
      <c r="CU342" s="154"/>
      <c r="CV342" s="154"/>
      <c r="CW342" s="154"/>
      <c r="CX342" s="154"/>
      <c r="CY342" s="154"/>
      <c r="CZ342" s="154"/>
      <c r="DA342" s="154"/>
      <c r="DB342" s="154"/>
      <c r="DC342" s="154"/>
      <c r="DD342" s="154"/>
      <c r="DE342" s="154"/>
      <c r="DF342" s="154"/>
      <c r="DG342" s="154"/>
      <c r="DH342" s="154"/>
      <c r="DI342" s="154"/>
      <c r="DJ342" s="154"/>
      <c r="DK342" s="154"/>
      <c r="DL342" s="154"/>
      <c r="DM342" s="154"/>
      <c r="DN342" s="154"/>
      <c r="DO342" s="154"/>
    </row>
    <row r="343" spans="1:119" ht="12.75" customHeight="1">
      <c r="A343" s="2"/>
      <c r="B343" s="2"/>
      <c r="C343" s="2"/>
      <c r="D343" s="2"/>
      <c r="E343" s="2"/>
      <c r="F343" s="2"/>
      <c r="G343" s="281" t="s">
        <v>236</v>
      </c>
      <c r="H343" s="282"/>
      <c r="I343" s="278">
        <f>SUM(I317:I317)</f>
        <v>0</v>
      </c>
      <c r="J343" s="278">
        <f>SUM(J317:J317)</f>
        <v>0</v>
      </c>
      <c r="K343" s="278" t="e">
        <f>SUM(K317:K317)</f>
        <v>#REF!</v>
      </c>
      <c r="L343" s="278" t="e">
        <f>SUM(L317:L317)</f>
        <v>#REF!</v>
      </c>
      <c r="M343" s="278" t="e">
        <f>SUM(M317:M317)</f>
        <v>#REF!</v>
      </c>
      <c r="N343" s="278" t="e">
        <f>SUM(N317:N317)</f>
        <v>#REF!</v>
      </c>
      <c r="O343" s="278" t="e">
        <f>SUM(O317:O317)</f>
        <v>#REF!</v>
      </c>
      <c r="P343" s="278" t="e">
        <f>SUM(P317:P317)</f>
        <v>#REF!</v>
      </c>
      <c r="Q343" s="279" t="e">
        <f>SUM(Q317:Q317)</f>
        <v>#REF!</v>
      </c>
      <c r="R343" s="279" t="e">
        <f>SUM(R317:R317)</f>
        <v>#REF!</v>
      </c>
      <c r="S343" s="279" t="e">
        <f>SUM(S317:S317)</f>
        <v>#REF!</v>
      </c>
      <c r="T343" s="279" t="e">
        <f>SUM(T317:T317)</f>
        <v>#REF!</v>
      </c>
      <c r="U343" s="279" t="e">
        <f>SUM(U317:U317)</f>
        <v>#REF!</v>
      </c>
      <c r="V343" s="279" t="e">
        <f>SUM(V317:V317)</f>
        <v>#REF!</v>
      </c>
      <c r="W343" s="278"/>
      <c r="X343" s="280"/>
      <c r="Y343" s="280"/>
      <c r="Z343" s="56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BQ343" s="154"/>
      <c r="BR343" s="154"/>
      <c r="BS343" s="154"/>
      <c r="BT343" s="154"/>
      <c r="BU343" s="154"/>
      <c r="BV343" s="154"/>
      <c r="BW343" s="154"/>
      <c r="BX343" s="154"/>
      <c r="BY343" s="154"/>
      <c r="BZ343" s="154"/>
      <c r="CA343" s="154"/>
      <c r="CB343" s="154"/>
      <c r="CC343" s="154"/>
      <c r="CD343" s="154"/>
      <c r="CE343" s="154"/>
      <c r="CF343" s="154"/>
      <c r="CG343" s="154"/>
      <c r="CH343" s="154"/>
      <c r="CI343" s="154"/>
      <c r="CJ343" s="154"/>
      <c r="CK343" s="154"/>
      <c r="CL343" s="154"/>
      <c r="CM343" s="154"/>
      <c r="CN343" s="154"/>
      <c r="CO343" s="154"/>
      <c r="CP343" s="154"/>
      <c r="CQ343" s="154"/>
      <c r="CR343" s="154"/>
      <c r="CS343" s="154"/>
      <c r="CT343" s="154"/>
      <c r="CU343" s="154"/>
      <c r="CV343" s="154"/>
      <c r="CW343" s="154"/>
      <c r="CX343" s="154"/>
      <c r="CY343" s="154"/>
      <c r="CZ343" s="154"/>
      <c r="DA343" s="154"/>
      <c r="DB343" s="154"/>
      <c r="DC343" s="154"/>
      <c r="DD343" s="154"/>
      <c r="DE343" s="154"/>
      <c r="DF343" s="154"/>
      <c r="DG343" s="154"/>
      <c r="DH343" s="154"/>
      <c r="DI343" s="154"/>
      <c r="DJ343" s="154"/>
      <c r="DK343" s="154"/>
      <c r="DL343" s="154"/>
      <c r="DM343" s="154"/>
      <c r="DN343" s="154"/>
      <c r="DO343" s="154"/>
    </row>
    <row r="344" spans="1:119" ht="12.75" customHeight="1">
      <c r="A344" s="2"/>
      <c r="B344" s="2"/>
      <c r="C344" s="2"/>
      <c r="D344" s="2"/>
      <c r="E344" s="2"/>
      <c r="F344" s="2"/>
      <c r="G344" s="281" t="s">
        <v>237</v>
      </c>
      <c r="H344" s="282"/>
      <c r="I344" s="278">
        <f>SUM(I318:I318)</f>
        <v>1</v>
      </c>
      <c r="J344" s="278">
        <f>SUM(J318:J318)</f>
        <v>0</v>
      </c>
      <c r="K344" s="278" t="e">
        <f>SUM(K318:K318)</f>
        <v>#REF!</v>
      </c>
      <c r="L344" s="278" t="e">
        <f>SUM(L318:L318)</f>
        <v>#REF!</v>
      </c>
      <c r="M344" s="278" t="e">
        <f>SUM(M318:M318)</f>
        <v>#REF!</v>
      </c>
      <c r="N344" s="278" t="e">
        <f>SUM(N318:N318)</f>
        <v>#REF!</v>
      </c>
      <c r="O344" s="278" t="e">
        <f>SUM(O318:O318)</f>
        <v>#REF!</v>
      </c>
      <c r="P344" s="278" t="e">
        <f>SUM(P318:P318)</f>
        <v>#REF!</v>
      </c>
      <c r="Q344" s="279" t="e">
        <f>SUM(Q318:Q318)</f>
        <v>#REF!</v>
      </c>
      <c r="R344" s="279" t="e">
        <f>SUM(R318:R318)</f>
        <v>#REF!</v>
      </c>
      <c r="S344" s="279" t="e">
        <f>SUM(S318:S318)</f>
        <v>#REF!</v>
      </c>
      <c r="T344" s="279" t="e">
        <f>SUM(T318:T318)</f>
        <v>#REF!</v>
      </c>
      <c r="U344" s="279" t="e">
        <f>SUM(U318:U318)</f>
        <v>#REF!</v>
      </c>
      <c r="V344" s="279" t="e">
        <f>SUM(V318:V318)</f>
        <v>#REF!</v>
      </c>
      <c r="W344" s="278"/>
      <c r="X344" s="280"/>
      <c r="Y344" s="280"/>
      <c r="Z344" s="56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BQ344" s="154"/>
      <c r="BR344" s="154"/>
      <c r="BS344" s="154"/>
      <c r="BT344" s="154"/>
      <c r="BU344" s="154"/>
      <c r="BV344" s="154"/>
      <c r="BW344" s="154"/>
      <c r="BX344" s="154"/>
      <c r="BY344" s="154"/>
      <c r="BZ344" s="154"/>
      <c r="CA344" s="154"/>
      <c r="CB344" s="154"/>
      <c r="CC344" s="154"/>
      <c r="CD344" s="154"/>
      <c r="CE344" s="154"/>
      <c r="CF344" s="154"/>
      <c r="CG344" s="154"/>
      <c r="CH344" s="154"/>
      <c r="CI344" s="154"/>
      <c r="CJ344" s="154"/>
      <c r="CK344" s="154"/>
      <c r="CL344" s="154"/>
      <c r="CM344" s="154"/>
      <c r="CN344" s="154"/>
      <c r="CO344" s="154"/>
      <c r="CP344" s="154"/>
      <c r="CQ344" s="154"/>
      <c r="CR344" s="154"/>
      <c r="CS344" s="154"/>
      <c r="CT344" s="154"/>
      <c r="CU344" s="154"/>
      <c r="CV344" s="154"/>
      <c r="CW344" s="154"/>
      <c r="CX344" s="154"/>
      <c r="CY344" s="154"/>
      <c r="CZ344" s="154"/>
      <c r="DA344" s="154"/>
      <c r="DB344" s="154"/>
      <c r="DC344" s="154"/>
      <c r="DD344" s="154"/>
      <c r="DE344" s="154"/>
      <c r="DF344" s="154"/>
      <c r="DG344" s="154"/>
      <c r="DH344" s="154"/>
      <c r="DI344" s="154"/>
      <c r="DJ344" s="154"/>
      <c r="DK344" s="154"/>
      <c r="DL344" s="154"/>
      <c r="DM344" s="154"/>
      <c r="DN344" s="154"/>
      <c r="DO344" s="154"/>
    </row>
    <row r="345" spans="1:119" ht="12.75" customHeight="1">
      <c r="A345" s="2"/>
      <c r="B345" s="2"/>
      <c r="C345" s="2"/>
      <c r="D345" s="2"/>
      <c r="E345" s="2"/>
      <c r="F345" s="2"/>
      <c r="G345" s="281" t="s">
        <v>238</v>
      </c>
      <c r="H345" s="282"/>
      <c r="I345" s="278">
        <f>SUM(I319:I321)</f>
        <v>0</v>
      </c>
      <c r="J345" s="278">
        <f>SUM(J319:J321)</f>
        <v>0</v>
      </c>
      <c r="K345" s="278" t="e">
        <f>SUM(K319:K321)</f>
        <v>#REF!</v>
      </c>
      <c r="L345" s="278" t="e">
        <f>SUM(L319:L321)</f>
        <v>#REF!</v>
      </c>
      <c r="M345" s="278" t="e">
        <f>SUM(M319:M321)</f>
        <v>#REF!</v>
      </c>
      <c r="N345" s="278" t="e">
        <f>SUM(N319:N321)</f>
        <v>#REF!</v>
      </c>
      <c r="O345" s="278" t="e">
        <f>SUM(O319:O321)</f>
        <v>#REF!</v>
      </c>
      <c r="P345" s="278" t="e">
        <f>SUM(P319:P321)</f>
        <v>#REF!</v>
      </c>
      <c r="Q345" s="279" t="e">
        <f>SUM(Q319:Q321)</f>
        <v>#REF!</v>
      </c>
      <c r="R345" s="279" t="e">
        <f>SUM(R319:R321)</f>
        <v>#REF!</v>
      </c>
      <c r="S345" s="279" t="e">
        <f>SUM(S319:S321)</f>
        <v>#REF!</v>
      </c>
      <c r="T345" s="279" t="e">
        <f>SUM(T319:T321)</f>
        <v>#REF!</v>
      </c>
      <c r="U345" s="279" t="e">
        <f>SUM(U319:U321)</f>
        <v>#REF!</v>
      </c>
      <c r="V345" s="279" t="e">
        <f>SUM(V319:V321)</f>
        <v>#REF!</v>
      </c>
      <c r="W345" s="278"/>
      <c r="X345" s="280"/>
      <c r="Y345" s="280"/>
      <c r="Z345" s="56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BQ345" s="154"/>
      <c r="BR345" s="154"/>
      <c r="BS345" s="154"/>
      <c r="BT345" s="154"/>
      <c r="BU345" s="154"/>
      <c r="BV345" s="154"/>
      <c r="BW345" s="154"/>
      <c r="BX345" s="154"/>
      <c r="BY345" s="154"/>
      <c r="BZ345" s="154"/>
      <c r="CA345" s="154"/>
      <c r="CB345" s="154"/>
      <c r="CC345" s="154"/>
      <c r="CD345" s="154"/>
      <c r="CE345" s="154"/>
      <c r="CF345" s="154"/>
      <c r="CG345" s="154"/>
      <c r="CH345" s="154"/>
      <c r="CI345" s="154"/>
      <c r="CJ345" s="154"/>
      <c r="CK345" s="154"/>
      <c r="CL345" s="154"/>
      <c r="CM345" s="154"/>
      <c r="CN345" s="154"/>
      <c r="CO345" s="154"/>
      <c r="CP345" s="154"/>
      <c r="CQ345" s="154"/>
      <c r="CR345" s="154"/>
      <c r="CS345" s="154"/>
      <c r="CT345" s="154"/>
      <c r="CU345" s="154"/>
      <c r="CV345" s="154"/>
      <c r="CW345" s="154"/>
      <c r="CX345" s="154"/>
      <c r="CY345" s="154"/>
      <c r="CZ345" s="154"/>
      <c r="DA345" s="154"/>
      <c r="DB345" s="154"/>
      <c r="DC345" s="154"/>
      <c r="DD345" s="154"/>
      <c r="DE345" s="154"/>
      <c r="DF345" s="154"/>
      <c r="DG345" s="154"/>
      <c r="DH345" s="154"/>
      <c r="DI345" s="154"/>
      <c r="DJ345" s="154"/>
      <c r="DK345" s="154"/>
      <c r="DL345" s="154"/>
      <c r="DM345" s="154"/>
      <c r="DN345" s="154"/>
      <c r="DO345" s="154"/>
    </row>
    <row r="346" spans="1:119" ht="12.75" customHeight="1">
      <c r="A346" s="2"/>
      <c r="B346" s="2"/>
      <c r="C346" s="2"/>
      <c r="D346" s="2"/>
      <c r="E346" s="2"/>
      <c r="F346" s="2"/>
      <c r="G346" s="281" t="s">
        <v>225</v>
      </c>
      <c r="H346" s="286"/>
      <c r="I346" s="278">
        <f>SUM(I322:I322)</f>
        <v>0</v>
      </c>
      <c r="J346" s="278">
        <f>SUM(J322:J322)</f>
        <v>0</v>
      </c>
      <c r="K346" s="278" t="e">
        <f>SUM(K322:K322)</f>
        <v>#REF!</v>
      </c>
      <c r="L346" s="278" t="e">
        <f>SUM(L322:L322)</f>
        <v>#REF!</v>
      </c>
      <c r="M346" s="278" t="e">
        <f>SUM(M322:M322)</f>
        <v>#REF!</v>
      </c>
      <c r="N346" s="278" t="e">
        <f>SUM(N322:N322)</f>
        <v>#REF!</v>
      </c>
      <c r="O346" s="278" t="e">
        <f>SUM(O322:O322)</f>
        <v>#REF!</v>
      </c>
      <c r="P346" s="278" t="e">
        <f>SUM(P322:P322)</f>
        <v>#REF!</v>
      </c>
      <c r="Q346" s="279" t="e">
        <f>SUM(Q322:Q322)</f>
        <v>#REF!</v>
      </c>
      <c r="R346" s="279" t="e">
        <f>SUM(R322:R322)</f>
        <v>#REF!</v>
      </c>
      <c r="S346" s="279" t="e">
        <f>SUM(S322:S322)</f>
        <v>#REF!</v>
      </c>
      <c r="T346" s="279" t="e">
        <f>SUM(T322:T322)</f>
        <v>#REF!</v>
      </c>
      <c r="U346" s="279" t="e">
        <f>SUM(U322:U322)</f>
        <v>#REF!</v>
      </c>
      <c r="V346" s="279" t="e">
        <f>SUM(V322:V322)</f>
        <v>#REF!</v>
      </c>
      <c r="W346" s="278"/>
      <c r="X346" s="280"/>
      <c r="Y346" s="280"/>
      <c r="Z346" s="56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BQ346" s="154"/>
      <c r="BR346" s="154"/>
      <c r="BS346" s="154"/>
      <c r="BT346" s="154"/>
      <c r="BU346" s="154"/>
      <c r="BV346" s="154"/>
      <c r="BW346" s="154"/>
      <c r="BX346" s="154"/>
      <c r="BY346" s="154"/>
      <c r="BZ346" s="154"/>
      <c r="CA346" s="154"/>
      <c r="CB346" s="154"/>
      <c r="CC346" s="154"/>
      <c r="CD346" s="154"/>
      <c r="CE346" s="154"/>
      <c r="CF346" s="154"/>
      <c r="CG346" s="154"/>
      <c r="CH346" s="154"/>
      <c r="CI346" s="154"/>
      <c r="CJ346" s="154"/>
      <c r="CK346" s="154"/>
      <c r="CL346" s="154"/>
      <c r="CM346" s="154"/>
      <c r="CN346" s="154"/>
      <c r="CO346" s="154"/>
      <c r="CP346" s="154"/>
      <c r="CQ346" s="154"/>
      <c r="CR346" s="154"/>
      <c r="CS346" s="154"/>
      <c r="CT346" s="154"/>
      <c r="CU346" s="154"/>
      <c r="CV346" s="154"/>
      <c r="CW346" s="154"/>
      <c r="CX346" s="154"/>
      <c r="CY346" s="154"/>
      <c r="CZ346" s="154"/>
      <c r="DA346" s="154"/>
      <c r="DB346" s="154"/>
      <c r="DC346" s="154"/>
      <c r="DD346" s="154"/>
      <c r="DE346" s="154"/>
      <c r="DF346" s="154"/>
      <c r="DG346" s="154"/>
      <c r="DH346" s="154"/>
      <c r="DI346" s="154"/>
      <c r="DJ346" s="154"/>
      <c r="DK346" s="154"/>
      <c r="DL346" s="154"/>
      <c r="DM346" s="154"/>
      <c r="DN346" s="154"/>
      <c r="DO346" s="154"/>
    </row>
    <row r="347" spans="1:119" ht="12.75" customHeight="1">
      <c r="A347" s="2"/>
      <c r="B347" s="2"/>
      <c r="C347" s="2"/>
      <c r="D347" s="2"/>
      <c r="E347" s="2"/>
      <c r="F347" s="2"/>
      <c r="G347" s="281" t="s">
        <v>239</v>
      </c>
      <c r="H347" s="286"/>
      <c r="I347" s="278">
        <f>SUM(I323:I323)</f>
        <v>0</v>
      </c>
      <c r="J347" s="278">
        <f>SUM(J323:J323)</f>
        <v>0</v>
      </c>
      <c r="K347" s="278" t="e">
        <f>SUM(K323:K323)</f>
        <v>#REF!</v>
      </c>
      <c r="L347" s="278" t="e">
        <f>SUM(L323:L323)</f>
        <v>#REF!</v>
      </c>
      <c r="M347" s="278" t="e">
        <f>SUM(M323:M323)</f>
        <v>#REF!</v>
      </c>
      <c r="N347" s="278" t="e">
        <f>SUM(N323:N323)</f>
        <v>#REF!</v>
      </c>
      <c r="O347" s="278" t="e">
        <f>SUM(O323:O323)</f>
        <v>#REF!</v>
      </c>
      <c r="P347" s="278" t="e">
        <f>SUM(P323:P323)</f>
        <v>#REF!</v>
      </c>
      <c r="Q347" s="279" t="e">
        <f>SUM(Q323:Q323)</f>
        <v>#REF!</v>
      </c>
      <c r="R347" s="279" t="e">
        <f>SUM(R323:R323)</f>
        <v>#REF!</v>
      </c>
      <c r="S347" s="279" t="e">
        <f>SUM(S323:S323)</f>
        <v>#REF!</v>
      </c>
      <c r="T347" s="279" t="e">
        <f>SUM(T323:T323)</f>
        <v>#REF!</v>
      </c>
      <c r="U347" s="279" t="e">
        <f>SUM(U323:U323)</f>
        <v>#REF!</v>
      </c>
      <c r="V347" s="279" t="e">
        <f>SUM(V323:V323)</f>
        <v>#REF!</v>
      </c>
      <c r="W347" s="278"/>
      <c r="X347" s="280"/>
      <c r="Y347" s="280"/>
      <c r="Z347" s="56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BQ347" s="154"/>
      <c r="BR347" s="154"/>
      <c r="BS347" s="154"/>
      <c r="BT347" s="154"/>
      <c r="BU347" s="154"/>
      <c r="BV347" s="154"/>
      <c r="BW347" s="154"/>
      <c r="BX347" s="154"/>
      <c r="BY347" s="154"/>
      <c r="BZ347" s="154"/>
      <c r="CA347" s="154"/>
      <c r="CB347" s="154"/>
      <c r="CC347" s="154"/>
      <c r="CD347" s="154"/>
      <c r="CE347" s="154"/>
      <c r="CF347" s="154"/>
      <c r="CG347" s="154"/>
      <c r="CH347" s="154"/>
      <c r="CI347" s="154"/>
      <c r="CJ347" s="154"/>
      <c r="CK347" s="154"/>
      <c r="CL347" s="154"/>
      <c r="CM347" s="154"/>
      <c r="CN347" s="154"/>
      <c r="CO347" s="154"/>
      <c r="CP347" s="154"/>
      <c r="CQ347" s="154"/>
      <c r="CR347" s="154"/>
      <c r="CS347" s="154"/>
      <c r="CT347" s="154"/>
      <c r="CU347" s="154"/>
      <c r="CV347" s="154"/>
      <c r="CW347" s="154"/>
      <c r="CX347" s="154"/>
      <c r="CY347" s="154"/>
      <c r="CZ347" s="154"/>
      <c r="DA347" s="154"/>
      <c r="DB347" s="154"/>
      <c r="DC347" s="154"/>
      <c r="DD347" s="154"/>
      <c r="DE347" s="154"/>
      <c r="DF347" s="154"/>
      <c r="DG347" s="154"/>
      <c r="DH347" s="154"/>
      <c r="DI347" s="154"/>
      <c r="DJ347" s="154"/>
      <c r="DK347" s="154"/>
      <c r="DL347" s="154"/>
      <c r="DM347" s="154"/>
      <c r="DN347" s="154"/>
      <c r="DO347" s="154"/>
    </row>
    <row r="348" spans="1:119" ht="12.75" customHeight="1">
      <c r="A348" s="2"/>
      <c r="B348" s="2"/>
      <c r="C348" s="2"/>
      <c r="D348" s="2"/>
      <c r="E348" s="2"/>
      <c r="F348" s="2"/>
      <c r="G348" s="283" t="s">
        <v>182</v>
      </c>
      <c r="H348" s="284"/>
      <c r="I348" s="278">
        <f>SUM(I324:I324)</f>
        <v>1</v>
      </c>
      <c r="J348" s="278">
        <f>SUM(J324:J324)</f>
        <v>0</v>
      </c>
      <c r="K348" s="278" t="e">
        <f>SUM(K324:K324)</f>
        <v>#REF!</v>
      </c>
      <c r="L348" s="278" t="e">
        <f>SUM(L324:L324)</f>
        <v>#REF!</v>
      </c>
      <c r="M348" s="278" t="e">
        <f>SUM(M324:M324)</f>
        <v>#REF!</v>
      </c>
      <c r="N348" s="278" t="e">
        <f>SUM(N324:N324)</f>
        <v>#REF!</v>
      </c>
      <c r="O348" s="278" t="e">
        <f>SUM(O324:O324)</f>
        <v>#REF!</v>
      </c>
      <c r="P348" s="278" t="e">
        <f>SUM(P324:P324)</f>
        <v>#REF!</v>
      </c>
      <c r="Q348" s="279" t="e">
        <f>SUM(Q324:Q324)</f>
        <v>#REF!</v>
      </c>
      <c r="R348" s="279" t="e">
        <f>SUM(R324:R324)</f>
        <v>#REF!</v>
      </c>
      <c r="S348" s="279" t="e">
        <f>SUM(S324:S324)</f>
        <v>#REF!</v>
      </c>
      <c r="T348" s="279" t="e">
        <f>SUM(T324:T324)</f>
        <v>#REF!</v>
      </c>
      <c r="U348" s="279" t="e">
        <f>SUM(U324:U324)</f>
        <v>#REF!</v>
      </c>
      <c r="V348" s="279" t="e">
        <f>SUM(V324:V324)</f>
        <v>#REF!</v>
      </c>
      <c r="W348" s="278"/>
      <c r="X348" s="280"/>
      <c r="Y348" s="280"/>
      <c r="Z348" s="56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BQ348" s="154"/>
      <c r="BR348" s="154"/>
      <c r="BS348" s="154"/>
      <c r="BT348" s="154"/>
      <c r="BU348" s="154"/>
      <c r="BV348" s="154"/>
      <c r="BW348" s="154"/>
      <c r="BX348" s="154"/>
      <c r="BY348" s="154"/>
      <c r="BZ348" s="154"/>
      <c r="CA348" s="154"/>
      <c r="CB348" s="154"/>
      <c r="CC348" s="154"/>
      <c r="CD348" s="154"/>
      <c r="CE348" s="154"/>
      <c r="CF348" s="154"/>
      <c r="CG348" s="154"/>
      <c r="CH348" s="154"/>
      <c r="CI348" s="154"/>
      <c r="CJ348" s="154"/>
      <c r="CK348" s="154"/>
      <c r="CL348" s="154"/>
      <c r="CM348" s="154"/>
      <c r="CN348" s="154"/>
      <c r="CO348" s="154"/>
      <c r="CP348" s="154"/>
      <c r="CQ348" s="154"/>
      <c r="CR348" s="154"/>
      <c r="CS348" s="154"/>
      <c r="CT348" s="154"/>
      <c r="CU348" s="154"/>
      <c r="CV348" s="154"/>
      <c r="CW348" s="154"/>
      <c r="CX348" s="154"/>
      <c r="CY348" s="154"/>
      <c r="CZ348" s="154"/>
      <c r="DA348" s="154"/>
      <c r="DB348" s="154"/>
      <c r="DC348" s="154"/>
      <c r="DD348" s="154"/>
      <c r="DE348" s="154"/>
      <c r="DF348" s="154"/>
      <c r="DG348" s="154"/>
      <c r="DH348" s="154"/>
      <c r="DI348" s="154"/>
      <c r="DJ348" s="154"/>
      <c r="DK348" s="154"/>
      <c r="DL348" s="154"/>
      <c r="DM348" s="154"/>
      <c r="DN348" s="154"/>
      <c r="DO348" s="154"/>
    </row>
    <row r="349" spans="1:119" ht="12.75" customHeight="1">
      <c r="A349" s="2"/>
      <c r="B349" s="2"/>
      <c r="C349" s="2"/>
      <c r="D349" s="2"/>
      <c r="E349" s="2"/>
      <c r="F349" s="2"/>
      <c r="G349" s="237" t="s">
        <v>240</v>
      </c>
      <c r="H349" s="237"/>
      <c r="I349" s="287">
        <f>SUM(I338:I348)</f>
        <v>100</v>
      </c>
      <c r="J349" s="288">
        <f>SUM(J338:J348)</f>
        <v>10</v>
      </c>
      <c r="K349" s="288" t="e">
        <f>SUM(K338:K348)</f>
        <v>#REF!</v>
      </c>
      <c r="L349" s="288" t="e">
        <f>SUM(L338:L348)</f>
        <v>#REF!</v>
      </c>
      <c r="M349" s="288" t="e">
        <f>SUM(M338:M348)</f>
        <v>#REF!</v>
      </c>
      <c r="N349" s="288" t="e">
        <f>SUM(N338:N348)</f>
        <v>#REF!</v>
      </c>
      <c r="O349" s="288" t="e">
        <f>SUM(O338:O348)</f>
        <v>#REF!</v>
      </c>
      <c r="P349" s="288" t="e">
        <f>SUM(P338:P348)</f>
        <v>#REF!</v>
      </c>
      <c r="Q349" s="289" t="e">
        <f>SUM(Q338:Q348)</f>
        <v>#REF!</v>
      </c>
      <c r="R349" s="289" t="e">
        <f>SUM(R338:R348)</f>
        <v>#REF!</v>
      </c>
      <c r="S349" s="289" t="e">
        <f>SUM(S338:S348)</f>
        <v>#REF!</v>
      </c>
      <c r="T349" s="289" t="e">
        <f>SUM(T338:T348)</f>
        <v>#REF!</v>
      </c>
      <c r="U349" s="289" t="e">
        <f>SUM(U338:U348)</f>
        <v>#REF!</v>
      </c>
      <c r="V349" s="289" t="e">
        <f>SUM(V338:V348)</f>
        <v>#REF!</v>
      </c>
      <c r="W349" s="290"/>
      <c r="X349" s="291"/>
      <c r="Y349" s="292"/>
      <c r="Z349" s="56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BQ349" s="154"/>
      <c r="BR349" s="154"/>
      <c r="BS349" s="154"/>
      <c r="BT349" s="154"/>
      <c r="BU349" s="154"/>
      <c r="BV349" s="154"/>
      <c r="BW349" s="154"/>
      <c r="BX349" s="154"/>
      <c r="BY349" s="154"/>
      <c r="BZ349" s="154"/>
      <c r="CA349" s="154"/>
      <c r="CB349" s="154"/>
      <c r="CC349" s="154"/>
      <c r="CD349" s="154"/>
      <c r="CE349" s="154"/>
      <c r="CF349" s="154"/>
      <c r="CG349" s="154"/>
      <c r="CH349" s="154"/>
      <c r="CI349" s="154"/>
      <c r="CJ349" s="154"/>
      <c r="CK349" s="154"/>
      <c r="CL349" s="154"/>
      <c r="CM349" s="154"/>
      <c r="CN349" s="154"/>
      <c r="CO349" s="154"/>
      <c r="CP349" s="154"/>
      <c r="CQ349" s="154"/>
      <c r="CR349" s="154"/>
      <c r="CS349" s="154"/>
      <c r="CT349" s="154"/>
      <c r="CU349" s="154"/>
      <c r="CV349" s="154"/>
      <c r="CW349" s="154"/>
      <c r="CX349" s="154"/>
      <c r="CY349" s="154"/>
      <c r="CZ349" s="154"/>
      <c r="DA349" s="154"/>
      <c r="DB349" s="154"/>
      <c r="DC349" s="154"/>
      <c r="DD349" s="154"/>
      <c r="DE349" s="154"/>
      <c r="DF349" s="154"/>
      <c r="DG349" s="154"/>
      <c r="DH349" s="154"/>
      <c r="DI349" s="154"/>
      <c r="DJ349" s="154"/>
      <c r="DK349" s="154"/>
      <c r="DL349" s="154"/>
      <c r="DM349" s="154"/>
      <c r="DN349" s="154"/>
      <c r="DO349" s="154"/>
    </row>
    <row r="350" spans="1:119" ht="12.75" customHeight="1">
      <c r="A350" s="2"/>
      <c r="B350" s="2"/>
      <c r="C350" s="2"/>
      <c r="D350" s="2"/>
      <c r="E350" s="2"/>
      <c r="F350" s="2"/>
      <c r="G350" s="2"/>
      <c r="H350" s="14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5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BQ350" s="154"/>
      <c r="BR350" s="154"/>
      <c r="BS350" s="154"/>
      <c r="BT350" s="154"/>
      <c r="BU350" s="154"/>
      <c r="BV350" s="154"/>
      <c r="BW350" s="154"/>
      <c r="BX350" s="154"/>
      <c r="BY350" s="154"/>
      <c r="BZ350" s="154"/>
      <c r="CA350" s="154"/>
      <c r="CB350" s="154"/>
      <c r="CC350" s="154"/>
      <c r="CD350" s="154"/>
      <c r="CE350" s="154"/>
      <c r="CF350" s="154"/>
      <c r="CG350" s="154"/>
      <c r="CH350" s="154"/>
      <c r="CI350" s="154"/>
      <c r="CJ350" s="154"/>
      <c r="CK350" s="154"/>
      <c r="CL350" s="154"/>
      <c r="CM350" s="154"/>
      <c r="CN350" s="154"/>
      <c r="CO350" s="154"/>
      <c r="CP350" s="154"/>
      <c r="CQ350" s="154"/>
      <c r="CR350" s="154"/>
      <c r="CS350" s="154"/>
      <c r="CT350" s="154"/>
      <c r="CU350" s="154"/>
      <c r="CV350" s="154"/>
      <c r="CW350" s="154"/>
      <c r="CX350" s="154"/>
      <c r="CY350" s="154"/>
      <c r="CZ350" s="154"/>
      <c r="DA350" s="154"/>
      <c r="DB350" s="154"/>
      <c r="DC350" s="154"/>
      <c r="DD350" s="154"/>
      <c r="DE350" s="154"/>
      <c r="DF350" s="154"/>
      <c r="DG350" s="154"/>
      <c r="DH350" s="154"/>
      <c r="DI350" s="154"/>
      <c r="DJ350" s="154"/>
      <c r="DK350" s="154"/>
      <c r="DL350" s="154"/>
      <c r="DM350" s="154"/>
      <c r="DN350" s="154"/>
      <c r="DO350" s="154"/>
    </row>
    <row r="351" spans="1:119" ht="12.75">
      <c r="A351" s="2"/>
      <c r="B351" s="2"/>
      <c r="C351" s="2"/>
      <c r="D351" s="2"/>
      <c r="E351" s="2"/>
      <c r="F351" s="2"/>
      <c r="G351" s="2"/>
      <c r="H351" s="2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5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BQ351" s="154"/>
      <c r="BR351" s="154"/>
      <c r="BS351" s="154"/>
      <c r="BT351" s="154"/>
      <c r="BU351" s="154"/>
      <c r="BV351" s="154"/>
      <c r="BW351" s="154"/>
      <c r="BX351" s="154"/>
      <c r="BY351" s="154"/>
      <c r="BZ351" s="154"/>
      <c r="CA351" s="154"/>
      <c r="CB351" s="154"/>
      <c r="CC351" s="154"/>
      <c r="CD351" s="154"/>
      <c r="CE351" s="154"/>
      <c r="CF351" s="154"/>
      <c r="CG351" s="154"/>
      <c r="CH351" s="154"/>
      <c r="CI351" s="154"/>
      <c r="CJ351" s="154"/>
      <c r="CK351" s="154"/>
      <c r="CL351" s="154"/>
      <c r="CM351" s="154"/>
      <c r="CN351" s="154"/>
      <c r="CO351" s="154"/>
      <c r="CP351" s="154"/>
      <c r="CQ351" s="154"/>
      <c r="CR351" s="154"/>
      <c r="CS351" s="154"/>
      <c r="CT351" s="154"/>
      <c r="CU351" s="154"/>
      <c r="CV351" s="154"/>
      <c r="CW351" s="154"/>
      <c r="CX351" s="154"/>
      <c r="CY351" s="154"/>
      <c r="CZ351" s="154"/>
      <c r="DA351" s="154"/>
      <c r="DB351" s="154"/>
      <c r="DC351" s="154"/>
      <c r="DD351" s="154"/>
      <c r="DE351" s="154"/>
      <c r="DF351" s="154"/>
      <c r="DG351" s="154"/>
      <c r="DH351" s="154"/>
      <c r="DI351" s="154"/>
      <c r="DJ351" s="154"/>
      <c r="DK351" s="154"/>
      <c r="DL351" s="154"/>
      <c r="DM351" s="154"/>
      <c r="DN351" s="154"/>
      <c r="DO351" s="154"/>
    </row>
    <row r="352" spans="1:119" ht="12.75">
      <c r="A352" s="2"/>
      <c r="B352" s="2"/>
      <c r="C352" s="2"/>
      <c r="D352" s="2"/>
      <c r="E352" s="2"/>
      <c r="F352" s="2"/>
      <c r="G352" s="2"/>
      <c r="H352" s="2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5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BQ352" s="154"/>
      <c r="BR352" s="154"/>
      <c r="BS352" s="154"/>
      <c r="BT352" s="154"/>
      <c r="BU352" s="154"/>
      <c r="BV352" s="154"/>
      <c r="BW352" s="154"/>
      <c r="BX352" s="154"/>
      <c r="BY352" s="154"/>
      <c r="BZ352" s="154"/>
      <c r="CA352" s="154"/>
      <c r="CB352" s="154"/>
      <c r="CC352" s="154"/>
      <c r="CD352" s="154"/>
      <c r="CE352" s="154"/>
      <c r="CF352" s="154"/>
      <c r="CG352" s="154"/>
      <c r="CH352" s="154"/>
      <c r="CI352" s="154"/>
      <c r="CJ352" s="154"/>
      <c r="CK352" s="154"/>
      <c r="CL352" s="154"/>
      <c r="CM352" s="154"/>
      <c r="CN352" s="154"/>
      <c r="CO352" s="154"/>
      <c r="CP352" s="154"/>
      <c r="CQ352" s="154"/>
      <c r="CR352" s="154"/>
      <c r="CS352" s="154"/>
      <c r="CT352" s="154"/>
      <c r="CU352" s="154"/>
      <c r="CV352" s="154"/>
      <c r="CW352" s="154"/>
      <c r="CX352" s="154"/>
      <c r="CY352" s="154"/>
      <c r="CZ352" s="154"/>
      <c r="DA352" s="154"/>
      <c r="DB352" s="154"/>
      <c r="DC352" s="154"/>
      <c r="DD352" s="154"/>
      <c r="DE352" s="154"/>
      <c r="DF352" s="154"/>
      <c r="DG352" s="154"/>
      <c r="DH352" s="154"/>
      <c r="DI352" s="154"/>
      <c r="DJ352" s="154"/>
      <c r="DK352" s="154"/>
      <c r="DL352" s="154"/>
      <c r="DM352" s="154"/>
      <c r="DN352" s="154"/>
      <c r="DO352" s="154"/>
    </row>
    <row r="353" spans="1:119" ht="12.75">
      <c r="A353" s="2"/>
      <c r="B353" s="2"/>
      <c r="C353" s="2"/>
      <c r="D353" s="2"/>
      <c r="E353" s="2"/>
      <c r="F353" s="2"/>
      <c r="G353" s="2"/>
      <c r="H353" s="2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5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DG353" s="154"/>
      <c r="DH353" s="154"/>
      <c r="DI353" s="154"/>
      <c r="DJ353" s="154"/>
      <c r="DK353" s="154"/>
      <c r="DL353" s="154"/>
      <c r="DM353" s="154"/>
      <c r="DN353" s="154"/>
      <c r="DO353" s="154"/>
    </row>
    <row r="354" spans="8:119" ht="12.75">
      <c r="H354" s="146"/>
      <c r="Z354" s="293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DG354" s="154"/>
      <c r="DH354" s="154"/>
      <c r="DI354" s="154"/>
      <c r="DJ354" s="154"/>
      <c r="DK354" s="154"/>
      <c r="DL354" s="154"/>
      <c r="DM354" s="154"/>
      <c r="DN354" s="154"/>
      <c r="DO354" s="154"/>
    </row>
    <row r="355" spans="8:119" ht="12.75">
      <c r="H355" s="146"/>
      <c r="Z355" s="293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DG355" s="154"/>
      <c r="DH355" s="154"/>
      <c r="DI355" s="154"/>
      <c r="DJ355" s="154"/>
      <c r="DK355" s="154"/>
      <c r="DL355" s="154"/>
      <c r="DM355" s="154"/>
      <c r="DN355" s="154"/>
      <c r="DO355" s="154"/>
    </row>
    <row r="356" spans="1:46" ht="12.75">
      <c r="A356" s="148"/>
      <c r="B356" s="148"/>
      <c r="C356" s="148"/>
      <c r="D356" s="148"/>
      <c r="E356" s="148"/>
      <c r="F356" s="148"/>
      <c r="G356" s="148"/>
      <c r="H356" s="149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</row>
    <row r="357" spans="1:46" ht="12.75">
      <c r="A357" s="148"/>
      <c r="B357" s="148"/>
      <c r="C357" s="148"/>
      <c r="D357" s="148"/>
      <c r="E357" s="148"/>
      <c r="F357" s="148"/>
      <c r="G357" s="148"/>
      <c r="H357" s="149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</row>
    <row r="358" spans="1:46" ht="12.75">
      <c r="A358" s="148"/>
      <c r="B358" s="148"/>
      <c r="C358" s="148"/>
      <c r="D358" s="148"/>
      <c r="E358" s="148"/>
      <c r="F358" s="148"/>
      <c r="G358" s="148"/>
      <c r="H358" s="149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</row>
    <row r="359" spans="1:46" ht="12.75">
      <c r="A359" s="148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</row>
    <row r="360" spans="1:46" ht="12.75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</row>
    <row r="361" spans="1:46" ht="12.75">
      <c r="A361" s="148"/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</row>
    <row r="362" spans="1:46" ht="12.75">
      <c r="A362" s="148"/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</row>
    <row r="363" spans="1:46" ht="12.75">
      <c r="A363" s="148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</row>
    <row r="364" spans="1:46" ht="12.75">
      <c r="A364" s="148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</row>
    <row r="365" spans="1:46" ht="12.75">
      <c r="A365" s="148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</row>
    <row r="366" spans="1:46" ht="12.75">
      <c r="A366" s="148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</row>
    <row r="367" spans="1:26" ht="12.75">
      <c r="A367" s="148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</row>
    <row r="368" spans="1:26" ht="12.75">
      <c r="A368" s="148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</row>
  </sheetData>
  <autoFilter ref="B8:Y327"/>
  <mergeCells count="3">
    <mergeCell ref="C286:H286"/>
    <mergeCell ref="C326:H326"/>
    <mergeCell ref="G349:H349"/>
  </mergeCells>
  <printOptions gridLines="1"/>
  <pageMargins left="0.19652777777777777" right="0.07847222222222222" top="0.984027777777778" bottom="0.984027777777778" header="0.5118055555555556" footer="0.5118055555555556"/>
  <pageSetup horizontalDpi="300" verticalDpi="300" orientation="landscape" paperSize="9" scale="65"/>
  <headerFooter alignWithMargins="0">
    <oddHeader>&amp;C&amp;F</oddHeader>
    <oddFooter>&amp;CZASOBY_2006&amp;RStrona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Alicja Ostrowska</cp:lastModifiedBy>
  <cp:lastPrinted>2012-01-30T05:50:31Z</cp:lastPrinted>
  <dcterms:created xsi:type="dcterms:W3CDTF">2012-01-05T06:59:46Z</dcterms:created>
  <dcterms:modified xsi:type="dcterms:W3CDTF">2004-02-10T09:00:24Z</dcterms:modified>
  <cp:category/>
  <cp:version/>
  <cp:contentType/>
  <cp:contentStatus/>
  <cp:revision>1</cp:revision>
</cp:coreProperties>
</file>