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76" windowHeight="6720" activeTab="0"/>
  </bookViews>
  <sheets>
    <sheet name="Okna 2011" sheetId="1" r:id="rId1"/>
    <sheet name="Arkusz2" sheetId="2" r:id="rId2"/>
    <sheet name="Arkusz3" sheetId="3" r:id="rId3"/>
  </sheets>
  <definedNames>
    <definedName name="_xlnm.Print_Area" localSheetId="0">'Okna 2011'!$A$1:$S$58</definedName>
  </definedNames>
  <calcPr fullCalcOnLoad="1"/>
</workbook>
</file>

<file path=xl/sharedStrings.xml><?xml version="1.0" encoding="utf-8"?>
<sst xmlns="http://schemas.openxmlformats.org/spreadsheetml/2006/main" count="151" uniqueCount="71">
  <si>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</si>
  <si>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</si>
  <si>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</si>
  <si>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</si>
  <si>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</si>
  <si>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</si>
  <si>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</si>
  <si>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</si>
  <si>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</si>
  <si>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</si>
  <si>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</si>
  <si>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</si>
  <si>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</si>
  <si>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</si>
  <si>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</si>
  <si>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</si>
  <si>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</si>
  <si>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</si>
  <si>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</si>
  <si>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</si>
  <si>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r>
      <t>Pow. 1 okna           w m</t>
    </r>
    <r>
      <rPr>
        <vertAlign val="superscript"/>
        <sz val="8"/>
        <rFont val="Arial CE"/>
        <family val="2"/>
      </rPr>
      <t>2</t>
    </r>
  </si>
  <si>
    <t>kuchnia</t>
  </si>
  <si>
    <t>Parapety zewn, obróbki blach,. łącznie m2</t>
  </si>
  <si>
    <t>łazienka</t>
  </si>
  <si>
    <t>2 pokoje</t>
  </si>
  <si>
    <t>pokój</t>
  </si>
  <si>
    <t>pokój II</t>
  </si>
  <si>
    <t>H</t>
  </si>
  <si>
    <t>C</t>
  </si>
  <si>
    <t>D</t>
  </si>
  <si>
    <t>pokój I</t>
  </si>
  <si>
    <t>A</t>
  </si>
  <si>
    <t>pokój duży</t>
  </si>
  <si>
    <t>pokój III</t>
  </si>
  <si>
    <t>pokój IV</t>
  </si>
  <si>
    <t>p.pokój</t>
  </si>
  <si>
    <t>Kościuszki 3/6</t>
  </si>
  <si>
    <t>drzwi balkonowe</t>
  </si>
  <si>
    <t>E</t>
  </si>
  <si>
    <t>F</t>
  </si>
  <si>
    <t>Asfaltowa 31/1</t>
  </si>
  <si>
    <t>Dolna 15/2</t>
  </si>
  <si>
    <t>Dolna 27/1</t>
  </si>
  <si>
    <t>Kołłątaja 11/1</t>
  </si>
  <si>
    <t>duży pokój</t>
  </si>
  <si>
    <t>1-skrzydlowe z poprzeczką</t>
  </si>
  <si>
    <t>mały pokój</t>
  </si>
  <si>
    <t>Kołłątaja 35/1</t>
  </si>
  <si>
    <t>Palmowa 6/1</t>
  </si>
  <si>
    <t>Palmowa 15/3</t>
  </si>
  <si>
    <t>Drzymały 10/2</t>
  </si>
  <si>
    <t>Goleniowska 1/1</t>
  </si>
  <si>
    <t>Konopnickiej 12/4</t>
  </si>
  <si>
    <t>Pl. Nieznanego Żołnierza 1</t>
  </si>
  <si>
    <t>Grunwaldzka 13</t>
  </si>
  <si>
    <t>Starzyńskiego 6</t>
  </si>
  <si>
    <t>Nowopol 17/1</t>
  </si>
  <si>
    <t>Niedziałkowskiego 12/15</t>
  </si>
  <si>
    <t>Konopnickiej 10/3</t>
  </si>
  <si>
    <t>Kościuszki 39/6</t>
  </si>
  <si>
    <t>Szkolna 5/9</t>
  </si>
  <si>
    <t>Starzyńskiego 5/5</t>
  </si>
  <si>
    <t>Kościuszki 5</t>
  </si>
  <si>
    <t>Kościuszki 41/2</t>
  </si>
  <si>
    <t>Mazurska 20/1</t>
  </si>
  <si>
    <t>Nowopol 36/1</t>
  </si>
  <si>
    <t>pokój I, II</t>
  </si>
  <si>
    <t>Polna 42/3</t>
  </si>
  <si>
    <t>Grunwaldzka 15</t>
  </si>
  <si>
    <t>pokój Komendanta</t>
  </si>
  <si>
    <t>Zestawienie   stolarki   okiennej   do  wymiany  w  budynkach  komunalnych   w 2011 roku - I etap Stare Police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</si>
</sst>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45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5" fillId="0" borderId="11" xfId="0" applyFont="1" applyBorder="1" applyAlignment="1">
      <alignment/>
    </xf>
    <xf numFmtId="2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64" fontId="8" fillId="0" borderId="16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10" fillId="0" borderId="22" xfId="0" applyNumberFormat="1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164" fontId="5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/>
    </xf>
    <xf numFmtId="1" fontId="5" fillId="0" borderId="21" xfId="0" applyNumberFormat="1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164" fontId="5" fillId="0" borderId="26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vertical="center" wrapText="1"/>
    </xf>
    <xf numFmtId="49" fontId="10" fillId="0" borderId="26" xfId="0" applyNumberFormat="1" applyFont="1" applyBorder="1" applyAlignment="1">
      <alignment vertical="center" wrapText="1"/>
    </xf>
    <xf numFmtId="49" fontId="10" fillId="0" borderId="22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64" fontId="5" fillId="0" borderId="17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 shrinkToFit="1"/>
    </xf>
    <xf numFmtId="1" fontId="10" fillId="0" borderId="26" xfId="0" applyNumberFormat="1" applyFont="1" applyBorder="1" applyAlignment="1">
      <alignment horizontal="center" vertical="center" shrinkToFit="1"/>
    </xf>
    <xf numFmtId="1" fontId="10" fillId="0" borderId="2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342900</xdr:colOff>
      <xdr:row>73</xdr:row>
      <xdr:rowOff>152400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5257800" y="19878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Normal="90" zoomScaleSheetLayoutView="100" zoomScalePageLayoutView="0" workbookViewId="0" topLeftCell="A1">
      <pane xSplit="1" ySplit="4" topLeftCell="B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:C57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14.625" style="47" customWidth="1"/>
    <col min="4" max="4" width="17.00390625" style="47" customWidth="1"/>
    <col min="5" max="5" width="8.375" style="0" customWidth="1"/>
    <col min="6" max="6" width="7.125" style="0" customWidth="1"/>
    <col min="7" max="7" width="7.50390625" style="0" customWidth="1"/>
    <col min="8" max="8" width="11.375" style="0" customWidth="1"/>
    <col min="9" max="9" width="10.50390625" style="0" customWidth="1"/>
    <col min="10" max="10" width="8.50390625" style="0" customWidth="1"/>
    <col min="11" max="11" width="13.00390625" style="0" customWidth="1"/>
    <col min="12" max="12" width="12.375" style="0" customWidth="1"/>
    <col min="13" max="13" width="8.375" style="0" customWidth="1"/>
    <col min="14" max="14" width="17.625" style="0" customWidth="1"/>
    <col min="15" max="15" width="1.4921875" style="0" hidden="1" customWidth="1"/>
    <col min="16" max="16" width="11.00390625" style="0" hidden="1" customWidth="1"/>
    <col min="17" max="19" width="0" style="0" hidden="1" customWidth="1"/>
  </cols>
  <sheetData>
    <row r="1" spans="1:19" ht="37.5" customHeight="1">
      <c r="A1" s="102" t="s">
        <v>70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97" t="s">
        <v>15</v>
      </c>
      <c r="Q1" s="98"/>
      <c r="R1" s="98"/>
      <c r="S1" s="98"/>
    </row>
    <row r="2" spans="1:19" ht="19.5" customHeight="1" thickBo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99"/>
      <c r="Q2" s="99"/>
      <c r="R2" s="99"/>
      <c r="S2" s="99"/>
    </row>
    <row r="3" spans="1:19" ht="12.75" customHeight="1">
      <c r="A3" s="112" t="s">
        <v>0</v>
      </c>
      <c r="B3" s="91" t="s">
        <v>1</v>
      </c>
      <c r="C3" s="108" t="s">
        <v>2</v>
      </c>
      <c r="D3" s="110" t="s">
        <v>3</v>
      </c>
      <c r="E3" s="100" t="s">
        <v>4</v>
      </c>
      <c r="F3" s="114" t="s">
        <v>5</v>
      </c>
      <c r="G3" s="95"/>
      <c r="H3" s="91" t="s">
        <v>20</v>
      </c>
      <c r="I3" s="91" t="s">
        <v>8</v>
      </c>
      <c r="J3" s="4" t="s">
        <v>17</v>
      </c>
      <c r="K3" s="91" t="s">
        <v>19</v>
      </c>
      <c r="L3" s="91" t="s">
        <v>22</v>
      </c>
      <c r="M3" s="91" t="s">
        <v>7</v>
      </c>
      <c r="N3" s="91" t="s">
        <v>6</v>
      </c>
      <c r="O3" s="91"/>
      <c r="P3" s="95" t="s">
        <v>16</v>
      </c>
      <c r="Q3" s="91" t="s">
        <v>12</v>
      </c>
      <c r="R3" s="91" t="s">
        <v>13</v>
      </c>
      <c r="S3" s="93" t="s">
        <v>14</v>
      </c>
    </row>
    <row r="4" spans="1:19" ht="17.25" customHeight="1" thickBot="1">
      <c r="A4" s="113"/>
      <c r="B4" s="92"/>
      <c r="C4" s="109"/>
      <c r="D4" s="111"/>
      <c r="E4" s="101"/>
      <c r="F4" s="1" t="s">
        <v>10</v>
      </c>
      <c r="G4" s="1" t="s">
        <v>11</v>
      </c>
      <c r="H4" s="92"/>
      <c r="I4" s="92"/>
      <c r="J4" s="1" t="s">
        <v>18</v>
      </c>
      <c r="K4" s="92"/>
      <c r="L4" s="92"/>
      <c r="M4" s="92"/>
      <c r="N4" s="92"/>
      <c r="O4" s="92"/>
      <c r="P4" s="96"/>
      <c r="Q4" s="92"/>
      <c r="R4" s="92"/>
      <c r="S4" s="94"/>
    </row>
    <row r="5" spans="1:19" ht="22.5" customHeight="1">
      <c r="A5" s="79">
        <v>1</v>
      </c>
      <c r="B5" s="81" t="s">
        <v>40</v>
      </c>
      <c r="C5" s="84"/>
      <c r="D5" s="115" t="s">
        <v>24</v>
      </c>
      <c r="E5" s="24">
        <v>2</v>
      </c>
      <c r="F5" s="23">
        <v>1.1</v>
      </c>
      <c r="G5" s="23">
        <v>2</v>
      </c>
      <c r="H5" s="20">
        <f aca="true" t="shared" si="0" ref="H5:H18">PRODUCT(F5:G5)</f>
        <v>2.2</v>
      </c>
      <c r="I5" s="87">
        <f>SUM(H5*E5+H6*E6+H7*E7)</f>
        <v>11.920000000000002</v>
      </c>
      <c r="J5" s="28">
        <v>2</v>
      </c>
      <c r="K5" s="22">
        <f aca="true" t="shared" si="1" ref="K5:K18">SUM(F5+0.1)*J5</f>
        <v>2.4000000000000004</v>
      </c>
      <c r="L5" s="22">
        <f aca="true" t="shared" si="2" ref="L5:L19">SUM(F5+0.1)*E5*0.4</f>
        <v>0.9600000000000002</v>
      </c>
      <c r="M5" s="19" t="s">
        <v>39</v>
      </c>
      <c r="N5" s="15"/>
      <c r="O5" s="15"/>
      <c r="P5" s="16"/>
      <c r="Q5" s="15"/>
      <c r="R5" s="15"/>
      <c r="S5" s="17"/>
    </row>
    <row r="6" spans="1:19" ht="22.5" customHeight="1">
      <c r="A6" s="80"/>
      <c r="B6" s="82"/>
      <c r="C6" s="85"/>
      <c r="D6" s="116"/>
      <c r="E6" s="24">
        <v>1</v>
      </c>
      <c r="F6" s="23">
        <v>1.52</v>
      </c>
      <c r="G6" s="23">
        <v>2</v>
      </c>
      <c r="H6" s="20">
        <f t="shared" si="0"/>
        <v>3.04</v>
      </c>
      <c r="I6" s="75"/>
      <c r="J6" s="27">
        <v>1</v>
      </c>
      <c r="K6" s="22">
        <f t="shared" si="1"/>
        <v>1.62</v>
      </c>
      <c r="L6" s="22">
        <f t="shared" si="2"/>
        <v>0.6480000000000001</v>
      </c>
      <c r="M6" s="19" t="s">
        <v>27</v>
      </c>
      <c r="N6" s="15"/>
      <c r="O6" s="15"/>
      <c r="P6" s="16"/>
      <c r="Q6" s="15"/>
      <c r="R6" s="15"/>
      <c r="S6" s="17"/>
    </row>
    <row r="7" spans="1:19" ht="22.5" customHeight="1" thickBot="1">
      <c r="A7" s="78"/>
      <c r="B7" s="83"/>
      <c r="C7" s="86"/>
      <c r="D7" s="50" t="s">
        <v>21</v>
      </c>
      <c r="E7" s="24">
        <v>2</v>
      </c>
      <c r="F7" s="23">
        <v>1.12</v>
      </c>
      <c r="G7" s="23">
        <v>2</v>
      </c>
      <c r="H7" s="20">
        <f t="shared" si="0"/>
        <v>2.24</v>
      </c>
      <c r="I7" s="76"/>
      <c r="J7" s="26">
        <v>2</v>
      </c>
      <c r="K7" s="22">
        <f t="shared" si="1"/>
        <v>2.4400000000000004</v>
      </c>
      <c r="L7" s="22">
        <f t="shared" si="2"/>
        <v>0.9760000000000002</v>
      </c>
      <c r="M7" s="19" t="s">
        <v>39</v>
      </c>
      <c r="N7" s="15"/>
      <c r="O7" s="15"/>
      <c r="P7" s="16"/>
      <c r="Q7" s="15"/>
      <c r="R7" s="15"/>
      <c r="S7" s="17"/>
    </row>
    <row r="8" spans="1:19" ht="22.5" customHeight="1">
      <c r="A8" s="79">
        <v>21</v>
      </c>
      <c r="B8" s="81" t="s">
        <v>41</v>
      </c>
      <c r="C8" s="84"/>
      <c r="D8" s="50" t="s">
        <v>30</v>
      </c>
      <c r="E8" s="24">
        <v>1</v>
      </c>
      <c r="F8" s="23">
        <v>1.04</v>
      </c>
      <c r="G8" s="23">
        <v>1.54</v>
      </c>
      <c r="H8" s="20">
        <f t="shared" si="0"/>
        <v>1.6016000000000001</v>
      </c>
      <c r="I8" s="87">
        <f>SUM(H8*E8+H9*E9+H10*E10)</f>
        <v>3.9432</v>
      </c>
      <c r="J8" s="28">
        <v>1</v>
      </c>
      <c r="K8" s="22">
        <f t="shared" si="1"/>
        <v>1.1400000000000001</v>
      </c>
      <c r="L8" s="22">
        <f t="shared" si="2"/>
        <v>0.45600000000000007</v>
      </c>
      <c r="M8" s="19" t="s">
        <v>31</v>
      </c>
      <c r="N8" s="15"/>
      <c r="O8" s="15"/>
      <c r="P8" s="16"/>
      <c r="Q8" s="15"/>
      <c r="R8" s="15"/>
      <c r="S8" s="17"/>
    </row>
    <row r="9" spans="1:19" ht="22.5" customHeight="1">
      <c r="A9" s="80"/>
      <c r="B9" s="82"/>
      <c r="C9" s="85"/>
      <c r="D9" s="49" t="s">
        <v>26</v>
      </c>
      <c r="E9" s="24">
        <v>1</v>
      </c>
      <c r="F9" s="23">
        <v>1.04</v>
      </c>
      <c r="G9" s="23">
        <v>1.54</v>
      </c>
      <c r="H9" s="20">
        <f t="shared" si="0"/>
        <v>1.6016000000000001</v>
      </c>
      <c r="I9" s="75"/>
      <c r="J9" s="27">
        <v>1</v>
      </c>
      <c r="K9" s="22">
        <f t="shared" si="1"/>
        <v>1.1400000000000001</v>
      </c>
      <c r="L9" s="22">
        <f t="shared" si="2"/>
        <v>0.45600000000000007</v>
      </c>
      <c r="M9" s="19" t="s">
        <v>31</v>
      </c>
      <c r="N9" s="15"/>
      <c r="O9" s="15"/>
      <c r="P9" s="16"/>
      <c r="Q9" s="15"/>
      <c r="R9" s="15"/>
      <c r="S9" s="17"/>
    </row>
    <row r="10" spans="1:19" ht="22.5" customHeight="1">
      <c r="A10" s="78"/>
      <c r="B10" s="83"/>
      <c r="C10" s="86"/>
      <c r="D10" s="50" t="s">
        <v>21</v>
      </c>
      <c r="E10" s="24">
        <v>1</v>
      </c>
      <c r="F10" s="23">
        <v>0.74</v>
      </c>
      <c r="G10" s="23">
        <v>1</v>
      </c>
      <c r="H10" s="20">
        <f t="shared" si="0"/>
        <v>0.74</v>
      </c>
      <c r="I10" s="76"/>
      <c r="J10" s="26">
        <v>1</v>
      </c>
      <c r="K10" s="22">
        <f t="shared" si="1"/>
        <v>0.84</v>
      </c>
      <c r="L10" s="22">
        <f t="shared" si="2"/>
        <v>0.336</v>
      </c>
      <c r="M10" s="19" t="s">
        <v>31</v>
      </c>
      <c r="N10" s="15"/>
      <c r="O10" s="15"/>
      <c r="P10" s="16"/>
      <c r="Q10" s="15"/>
      <c r="R10" s="15"/>
      <c r="S10" s="17"/>
    </row>
    <row r="11" spans="1:19" ht="22.5" customHeight="1">
      <c r="A11" s="77">
        <v>22</v>
      </c>
      <c r="B11" s="81" t="s">
        <v>42</v>
      </c>
      <c r="C11" s="84"/>
      <c r="D11" s="51" t="s">
        <v>25</v>
      </c>
      <c r="E11" s="24">
        <v>2</v>
      </c>
      <c r="F11" s="23">
        <v>1.02</v>
      </c>
      <c r="G11" s="23">
        <v>1.75</v>
      </c>
      <c r="H11" s="20">
        <f t="shared" si="0"/>
        <v>1.7850000000000001</v>
      </c>
      <c r="I11" s="87">
        <f>SUM(H11*E11+H12*E12)</f>
        <v>5.355</v>
      </c>
      <c r="J11" s="21">
        <v>2</v>
      </c>
      <c r="K11" s="22">
        <f t="shared" si="1"/>
        <v>2.24</v>
      </c>
      <c r="L11" s="22">
        <f t="shared" si="2"/>
        <v>0.8960000000000001</v>
      </c>
      <c r="M11" s="19" t="s">
        <v>39</v>
      </c>
      <c r="N11" s="15"/>
      <c r="O11" s="15"/>
      <c r="P11" s="16"/>
      <c r="Q11" s="15"/>
      <c r="R11" s="15"/>
      <c r="S11" s="17"/>
    </row>
    <row r="12" spans="1:19" ht="22.5" customHeight="1">
      <c r="A12" s="78"/>
      <c r="B12" s="83"/>
      <c r="C12" s="86"/>
      <c r="D12" s="49" t="s">
        <v>21</v>
      </c>
      <c r="E12" s="25">
        <v>1</v>
      </c>
      <c r="F12" s="23">
        <v>1.02</v>
      </c>
      <c r="G12" s="23">
        <v>1.75</v>
      </c>
      <c r="H12" s="20">
        <f t="shared" si="0"/>
        <v>1.7850000000000001</v>
      </c>
      <c r="I12" s="76"/>
      <c r="J12" s="21">
        <v>1</v>
      </c>
      <c r="K12" s="22">
        <f t="shared" si="1"/>
        <v>1.12</v>
      </c>
      <c r="L12" s="22">
        <f t="shared" si="2"/>
        <v>0.44800000000000006</v>
      </c>
      <c r="M12" s="19" t="s">
        <v>39</v>
      </c>
      <c r="N12" s="15"/>
      <c r="O12" s="15"/>
      <c r="P12" s="16"/>
      <c r="Q12" s="15"/>
      <c r="R12" s="15"/>
      <c r="S12" s="17"/>
    </row>
    <row r="13" spans="1:19" ht="22.5" customHeight="1">
      <c r="A13" s="77">
        <v>23</v>
      </c>
      <c r="B13" s="81" t="s">
        <v>50</v>
      </c>
      <c r="C13" s="84"/>
      <c r="D13" s="51" t="s">
        <v>30</v>
      </c>
      <c r="E13" s="24">
        <v>1</v>
      </c>
      <c r="F13" s="23">
        <v>1.57</v>
      </c>
      <c r="G13" s="23">
        <v>1.55</v>
      </c>
      <c r="H13" s="20">
        <f t="shared" si="0"/>
        <v>2.4335</v>
      </c>
      <c r="I13" s="87">
        <f>SUM(H13*E13+H14*E14)</f>
        <v>4.867</v>
      </c>
      <c r="J13" s="21">
        <v>1</v>
      </c>
      <c r="K13" s="22">
        <f t="shared" si="1"/>
        <v>1.6700000000000002</v>
      </c>
      <c r="L13" s="22">
        <f t="shared" si="2"/>
        <v>0.6680000000000001</v>
      </c>
      <c r="M13" s="19" t="s">
        <v>29</v>
      </c>
      <c r="N13" s="15"/>
      <c r="O13" s="15"/>
      <c r="P13" s="16"/>
      <c r="Q13" s="15"/>
      <c r="R13" s="15"/>
      <c r="S13" s="17"/>
    </row>
    <row r="14" spans="1:19" ht="22.5" customHeight="1">
      <c r="A14" s="78"/>
      <c r="B14" s="83"/>
      <c r="C14" s="86"/>
      <c r="D14" s="49" t="s">
        <v>26</v>
      </c>
      <c r="E14" s="25">
        <v>1</v>
      </c>
      <c r="F14" s="23">
        <v>1.57</v>
      </c>
      <c r="G14" s="23">
        <v>1.55</v>
      </c>
      <c r="H14" s="20">
        <f t="shared" si="0"/>
        <v>2.4335</v>
      </c>
      <c r="I14" s="76"/>
      <c r="J14" s="21">
        <v>1</v>
      </c>
      <c r="K14" s="22">
        <f t="shared" si="1"/>
        <v>1.6700000000000002</v>
      </c>
      <c r="L14" s="22">
        <f t="shared" si="2"/>
        <v>0.6680000000000001</v>
      </c>
      <c r="M14" s="19" t="s">
        <v>29</v>
      </c>
      <c r="N14" s="15"/>
      <c r="O14" s="15"/>
      <c r="P14" s="16"/>
      <c r="Q14" s="15"/>
      <c r="R14" s="15"/>
      <c r="S14" s="17"/>
    </row>
    <row r="15" spans="1:19" ht="23.25" customHeight="1">
      <c r="A15" s="31">
        <v>26</v>
      </c>
      <c r="B15" s="29" t="s">
        <v>51</v>
      </c>
      <c r="C15" s="43"/>
      <c r="D15" s="49" t="s">
        <v>25</v>
      </c>
      <c r="E15" s="24">
        <v>1</v>
      </c>
      <c r="F15" s="23">
        <v>1.68</v>
      </c>
      <c r="G15" s="23">
        <v>1.62</v>
      </c>
      <c r="H15" s="20">
        <f t="shared" si="0"/>
        <v>2.7216</v>
      </c>
      <c r="I15" s="30">
        <f>SUM(H15*E15)</f>
        <v>2.7216</v>
      </c>
      <c r="J15" s="28">
        <v>1</v>
      </c>
      <c r="K15" s="22">
        <f t="shared" si="1"/>
        <v>1.78</v>
      </c>
      <c r="L15" s="22">
        <f t="shared" si="2"/>
        <v>0.7120000000000001</v>
      </c>
      <c r="M15" s="19" t="s">
        <v>29</v>
      </c>
      <c r="N15" s="15"/>
      <c r="O15" s="15"/>
      <c r="P15" s="16"/>
      <c r="Q15" s="15"/>
      <c r="R15" s="15"/>
      <c r="S15" s="17"/>
    </row>
    <row r="16" spans="1:19" ht="22.5" customHeight="1">
      <c r="A16" s="77">
        <v>27</v>
      </c>
      <c r="B16" s="81" t="s">
        <v>54</v>
      </c>
      <c r="C16" s="84"/>
      <c r="D16" s="51" t="s">
        <v>30</v>
      </c>
      <c r="E16" s="24">
        <v>1</v>
      </c>
      <c r="F16" s="23">
        <v>1.14</v>
      </c>
      <c r="G16" s="23">
        <v>1.87</v>
      </c>
      <c r="H16" s="20">
        <f t="shared" si="0"/>
        <v>2.1318</v>
      </c>
      <c r="I16" s="87">
        <f>SUM(H16*E16+H17*E17)</f>
        <v>4.2408</v>
      </c>
      <c r="J16" s="21">
        <v>1</v>
      </c>
      <c r="K16" s="22">
        <f t="shared" si="1"/>
        <v>1.24</v>
      </c>
      <c r="L16" s="22">
        <f t="shared" si="2"/>
        <v>0.496</v>
      </c>
      <c r="M16" s="19" t="s">
        <v>27</v>
      </c>
      <c r="N16" s="15"/>
      <c r="O16" s="15"/>
      <c r="P16" s="16"/>
      <c r="Q16" s="15"/>
      <c r="R16" s="15"/>
      <c r="S16" s="17"/>
    </row>
    <row r="17" spans="1:19" ht="22.5" customHeight="1">
      <c r="A17" s="78"/>
      <c r="B17" s="83"/>
      <c r="C17" s="86"/>
      <c r="D17" s="49" t="s">
        <v>26</v>
      </c>
      <c r="E17" s="25">
        <v>1</v>
      </c>
      <c r="F17" s="23">
        <v>1.14</v>
      </c>
      <c r="G17" s="23">
        <v>1.85</v>
      </c>
      <c r="H17" s="20">
        <f t="shared" si="0"/>
        <v>2.109</v>
      </c>
      <c r="I17" s="76"/>
      <c r="J17" s="21">
        <v>1</v>
      </c>
      <c r="K17" s="22">
        <f t="shared" si="1"/>
        <v>1.24</v>
      </c>
      <c r="L17" s="22">
        <f t="shared" si="2"/>
        <v>0.496</v>
      </c>
      <c r="M17" s="19" t="s">
        <v>27</v>
      </c>
      <c r="N17" s="15"/>
      <c r="O17" s="15"/>
      <c r="P17" s="16"/>
      <c r="Q17" s="15"/>
      <c r="R17" s="15"/>
      <c r="S17" s="17"/>
    </row>
    <row r="18" spans="1:19" ht="23.25" customHeight="1">
      <c r="A18" s="31">
        <v>28</v>
      </c>
      <c r="B18" s="29" t="s">
        <v>68</v>
      </c>
      <c r="C18" s="43"/>
      <c r="D18" s="49" t="s">
        <v>69</v>
      </c>
      <c r="E18" s="24">
        <v>2</v>
      </c>
      <c r="F18" s="23">
        <v>1.1</v>
      </c>
      <c r="G18" s="23">
        <v>1.78</v>
      </c>
      <c r="H18" s="20">
        <f t="shared" si="0"/>
        <v>1.9580000000000002</v>
      </c>
      <c r="I18" s="30">
        <f>SUM(H18*E18)</f>
        <v>3.9160000000000004</v>
      </c>
      <c r="J18" s="28">
        <v>2</v>
      </c>
      <c r="K18" s="22">
        <f t="shared" si="1"/>
        <v>2.4000000000000004</v>
      </c>
      <c r="L18" s="22">
        <f t="shared" si="2"/>
        <v>0.9600000000000002</v>
      </c>
      <c r="M18" s="19" t="s">
        <v>27</v>
      </c>
      <c r="N18" s="15"/>
      <c r="O18" s="15"/>
      <c r="P18" s="16"/>
      <c r="Q18" s="15"/>
      <c r="R18" s="15"/>
      <c r="S18" s="17"/>
    </row>
    <row r="19" spans="1:19" ht="23.25" customHeight="1">
      <c r="A19" s="88">
        <v>31</v>
      </c>
      <c r="B19" s="82" t="s">
        <v>43</v>
      </c>
      <c r="C19" s="85"/>
      <c r="D19" s="48" t="s">
        <v>44</v>
      </c>
      <c r="E19" s="24">
        <v>1</v>
      </c>
      <c r="F19" s="23">
        <v>1.46</v>
      </c>
      <c r="G19" s="23">
        <v>1.44</v>
      </c>
      <c r="H19" s="20">
        <f aca="true" t="shared" si="3" ref="H19:H51">PRODUCT(F19:G19)</f>
        <v>2.1024</v>
      </c>
      <c r="I19" s="75">
        <f>SUM(H19*E19+H20*E20+H21*E21+H22*E22)</f>
        <v>8.530100000000001</v>
      </c>
      <c r="J19" s="21">
        <v>1</v>
      </c>
      <c r="K19" s="22">
        <f aca="true" t="shared" si="4" ref="K19:K51">SUM(F19+0.1)*J19</f>
        <v>1.56</v>
      </c>
      <c r="L19" s="22">
        <f t="shared" si="2"/>
        <v>0.6240000000000001</v>
      </c>
      <c r="M19" s="19" t="s">
        <v>38</v>
      </c>
      <c r="N19" s="15"/>
      <c r="O19" s="15"/>
      <c r="P19" s="16"/>
      <c r="Q19" s="15"/>
      <c r="R19" s="15"/>
      <c r="S19" s="17"/>
    </row>
    <row r="20" spans="1:19" ht="23.25" customHeight="1">
      <c r="A20" s="89"/>
      <c r="B20" s="82"/>
      <c r="C20" s="85"/>
      <c r="D20" s="49" t="s">
        <v>37</v>
      </c>
      <c r="E20" s="25">
        <v>1</v>
      </c>
      <c r="F20" s="23">
        <v>0.85</v>
      </c>
      <c r="G20" s="23">
        <v>2.25</v>
      </c>
      <c r="H20" s="20">
        <f t="shared" si="3"/>
        <v>1.9124999999999999</v>
      </c>
      <c r="I20" s="75"/>
      <c r="J20" s="21">
        <v>0</v>
      </c>
      <c r="K20" s="22">
        <f t="shared" si="4"/>
        <v>0</v>
      </c>
      <c r="L20" s="22">
        <v>0</v>
      </c>
      <c r="M20" s="19"/>
      <c r="N20" s="15" t="s">
        <v>45</v>
      </c>
      <c r="O20" s="15"/>
      <c r="P20" s="16"/>
      <c r="Q20" s="15"/>
      <c r="R20" s="15"/>
      <c r="S20" s="17"/>
    </row>
    <row r="21" spans="1:19" ht="23.25" customHeight="1">
      <c r="A21" s="89"/>
      <c r="B21" s="82"/>
      <c r="C21" s="85"/>
      <c r="D21" s="50" t="s">
        <v>46</v>
      </c>
      <c r="E21" s="25">
        <v>1</v>
      </c>
      <c r="F21" s="23">
        <v>2.34</v>
      </c>
      <c r="G21" s="23">
        <v>1.36</v>
      </c>
      <c r="H21" s="20">
        <f t="shared" si="3"/>
        <v>3.1824</v>
      </c>
      <c r="I21" s="75"/>
      <c r="J21" s="21">
        <v>1</v>
      </c>
      <c r="K21" s="22">
        <f t="shared" si="4"/>
        <v>2.44</v>
      </c>
      <c r="L21" s="22">
        <f aca="true" t="shared" si="5" ref="L21:L45">SUM(F21+0.1)*E21*0.4</f>
        <v>0.976</v>
      </c>
      <c r="M21" s="19" t="s">
        <v>28</v>
      </c>
      <c r="N21" s="15"/>
      <c r="O21" s="15"/>
      <c r="P21" s="16"/>
      <c r="Q21" s="15"/>
      <c r="R21" s="15"/>
      <c r="S21" s="17"/>
    </row>
    <row r="22" spans="1:19" ht="23.25" customHeight="1">
      <c r="A22" s="90"/>
      <c r="B22" s="83"/>
      <c r="C22" s="86"/>
      <c r="D22" s="49" t="s">
        <v>21</v>
      </c>
      <c r="E22" s="25">
        <v>1</v>
      </c>
      <c r="F22" s="32">
        <v>1.12</v>
      </c>
      <c r="G22" s="32">
        <v>1.19</v>
      </c>
      <c r="H22" s="20">
        <f t="shared" si="3"/>
        <v>1.3328</v>
      </c>
      <c r="I22" s="76"/>
      <c r="J22" s="21">
        <v>1</v>
      </c>
      <c r="K22" s="22">
        <f t="shared" si="4"/>
        <v>1.2200000000000002</v>
      </c>
      <c r="L22" s="22">
        <f t="shared" si="5"/>
        <v>0.4880000000000001</v>
      </c>
      <c r="M22" s="33" t="s">
        <v>31</v>
      </c>
      <c r="N22" s="34"/>
      <c r="O22" s="15"/>
      <c r="P22" s="16"/>
      <c r="Q22" s="15"/>
      <c r="R22" s="15"/>
      <c r="S22" s="17"/>
    </row>
    <row r="23" spans="1:19" ht="23.25" customHeight="1">
      <c r="A23" s="31">
        <v>32</v>
      </c>
      <c r="B23" s="29" t="s">
        <v>47</v>
      </c>
      <c r="C23" s="43"/>
      <c r="D23" s="49" t="s">
        <v>21</v>
      </c>
      <c r="E23" s="24">
        <v>1</v>
      </c>
      <c r="F23" s="23">
        <v>1.45</v>
      </c>
      <c r="G23" s="23">
        <v>1.43</v>
      </c>
      <c r="H23" s="20">
        <f t="shared" si="3"/>
        <v>2.0734999999999997</v>
      </c>
      <c r="I23" s="30">
        <f>SUM(H23*E23)</f>
        <v>2.0734999999999997</v>
      </c>
      <c r="J23" s="28">
        <v>1</v>
      </c>
      <c r="K23" s="22">
        <f t="shared" si="4"/>
        <v>1.55</v>
      </c>
      <c r="L23" s="22">
        <f t="shared" si="5"/>
        <v>0.6200000000000001</v>
      </c>
      <c r="M23" s="19" t="s">
        <v>28</v>
      </c>
      <c r="N23" s="15"/>
      <c r="O23" s="15"/>
      <c r="P23" s="16"/>
      <c r="Q23" s="15"/>
      <c r="R23" s="15"/>
      <c r="S23" s="17"/>
    </row>
    <row r="24" spans="1:19" ht="22.5" customHeight="1">
      <c r="A24" s="77">
        <v>33</v>
      </c>
      <c r="B24" s="81" t="s">
        <v>58</v>
      </c>
      <c r="C24" s="84"/>
      <c r="D24" s="51" t="s">
        <v>32</v>
      </c>
      <c r="E24" s="24">
        <v>2</v>
      </c>
      <c r="F24" s="23">
        <v>1.22</v>
      </c>
      <c r="G24" s="23">
        <v>2.22</v>
      </c>
      <c r="H24" s="20">
        <f t="shared" si="3"/>
        <v>2.7084</v>
      </c>
      <c r="I24" s="87">
        <f>SUM(H24*E24+H25*E25)</f>
        <v>9.852</v>
      </c>
      <c r="J24" s="21">
        <v>2</v>
      </c>
      <c r="K24" s="22">
        <f t="shared" si="4"/>
        <v>2.64</v>
      </c>
      <c r="L24" s="22">
        <f t="shared" si="5"/>
        <v>1.056</v>
      </c>
      <c r="M24" s="19" t="s">
        <v>27</v>
      </c>
      <c r="N24" s="15"/>
      <c r="O24" s="15"/>
      <c r="P24" s="16"/>
      <c r="Q24" s="15"/>
      <c r="R24" s="15"/>
      <c r="S24" s="17"/>
    </row>
    <row r="25" spans="1:19" s="74" customFormat="1" ht="22.5" customHeight="1">
      <c r="A25" s="78"/>
      <c r="B25" s="83"/>
      <c r="C25" s="86"/>
      <c r="D25" s="49" t="s">
        <v>21</v>
      </c>
      <c r="E25" s="25">
        <v>2</v>
      </c>
      <c r="F25" s="32">
        <v>1.12</v>
      </c>
      <c r="G25" s="32">
        <v>1.98</v>
      </c>
      <c r="H25" s="20">
        <f t="shared" si="3"/>
        <v>2.2176</v>
      </c>
      <c r="I25" s="76"/>
      <c r="J25" s="21">
        <v>2</v>
      </c>
      <c r="K25" s="22">
        <f t="shared" si="4"/>
        <v>2.4400000000000004</v>
      </c>
      <c r="L25" s="22">
        <f t="shared" si="5"/>
        <v>0.9760000000000002</v>
      </c>
      <c r="M25" s="33" t="s">
        <v>27</v>
      </c>
      <c r="N25" s="34"/>
      <c r="O25" s="34"/>
      <c r="P25" s="72"/>
      <c r="Q25" s="34"/>
      <c r="R25" s="34"/>
      <c r="S25" s="73"/>
    </row>
    <row r="26" spans="1:19" ht="23.25" customHeight="1">
      <c r="A26" s="31">
        <v>34</v>
      </c>
      <c r="B26" s="54" t="s">
        <v>52</v>
      </c>
      <c r="C26" s="55"/>
      <c r="D26" s="49" t="s">
        <v>23</v>
      </c>
      <c r="E26" s="25">
        <v>1</v>
      </c>
      <c r="F26" s="68">
        <v>1.15</v>
      </c>
      <c r="G26" s="68">
        <v>1.97</v>
      </c>
      <c r="H26" s="20">
        <f t="shared" si="3"/>
        <v>2.2655</v>
      </c>
      <c r="I26" s="56">
        <f>SUM(H26*E26)</f>
        <v>2.2655</v>
      </c>
      <c r="J26" s="21">
        <v>1</v>
      </c>
      <c r="K26" s="22">
        <f t="shared" si="4"/>
        <v>1.25</v>
      </c>
      <c r="L26" s="22">
        <f t="shared" si="5"/>
        <v>0.5</v>
      </c>
      <c r="M26" s="69" t="s">
        <v>27</v>
      </c>
      <c r="N26" s="70"/>
      <c r="O26" s="70"/>
      <c r="P26" s="16"/>
      <c r="Q26" s="70"/>
      <c r="R26" s="70"/>
      <c r="S26" s="71"/>
    </row>
    <row r="27" spans="1:19" ht="22.5" customHeight="1">
      <c r="A27" s="77">
        <v>35</v>
      </c>
      <c r="B27" s="81" t="s">
        <v>36</v>
      </c>
      <c r="C27" s="84"/>
      <c r="D27" s="51" t="s">
        <v>30</v>
      </c>
      <c r="E27" s="24">
        <v>2</v>
      </c>
      <c r="F27" s="23">
        <v>1.1</v>
      </c>
      <c r="G27" s="23">
        <v>1.89</v>
      </c>
      <c r="H27" s="20">
        <f t="shared" si="3"/>
        <v>2.079</v>
      </c>
      <c r="I27" s="87">
        <f>SUM(H27*E27+H28*E28)</f>
        <v>8.316</v>
      </c>
      <c r="J27" s="21">
        <v>2</v>
      </c>
      <c r="K27" s="22">
        <f t="shared" si="4"/>
        <v>2.4000000000000004</v>
      </c>
      <c r="L27" s="22">
        <f t="shared" si="5"/>
        <v>0.9600000000000002</v>
      </c>
      <c r="M27" s="19" t="s">
        <v>27</v>
      </c>
      <c r="N27" s="15"/>
      <c r="O27" s="15"/>
      <c r="P27" s="16"/>
      <c r="Q27" s="15"/>
      <c r="R27" s="15"/>
      <c r="S27" s="17"/>
    </row>
    <row r="28" spans="1:19" ht="22.5" customHeight="1">
      <c r="A28" s="78"/>
      <c r="B28" s="83"/>
      <c r="C28" s="86"/>
      <c r="D28" s="49" t="s">
        <v>26</v>
      </c>
      <c r="E28" s="25">
        <v>2</v>
      </c>
      <c r="F28" s="23">
        <v>1.1</v>
      </c>
      <c r="G28" s="23">
        <v>1.89</v>
      </c>
      <c r="H28" s="20">
        <f t="shared" si="3"/>
        <v>2.079</v>
      </c>
      <c r="I28" s="76"/>
      <c r="J28" s="21">
        <v>2</v>
      </c>
      <c r="K28" s="22">
        <f t="shared" si="4"/>
        <v>2.4000000000000004</v>
      </c>
      <c r="L28" s="22">
        <f t="shared" si="5"/>
        <v>0.9600000000000002</v>
      </c>
      <c r="M28" s="19" t="s">
        <v>27</v>
      </c>
      <c r="N28" s="15"/>
      <c r="O28" s="15"/>
      <c r="P28" s="16"/>
      <c r="Q28" s="15"/>
      <c r="R28" s="15"/>
      <c r="S28" s="17"/>
    </row>
    <row r="29" spans="1:19" ht="23.25" customHeight="1">
      <c r="A29" s="31">
        <v>36</v>
      </c>
      <c r="B29" s="29" t="s">
        <v>62</v>
      </c>
      <c r="C29" s="43"/>
      <c r="D29" s="49" t="s">
        <v>30</v>
      </c>
      <c r="E29" s="24">
        <v>1</v>
      </c>
      <c r="F29" s="23">
        <v>1.28</v>
      </c>
      <c r="G29" s="23">
        <v>2.05</v>
      </c>
      <c r="H29" s="20">
        <f t="shared" si="3"/>
        <v>2.6239999999999997</v>
      </c>
      <c r="I29" s="30">
        <f>SUM(H29*E29)</f>
        <v>2.6239999999999997</v>
      </c>
      <c r="J29" s="28">
        <v>1</v>
      </c>
      <c r="K29" s="22">
        <f t="shared" si="4"/>
        <v>1.3800000000000001</v>
      </c>
      <c r="L29" s="22">
        <f t="shared" si="5"/>
        <v>0.552</v>
      </c>
      <c r="M29" s="19" t="s">
        <v>27</v>
      </c>
      <c r="N29" s="15"/>
      <c r="O29" s="15"/>
      <c r="P29" s="16"/>
      <c r="Q29" s="15"/>
      <c r="R29" s="15"/>
      <c r="S29" s="17"/>
    </row>
    <row r="30" spans="1:19" ht="22.5" customHeight="1">
      <c r="A30" s="77">
        <v>37</v>
      </c>
      <c r="B30" s="81" t="s">
        <v>59</v>
      </c>
      <c r="C30" s="84"/>
      <c r="D30" s="51" t="s">
        <v>25</v>
      </c>
      <c r="E30" s="24">
        <v>2</v>
      </c>
      <c r="F30" s="23">
        <v>1.08</v>
      </c>
      <c r="G30" s="23">
        <v>1.75</v>
      </c>
      <c r="H30" s="20">
        <f t="shared" si="3"/>
        <v>1.8900000000000001</v>
      </c>
      <c r="I30" s="87">
        <f>SUM(H30*E30+H31*E31)</f>
        <v>5.67</v>
      </c>
      <c r="J30" s="21">
        <v>2</v>
      </c>
      <c r="K30" s="22">
        <f t="shared" si="4"/>
        <v>2.3600000000000003</v>
      </c>
      <c r="L30" s="22">
        <f t="shared" si="5"/>
        <v>0.9440000000000002</v>
      </c>
      <c r="M30" s="19" t="s">
        <v>27</v>
      </c>
      <c r="N30" s="15"/>
      <c r="O30" s="15"/>
      <c r="P30" s="16"/>
      <c r="Q30" s="15"/>
      <c r="R30" s="15"/>
      <c r="S30" s="17"/>
    </row>
    <row r="31" spans="1:19" ht="22.5" customHeight="1">
      <c r="A31" s="78"/>
      <c r="B31" s="83"/>
      <c r="C31" s="86"/>
      <c r="D31" s="49" t="s">
        <v>21</v>
      </c>
      <c r="E31" s="25">
        <v>1</v>
      </c>
      <c r="F31" s="23">
        <v>1.08</v>
      </c>
      <c r="G31" s="23">
        <v>1.75</v>
      </c>
      <c r="H31" s="20">
        <f t="shared" si="3"/>
        <v>1.8900000000000001</v>
      </c>
      <c r="I31" s="76"/>
      <c r="J31" s="21">
        <v>1</v>
      </c>
      <c r="K31" s="22">
        <f t="shared" si="4"/>
        <v>1.1800000000000002</v>
      </c>
      <c r="L31" s="22">
        <f t="shared" si="5"/>
        <v>0.4720000000000001</v>
      </c>
      <c r="M31" s="19" t="s">
        <v>27</v>
      </c>
      <c r="N31" s="15"/>
      <c r="O31" s="15"/>
      <c r="P31" s="16"/>
      <c r="Q31" s="15"/>
      <c r="R31" s="15"/>
      <c r="S31" s="17"/>
    </row>
    <row r="32" spans="1:19" ht="22.5" customHeight="1">
      <c r="A32" s="77">
        <v>38</v>
      </c>
      <c r="B32" s="81" t="s">
        <v>63</v>
      </c>
      <c r="C32" s="84"/>
      <c r="D32" s="51" t="s">
        <v>21</v>
      </c>
      <c r="E32" s="24">
        <v>1</v>
      </c>
      <c r="F32" s="23">
        <v>1.12</v>
      </c>
      <c r="G32" s="23">
        <v>1.87</v>
      </c>
      <c r="H32" s="20">
        <f t="shared" si="3"/>
        <v>2.0944000000000003</v>
      </c>
      <c r="I32" s="87">
        <f>SUM(H32*E32+H33*E33)</f>
        <v>4.1888000000000005</v>
      </c>
      <c r="J32" s="21">
        <v>1</v>
      </c>
      <c r="K32" s="22">
        <f t="shared" si="4"/>
        <v>1.2200000000000002</v>
      </c>
      <c r="L32" s="22">
        <f t="shared" si="5"/>
        <v>0.4880000000000001</v>
      </c>
      <c r="M32" s="19" t="s">
        <v>27</v>
      </c>
      <c r="N32" s="15"/>
      <c r="O32" s="15"/>
      <c r="P32" s="16"/>
      <c r="Q32" s="15"/>
      <c r="R32" s="15"/>
      <c r="S32" s="17"/>
    </row>
    <row r="33" spans="1:19" ht="22.5" customHeight="1" thickBot="1">
      <c r="A33" s="78"/>
      <c r="B33" s="83"/>
      <c r="C33" s="86"/>
      <c r="D33" s="49" t="s">
        <v>35</v>
      </c>
      <c r="E33" s="25">
        <v>1</v>
      </c>
      <c r="F33" s="23">
        <v>1.12</v>
      </c>
      <c r="G33" s="23">
        <v>1.87</v>
      </c>
      <c r="H33" s="20">
        <f t="shared" si="3"/>
        <v>2.0944000000000003</v>
      </c>
      <c r="I33" s="76"/>
      <c r="J33" s="21">
        <v>1</v>
      </c>
      <c r="K33" s="22">
        <f t="shared" si="4"/>
        <v>1.2200000000000002</v>
      </c>
      <c r="L33" s="22">
        <f t="shared" si="5"/>
        <v>0.4880000000000001</v>
      </c>
      <c r="M33" s="19" t="s">
        <v>27</v>
      </c>
      <c r="N33" s="15"/>
      <c r="O33" s="15"/>
      <c r="P33" s="16"/>
      <c r="Q33" s="15"/>
      <c r="R33" s="15"/>
      <c r="S33" s="17"/>
    </row>
    <row r="34" spans="1:19" ht="22.5" customHeight="1">
      <c r="A34" s="79">
        <v>39</v>
      </c>
      <c r="B34" s="81" t="s">
        <v>64</v>
      </c>
      <c r="C34" s="84"/>
      <c r="D34" s="50" t="s">
        <v>30</v>
      </c>
      <c r="E34" s="24">
        <v>1</v>
      </c>
      <c r="F34" s="23">
        <v>1.28</v>
      </c>
      <c r="G34" s="23">
        <v>1.4</v>
      </c>
      <c r="H34" s="20">
        <f t="shared" si="3"/>
        <v>1.7919999999999998</v>
      </c>
      <c r="I34" s="87">
        <f>SUM(H34*E34+H35*E35+H36*E36)</f>
        <v>5.3759999999999994</v>
      </c>
      <c r="J34" s="28">
        <v>1</v>
      </c>
      <c r="K34" s="22">
        <f t="shared" si="4"/>
        <v>1.3800000000000001</v>
      </c>
      <c r="L34" s="22">
        <f t="shared" si="5"/>
        <v>0.552</v>
      </c>
      <c r="M34" s="19" t="s">
        <v>28</v>
      </c>
      <c r="N34" s="15"/>
      <c r="O34" s="15"/>
      <c r="P34" s="16"/>
      <c r="Q34" s="15"/>
      <c r="R34" s="15"/>
      <c r="S34" s="17"/>
    </row>
    <row r="35" spans="1:19" ht="22.5" customHeight="1">
      <c r="A35" s="80"/>
      <c r="B35" s="82"/>
      <c r="C35" s="85"/>
      <c r="D35" s="49" t="s">
        <v>26</v>
      </c>
      <c r="E35" s="24">
        <v>1</v>
      </c>
      <c r="F35" s="23">
        <v>1.28</v>
      </c>
      <c r="G35" s="23">
        <v>1.4</v>
      </c>
      <c r="H35" s="20">
        <f t="shared" si="3"/>
        <v>1.7919999999999998</v>
      </c>
      <c r="I35" s="75"/>
      <c r="J35" s="27">
        <v>1</v>
      </c>
      <c r="K35" s="22">
        <f t="shared" si="4"/>
        <v>1.3800000000000001</v>
      </c>
      <c r="L35" s="22">
        <f t="shared" si="5"/>
        <v>0.552</v>
      </c>
      <c r="M35" s="19" t="s">
        <v>28</v>
      </c>
      <c r="N35" s="15"/>
      <c r="O35" s="15"/>
      <c r="P35" s="16"/>
      <c r="Q35" s="15"/>
      <c r="R35" s="15"/>
      <c r="S35" s="17"/>
    </row>
    <row r="36" spans="1:19" ht="22.5" customHeight="1">
      <c r="A36" s="78"/>
      <c r="B36" s="83"/>
      <c r="C36" s="86"/>
      <c r="D36" s="50" t="s">
        <v>21</v>
      </c>
      <c r="E36" s="24">
        <v>1</v>
      </c>
      <c r="F36" s="23">
        <v>1.28</v>
      </c>
      <c r="G36" s="23">
        <v>1.4</v>
      </c>
      <c r="H36" s="20">
        <f t="shared" si="3"/>
        <v>1.7919999999999998</v>
      </c>
      <c r="I36" s="76"/>
      <c r="J36" s="26">
        <v>1</v>
      </c>
      <c r="K36" s="22">
        <f t="shared" si="4"/>
        <v>1.3800000000000001</v>
      </c>
      <c r="L36" s="22">
        <f t="shared" si="5"/>
        <v>0.552</v>
      </c>
      <c r="M36" s="19" t="s">
        <v>28</v>
      </c>
      <c r="N36" s="15"/>
      <c r="O36" s="15"/>
      <c r="P36" s="16"/>
      <c r="Q36" s="15"/>
      <c r="R36" s="15"/>
      <c r="S36" s="17"/>
    </row>
    <row r="37" spans="1:19" ht="22.5" customHeight="1">
      <c r="A37" s="77">
        <v>40</v>
      </c>
      <c r="B37" s="81" t="s">
        <v>57</v>
      </c>
      <c r="C37" s="84"/>
      <c r="D37" s="51" t="s">
        <v>21</v>
      </c>
      <c r="E37" s="24">
        <v>1</v>
      </c>
      <c r="F37" s="23">
        <v>1.43</v>
      </c>
      <c r="G37" s="23">
        <v>1.4</v>
      </c>
      <c r="H37" s="20">
        <f t="shared" si="3"/>
        <v>2.002</v>
      </c>
      <c r="I37" s="87">
        <f>SUM(H37*E37+H38*E38)</f>
        <v>4.004</v>
      </c>
      <c r="J37" s="21">
        <v>1</v>
      </c>
      <c r="K37" s="22">
        <f t="shared" si="4"/>
        <v>1.53</v>
      </c>
      <c r="L37" s="22">
        <f t="shared" si="5"/>
        <v>0.6120000000000001</v>
      </c>
      <c r="M37" s="19" t="s">
        <v>28</v>
      </c>
      <c r="N37" s="15"/>
      <c r="O37" s="15"/>
      <c r="P37" s="16"/>
      <c r="Q37" s="15"/>
      <c r="R37" s="15"/>
      <c r="S37" s="17"/>
    </row>
    <row r="38" spans="1:19" ht="23.25" customHeight="1">
      <c r="A38" s="78"/>
      <c r="B38" s="83"/>
      <c r="C38" s="86"/>
      <c r="D38" s="57" t="s">
        <v>23</v>
      </c>
      <c r="E38" s="58">
        <v>1</v>
      </c>
      <c r="F38" s="59">
        <v>1.43</v>
      </c>
      <c r="G38" s="59">
        <v>1.4</v>
      </c>
      <c r="H38" s="60">
        <f t="shared" si="3"/>
        <v>2.002</v>
      </c>
      <c r="I38" s="76"/>
      <c r="J38" s="61">
        <v>1</v>
      </c>
      <c r="K38" s="62">
        <f t="shared" si="4"/>
        <v>1.53</v>
      </c>
      <c r="L38" s="62">
        <f t="shared" si="5"/>
        <v>0.6120000000000001</v>
      </c>
      <c r="M38" s="63" t="s">
        <v>28</v>
      </c>
      <c r="N38" s="15"/>
      <c r="O38" s="15"/>
      <c r="P38" s="16"/>
      <c r="Q38" s="15"/>
      <c r="R38" s="15"/>
      <c r="S38" s="17"/>
    </row>
    <row r="39" spans="1:19" ht="23.25" customHeight="1">
      <c r="A39" s="88">
        <v>41</v>
      </c>
      <c r="B39" s="81" t="s">
        <v>53</v>
      </c>
      <c r="C39" s="84"/>
      <c r="D39" s="49" t="s">
        <v>30</v>
      </c>
      <c r="E39" s="24">
        <v>1</v>
      </c>
      <c r="F39" s="23">
        <v>1.05</v>
      </c>
      <c r="G39" s="23">
        <v>1.6</v>
      </c>
      <c r="H39" s="20">
        <f t="shared" si="3"/>
        <v>1.6800000000000002</v>
      </c>
      <c r="I39" s="75">
        <f>SUM(H39*E39+H40*E40+H41*E41+H42*E42+H43*E43)</f>
        <v>13.224</v>
      </c>
      <c r="J39" s="21">
        <v>1</v>
      </c>
      <c r="K39" s="22">
        <f t="shared" si="4"/>
        <v>1.1500000000000001</v>
      </c>
      <c r="L39" s="22">
        <f t="shared" si="5"/>
        <v>0.4600000000000001</v>
      </c>
      <c r="M39" s="19" t="s">
        <v>27</v>
      </c>
      <c r="N39" s="15"/>
      <c r="O39" s="15"/>
      <c r="P39" s="16"/>
      <c r="Q39" s="15"/>
      <c r="R39" s="15"/>
      <c r="S39" s="17"/>
    </row>
    <row r="40" spans="1:19" ht="23.25" customHeight="1">
      <c r="A40" s="89"/>
      <c r="B40" s="82"/>
      <c r="C40" s="85"/>
      <c r="D40" s="49" t="s">
        <v>26</v>
      </c>
      <c r="E40" s="25">
        <v>1</v>
      </c>
      <c r="F40" s="23">
        <v>1.05</v>
      </c>
      <c r="G40" s="23">
        <v>1.6</v>
      </c>
      <c r="H40" s="20">
        <f t="shared" si="3"/>
        <v>1.6800000000000002</v>
      </c>
      <c r="I40" s="75"/>
      <c r="J40" s="21">
        <v>1</v>
      </c>
      <c r="K40" s="22">
        <f t="shared" si="4"/>
        <v>1.1500000000000001</v>
      </c>
      <c r="L40" s="22">
        <f t="shared" si="5"/>
        <v>0.4600000000000001</v>
      </c>
      <c r="M40" s="19" t="s">
        <v>27</v>
      </c>
      <c r="N40" s="15"/>
      <c r="O40" s="15"/>
      <c r="P40" s="16"/>
      <c r="Q40" s="15"/>
      <c r="R40" s="15"/>
      <c r="S40" s="17"/>
    </row>
    <row r="41" spans="1:19" ht="23.25" customHeight="1">
      <c r="A41" s="89"/>
      <c r="B41" s="82"/>
      <c r="C41" s="85"/>
      <c r="D41" s="49" t="s">
        <v>33</v>
      </c>
      <c r="E41" s="25">
        <v>2</v>
      </c>
      <c r="F41" s="23">
        <v>1.1</v>
      </c>
      <c r="G41" s="23">
        <v>1.86</v>
      </c>
      <c r="H41" s="20">
        <f t="shared" si="3"/>
        <v>2.0460000000000003</v>
      </c>
      <c r="I41" s="75"/>
      <c r="J41" s="21">
        <v>2</v>
      </c>
      <c r="K41" s="22">
        <f t="shared" si="4"/>
        <v>2.4000000000000004</v>
      </c>
      <c r="L41" s="22">
        <f t="shared" si="5"/>
        <v>0.9600000000000002</v>
      </c>
      <c r="M41" s="19" t="s">
        <v>27</v>
      </c>
      <c r="N41" s="15"/>
      <c r="O41" s="15"/>
      <c r="P41" s="16"/>
      <c r="Q41" s="15"/>
      <c r="R41" s="15"/>
      <c r="S41" s="17"/>
    </row>
    <row r="42" spans="1:19" ht="23.25" customHeight="1">
      <c r="A42" s="89"/>
      <c r="B42" s="82"/>
      <c r="C42" s="85"/>
      <c r="D42" s="49" t="s">
        <v>34</v>
      </c>
      <c r="E42" s="25">
        <v>2</v>
      </c>
      <c r="F42" s="23">
        <v>1.1</v>
      </c>
      <c r="G42" s="23">
        <v>1.86</v>
      </c>
      <c r="H42" s="20">
        <f t="shared" si="3"/>
        <v>2.0460000000000003</v>
      </c>
      <c r="I42" s="75"/>
      <c r="J42" s="21">
        <v>2</v>
      </c>
      <c r="K42" s="22">
        <f t="shared" si="4"/>
        <v>2.4000000000000004</v>
      </c>
      <c r="L42" s="22">
        <f t="shared" si="5"/>
        <v>0.9600000000000002</v>
      </c>
      <c r="M42" s="19" t="s">
        <v>27</v>
      </c>
      <c r="N42" s="15"/>
      <c r="O42" s="15"/>
      <c r="P42" s="16"/>
      <c r="Q42" s="15"/>
      <c r="R42" s="15"/>
      <c r="S42" s="17"/>
    </row>
    <row r="43" spans="1:19" ht="23.25" customHeight="1">
      <c r="A43" s="90"/>
      <c r="B43" s="83"/>
      <c r="C43" s="86"/>
      <c r="D43" s="49" t="s">
        <v>23</v>
      </c>
      <c r="E43" s="25">
        <v>1</v>
      </c>
      <c r="F43" s="23">
        <v>1.05</v>
      </c>
      <c r="G43" s="23">
        <v>1.6</v>
      </c>
      <c r="H43" s="20">
        <f t="shared" si="3"/>
        <v>1.6800000000000002</v>
      </c>
      <c r="I43" s="76"/>
      <c r="J43" s="21">
        <v>1</v>
      </c>
      <c r="K43" s="22">
        <f t="shared" si="4"/>
        <v>1.1500000000000001</v>
      </c>
      <c r="L43" s="22">
        <f t="shared" si="5"/>
        <v>0.4600000000000001</v>
      </c>
      <c r="M43" s="19" t="s">
        <v>27</v>
      </c>
      <c r="N43" s="15"/>
      <c r="O43" s="15"/>
      <c r="P43" s="16"/>
      <c r="Q43" s="15"/>
      <c r="R43" s="15"/>
      <c r="S43" s="17"/>
    </row>
    <row r="44" spans="1:19" ht="23.25" customHeight="1">
      <c r="A44" s="31">
        <v>42</v>
      </c>
      <c r="B44" s="29" t="s">
        <v>56</v>
      </c>
      <c r="C44" s="43"/>
      <c r="D44" s="49" t="s">
        <v>33</v>
      </c>
      <c r="E44" s="24">
        <v>1</v>
      </c>
      <c r="F44" s="23">
        <v>1.32</v>
      </c>
      <c r="G44" s="23">
        <v>1.46</v>
      </c>
      <c r="H44" s="20">
        <f t="shared" si="3"/>
        <v>1.9272</v>
      </c>
      <c r="I44" s="30">
        <f>SUM(H44*E44)</f>
        <v>1.9272</v>
      </c>
      <c r="J44" s="28">
        <v>1</v>
      </c>
      <c r="K44" s="22">
        <f t="shared" si="4"/>
        <v>1.4200000000000002</v>
      </c>
      <c r="L44" s="22">
        <f t="shared" si="5"/>
        <v>0.5680000000000001</v>
      </c>
      <c r="M44" s="19" t="s">
        <v>28</v>
      </c>
      <c r="N44" s="15"/>
      <c r="O44" s="15"/>
      <c r="P44" s="16"/>
      <c r="Q44" s="15"/>
      <c r="R44" s="15"/>
      <c r="S44" s="17"/>
    </row>
    <row r="45" spans="1:19" ht="23.25" customHeight="1">
      <c r="A45" s="88">
        <v>43</v>
      </c>
      <c r="B45" s="81" t="s">
        <v>65</v>
      </c>
      <c r="C45" s="84"/>
      <c r="D45" s="49" t="s">
        <v>66</v>
      </c>
      <c r="E45" s="24">
        <v>3</v>
      </c>
      <c r="F45" s="23">
        <v>1.28</v>
      </c>
      <c r="G45" s="23">
        <v>1.5</v>
      </c>
      <c r="H45" s="20">
        <f t="shared" si="3"/>
        <v>1.92</v>
      </c>
      <c r="I45" s="75">
        <f>SUM(H45*E45+H46*E46+H47*E47+H48*E48+H49*E49)</f>
        <v>12.6365</v>
      </c>
      <c r="J45" s="21">
        <v>3</v>
      </c>
      <c r="K45" s="22">
        <f t="shared" si="4"/>
        <v>4.140000000000001</v>
      </c>
      <c r="L45" s="22">
        <f t="shared" si="5"/>
        <v>1.6560000000000004</v>
      </c>
      <c r="M45" s="19" t="s">
        <v>28</v>
      </c>
      <c r="N45" s="15"/>
      <c r="O45" s="15"/>
      <c r="P45" s="16"/>
      <c r="Q45" s="15"/>
      <c r="R45" s="15"/>
      <c r="S45" s="17"/>
    </row>
    <row r="46" spans="1:19" ht="23.25" customHeight="1">
      <c r="A46" s="89"/>
      <c r="B46" s="82"/>
      <c r="C46" s="85"/>
      <c r="D46" s="49" t="s">
        <v>37</v>
      </c>
      <c r="E46" s="25">
        <v>1</v>
      </c>
      <c r="F46" s="23">
        <v>1.08</v>
      </c>
      <c r="G46" s="23">
        <v>2.3</v>
      </c>
      <c r="H46" s="20">
        <f t="shared" si="3"/>
        <v>2.484</v>
      </c>
      <c r="I46" s="75"/>
      <c r="J46" s="21">
        <v>0</v>
      </c>
      <c r="K46" s="22">
        <f t="shared" si="4"/>
        <v>0</v>
      </c>
      <c r="L46" s="22">
        <v>0</v>
      </c>
      <c r="M46" s="19"/>
      <c r="N46" s="15"/>
      <c r="O46" s="15"/>
      <c r="P46" s="16"/>
      <c r="Q46" s="15"/>
      <c r="R46" s="15"/>
      <c r="S46" s="17"/>
    </row>
    <row r="47" spans="1:19" ht="23.25" customHeight="1">
      <c r="A47" s="89"/>
      <c r="B47" s="82"/>
      <c r="C47" s="85"/>
      <c r="D47" s="49" t="s">
        <v>33</v>
      </c>
      <c r="E47" s="25">
        <v>1</v>
      </c>
      <c r="F47" s="23">
        <v>1.28</v>
      </c>
      <c r="G47" s="23">
        <v>1.5</v>
      </c>
      <c r="H47" s="20">
        <f t="shared" si="3"/>
        <v>1.92</v>
      </c>
      <c r="I47" s="75"/>
      <c r="J47" s="21">
        <v>1</v>
      </c>
      <c r="K47" s="22">
        <f t="shared" si="4"/>
        <v>1.3800000000000001</v>
      </c>
      <c r="L47" s="22">
        <f aca="true" t="shared" si="6" ref="L47:L56">SUM(F47+0.1)*E47*0.4</f>
        <v>0.552</v>
      </c>
      <c r="M47" s="19" t="s">
        <v>28</v>
      </c>
      <c r="N47" s="15"/>
      <c r="O47" s="15"/>
      <c r="P47" s="16"/>
      <c r="Q47" s="15"/>
      <c r="R47" s="15"/>
      <c r="S47" s="17"/>
    </row>
    <row r="48" spans="1:19" ht="23.25" customHeight="1">
      <c r="A48" s="89"/>
      <c r="B48" s="82"/>
      <c r="C48" s="85"/>
      <c r="D48" s="49" t="s">
        <v>21</v>
      </c>
      <c r="E48" s="25">
        <v>1</v>
      </c>
      <c r="F48" s="23">
        <v>1.28</v>
      </c>
      <c r="G48" s="23">
        <v>1.5</v>
      </c>
      <c r="H48" s="20">
        <f t="shared" si="3"/>
        <v>1.92</v>
      </c>
      <c r="I48" s="75"/>
      <c r="J48" s="21">
        <v>1</v>
      </c>
      <c r="K48" s="22">
        <f t="shared" si="4"/>
        <v>1.3800000000000001</v>
      </c>
      <c r="L48" s="22">
        <f t="shared" si="6"/>
        <v>0.552</v>
      </c>
      <c r="M48" s="19" t="s">
        <v>28</v>
      </c>
      <c r="N48" s="15"/>
      <c r="O48" s="15"/>
      <c r="P48" s="16"/>
      <c r="Q48" s="15"/>
      <c r="R48" s="15"/>
      <c r="S48" s="17"/>
    </row>
    <row r="49" spans="1:19" ht="23.25" customHeight="1">
      <c r="A49" s="90"/>
      <c r="B49" s="83"/>
      <c r="C49" s="86"/>
      <c r="D49" s="49" t="s">
        <v>23</v>
      </c>
      <c r="E49" s="25">
        <v>1</v>
      </c>
      <c r="F49" s="23">
        <v>0.65</v>
      </c>
      <c r="G49" s="23">
        <v>0.85</v>
      </c>
      <c r="H49" s="20">
        <f t="shared" si="3"/>
        <v>0.5525</v>
      </c>
      <c r="I49" s="76"/>
      <c r="J49" s="21">
        <v>1</v>
      </c>
      <c r="K49" s="22">
        <f t="shared" si="4"/>
        <v>0.75</v>
      </c>
      <c r="L49" s="22">
        <f t="shared" si="6"/>
        <v>0.30000000000000004</v>
      </c>
      <c r="M49" s="19" t="s">
        <v>31</v>
      </c>
      <c r="N49" s="15"/>
      <c r="O49" s="15"/>
      <c r="P49" s="16"/>
      <c r="Q49" s="15"/>
      <c r="R49" s="15"/>
      <c r="S49" s="17"/>
    </row>
    <row r="50" spans="1:19" s="74" customFormat="1" ht="23.25" customHeight="1">
      <c r="A50" s="31">
        <v>45</v>
      </c>
      <c r="B50" s="29" t="s">
        <v>48</v>
      </c>
      <c r="C50" s="43"/>
      <c r="D50" s="49" t="s">
        <v>21</v>
      </c>
      <c r="E50" s="24">
        <v>1</v>
      </c>
      <c r="F50" s="32">
        <v>1.13</v>
      </c>
      <c r="G50" s="32">
        <v>2</v>
      </c>
      <c r="H50" s="20">
        <f t="shared" si="3"/>
        <v>2.26</v>
      </c>
      <c r="I50" s="30">
        <f>SUM(H50*E50)</f>
        <v>2.26</v>
      </c>
      <c r="J50" s="28">
        <v>1</v>
      </c>
      <c r="K50" s="22">
        <f t="shared" si="4"/>
        <v>1.23</v>
      </c>
      <c r="L50" s="22">
        <f t="shared" si="6"/>
        <v>0.492</v>
      </c>
      <c r="M50" s="33" t="s">
        <v>39</v>
      </c>
      <c r="N50" s="34"/>
      <c r="O50" s="34"/>
      <c r="P50" s="72"/>
      <c r="Q50" s="34"/>
      <c r="R50" s="34"/>
      <c r="S50" s="73"/>
    </row>
    <row r="51" spans="1:19" ht="23.25" customHeight="1">
      <c r="A51" s="31">
        <v>46</v>
      </c>
      <c r="B51" s="54" t="s">
        <v>49</v>
      </c>
      <c r="C51" s="55"/>
      <c r="D51" s="49" t="s">
        <v>21</v>
      </c>
      <c r="E51" s="25">
        <v>1</v>
      </c>
      <c r="F51" s="68">
        <v>1.1</v>
      </c>
      <c r="G51" s="68">
        <v>1.96</v>
      </c>
      <c r="H51" s="20">
        <f t="shared" si="3"/>
        <v>2.156</v>
      </c>
      <c r="I51" s="56">
        <f>SUM(H51*E51)</f>
        <v>2.156</v>
      </c>
      <c r="J51" s="21">
        <v>1</v>
      </c>
      <c r="K51" s="22">
        <f t="shared" si="4"/>
        <v>1.2000000000000002</v>
      </c>
      <c r="L51" s="22">
        <f t="shared" si="6"/>
        <v>0.4800000000000001</v>
      </c>
      <c r="M51" s="69" t="s">
        <v>39</v>
      </c>
      <c r="N51" s="70"/>
      <c r="O51" s="70"/>
      <c r="P51" s="16"/>
      <c r="Q51" s="70"/>
      <c r="R51" s="70"/>
      <c r="S51" s="71"/>
    </row>
    <row r="52" spans="1:19" ht="22.5" customHeight="1">
      <c r="A52" s="77">
        <v>50</v>
      </c>
      <c r="B52" s="81" t="s">
        <v>67</v>
      </c>
      <c r="C52" s="84"/>
      <c r="D52" s="51" t="s">
        <v>25</v>
      </c>
      <c r="E52" s="24">
        <v>1</v>
      </c>
      <c r="F52" s="23">
        <v>1.1</v>
      </c>
      <c r="G52" s="23">
        <v>1.7</v>
      </c>
      <c r="H52" s="20">
        <f aca="true" t="shared" si="7" ref="H52:H57">PRODUCT(F52:G52)</f>
        <v>1.87</v>
      </c>
      <c r="I52" s="87">
        <f>SUM(H52*E52+H53*E53)</f>
        <v>3.74</v>
      </c>
      <c r="J52" s="21">
        <v>1</v>
      </c>
      <c r="K52" s="22">
        <f aca="true" t="shared" si="8" ref="K52:K57">SUM(F52+0.1)*J52</f>
        <v>1.2000000000000002</v>
      </c>
      <c r="L52" s="22">
        <f t="shared" si="6"/>
        <v>0.4800000000000001</v>
      </c>
      <c r="M52" s="19" t="s">
        <v>27</v>
      </c>
      <c r="N52" s="15"/>
      <c r="O52" s="15"/>
      <c r="P52" s="16"/>
      <c r="Q52" s="15"/>
      <c r="R52" s="15"/>
      <c r="S52" s="17"/>
    </row>
    <row r="53" spans="1:19" ht="21" customHeight="1">
      <c r="A53" s="78"/>
      <c r="B53" s="83"/>
      <c r="C53" s="86"/>
      <c r="D53" s="57" t="s">
        <v>21</v>
      </c>
      <c r="E53" s="58">
        <v>1</v>
      </c>
      <c r="F53" s="59">
        <v>1.1</v>
      </c>
      <c r="G53" s="59">
        <v>1.7</v>
      </c>
      <c r="H53" s="60">
        <f t="shared" si="7"/>
        <v>1.87</v>
      </c>
      <c r="I53" s="76"/>
      <c r="J53" s="61">
        <v>1</v>
      </c>
      <c r="K53" s="62">
        <f t="shared" si="8"/>
        <v>1.2000000000000002</v>
      </c>
      <c r="L53" s="62">
        <f t="shared" si="6"/>
        <v>0.4800000000000001</v>
      </c>
      <c r="M53" s="63" t="s">
        <v>27</v>
      </c>
      <c r="N53" s="15"/>
      <c r="O53" s="15"/>
      <c r="P53" s="16"/>
      <c r="Q53" s="15"/>
      <c r="R53" s="15"/>
      <c r="S53" s="17"/>
    </row>
    <row r="54" spans="1:19" ht="22.5" customHeight="1">
      <c r="A54" s="77">
        <v>52</v>
      </c>
      <c r="B54" s="81" t="s">
        <v>61</v>
      </c>
      <c r="C54" s="84"/>
      <c r="D54" s="51" t="s">
        <v>25</v>
      </c>
      <c r="E54" s="24">
        <v>1</v>
      </c>
      <c r="F54" s="23">
        <v>1.16</v>
      </c>
      <c r="G54" s="23">
        <v>1.11</v>
      </c>
      <c r="H54" s="20">
        <f t="shared" si="7"/>
        <v>1.2876</v>
      </c>
      <c r="I54" s="87">
        <f>SUM(H54*E54+H55*E55)</f>
        <v>2.5752</v>
      </c>
      <c r="J54" s="21">
        <v>1</v>
      </c>
      <c r="K54" s="22">
        <f t="shared" si="8"/>
        <v>1.26</v>
      </c>
      <c r="L54" s="22">
        <f t="shared" si="6"/>
        <v>0.504</v>
      </c>
      <c r="M54" s="19" t="s">
        <v>28</v>
      </c>
      <c r="N54" s="15"/>
      <c r="O54" s="15"/>
      <c r="P54" s="16"/>
      <c r="Q54" s="15"/>
      <c r="R54" s="15"/>
      <c r="S54" s="17"/>
    </row>
    <row r="55" spans="1:19" ht="22.5" customHeight="1">
      <c r="A55" s="78"/>
      <c r="B55" s="83"/>
      <c r="C55" s="86"/>
      <c r="D55" s="49" t="s">
        <v>21</v>
      </c>
      <c r="E55" s="25">
        <v>1</v>
      </c>
      <c r="F55" s="23">
        <v>1.16</v>
      </c>
      <c r="G55" s="23">
        <v>1.11</v>
      </c>
      <c r="H55" s="20">
        <f t="shared" si="7"/>
        <v>1.2876</v>
      </c>
      <c r="I55" s="76"/>
      <c r="J55" s="21">
        <v>1</v>
      </c>
      <c r="K55" s="22">
        <f t="shared" si="8"/>
        <v>1.26</v>
      </c>
      <c r="L55" s="22">
        <f t="shared" si="6"/>
        <v>0.504</v>
      </c>
      <c r="M55" s="19" t="s">
        <v>28</v>
      </c>
      <c r="N55" s="15"/>
      <c r="O55" s="15"/>
      <c r="P55" s="16"/>
      <c r="Q55" s="15"/>
      <c r="R55" s="15"/>
      <c r="S55" s="17"/>
    </row>
    <row r="56" spans="1:19" ht="23.25" customHeight="1">
      <c r="A56" s="31">
        <v>53</v>
      </c>
      <c r="B56" s="29" t="s">
        <v>55</v>
      </c>
      <c r="C56" s="43"/>
      <c r="D56" s="49"/>
      <c r="E56" s="24">
        <v>1</v>
      </c>
      <c r="F56" s="23">
        <v>1.05</v>
      </c>
      <c r="G56" s="23">
        <v>1.61</v>
      </c>
      <c r="H56" s="20">
        <f t="shared" si="7"/>
        <v>1.6905000000000001</v>
      </c>
      <c r="I56" s="30">
        <f>SUM(H56*E56)</f>
        <v>1.6905000000000001</v>
      </c>
      <c r="J56" s="28">
        <v>1</v>
      </c>
      <c r="K56" s="22">
        <f t="shared" si="8"/>
        <v>1.1500000000000001</v>
      </c>
      <c r="L56" s="22">
        <f t="shared" si="6"/>
        <v>0.4600000000000001</v>
      </c>
      <c r="M56" s="19" t="s">
        <v>27</v>
      </c>
      <c r="N56" s="15"/>
      <c r="O56" s="15"/>
      <c r="P56" s="16"/>
      <c r="Q56" s="15"/>
      <c r="R56" s="15"/>
      <c r="S56" s="17"/>
    </row>
    <row r="57" spans="1:19" ht="23.25" customHeight="1" thickBot="1">
      <c r="A57" s="31">
        <v>54</v>
      </c>
      <c r="B57" s="64" t="s">
        <v>60</v>
      </c>
      <c r="C57" s="65"/>
      <c r="D57" s="49" t="s">
        <v>37</v>
      </c>
      <c r="E57" s="24">
        <v>1</v>
      </c>
      <c r="F57" s="23">
        <v>0.9</v>
      </c>
      <c r="G57" s="23">
        <v>2.2</v>
      </c>
      <c r="H57" s="20">
        <f t="shared" si="7"/>
        <v>1.9800000000000002</v>
      </c>
      <c r="I57" s="66">
        <f>SUM(H57*E57)</f>
        <v>1.9800000000000002</v>
      </c>
      <c r="J57" s="67">
        <v>0</v>
      </c>
      <c r="K57" s="22">
        <f t="shared" si="8"/>
        <v>0</v>
      </c>
      <c r="L57" s="22">
        <v>0</v>
      </c>
      <c r="M57" s="19"/>
      <c r="N57" s="15"/>
      <c r="O57" s="15"/>
      <c r="P57" s="16"/>
      <c r="Q57" s="15"/>
      <c r="R57" s="15"/>
      <c r="S57" s="17"/>
    </row>
    <row r="58" spans="1:19" ht="39" customHeight="1" thickBot="1">
      <c r="A58" s="2"/>
      <c r="B58" s="12" t="s">
        <v>9</v>
      </c>
      <c r="C58" s="44"/>
      <c r="D58" s="52"/>
      <c r="E58" s="14">
        <f>SUM(E5:E57)</f>
        <v>66</v>
      </c>
      <c r="F58" s="6"/>
      <c r="G58" s="6"/>
      <c r="H58" s="7"/>
      <c r="I58" s="13">
        <f>SUM(I5:I57)</f>
        <v>132.0529</v>
      </c>
      <c r="J58" s="18">
        <f>SUM(J5:J57)</f>
        <v>63</v>
      </c>
      <c r="K58" s="8">
        <f>SUM(K5:K57)</f>
        <v>81.22000000000001</v>
      </c>
      <c r="L58" s="8">
        <f>SUM(L5:L57)</f>
        <v>32.488000000000014</v>
      </c>
      <c r="M58" s="5"/>
      <c r="N58" s="5"/>
      <c r="O58" s="9"/>
      <c r="P58" s="10"/>
      <c r="Q58" s="8" t="e">
        <f>SUM(#REF!)</f>
        <v>#REF!</v>
      </c>
      <c r="R58" s="8" t="e">
        <f>SUM(#REF!)</f>
        <v>#REF!</v>
      </c>
      <c r="S58" s="11" t="e">
        <f>SUM(#REF!)</f>
        <v>#REF!</v>
      </c>
    </row>
    <row r="59" spans="1:19" ht="39" customHeight="1">
      <c r="A59" s="35"/>
      <c r="B59" s="36"/>
      <c r="C59" s="45"/>
      <c r="D59" s="53"/>
      <c r="E59" s="39"/>
      <c r="F59" s="40"/>
      <c r="G59" s="40"/>
      <c r="H59" s="41"/>
      <c r="I59" s="41"/>
      <c r="J59" s="39"/>
      <c r="K59" s="42"/>
      <c r="L59" s="42"/>
      <c r="M59" s="38"/>
      <c r="N59" s="38"/>
      <c r="O59" s="37"/>
      <c r="P59" s="38"/>
      <c r="Q59" s="42"/>
      <c r="R59" s="42"/>
      <c r="S59" s="42"/>
    </row>
    <row r="60" spans="1:15" ht="12.75" customHeight="1">
      <c r="A60" s="3"/>
      <c r="B60" s="3"/>
      <c r="C60" s="46"/>
      <c r="D60" s="4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75" ht="12.75"/>
  </sheetData>
  <sheetProtection/>
  <mergeCells count="86">
    <mergeCell ref="A19:A22"/>
    <mergeCell ref="B19:B22"/>
    <mergeCell ref="C19:C22"/>
    <mergeCell ref="B16:B17"/>
    <mergeCell ref="C16:C17"/>
    <mergeCell ref="A13:A14"/>
    <mergeCell ref="B13:B14"/>
    <mergeCell ref="H3:H4"/>
    <mergeCell ref="I3:I4"/>
    <mergeCell ref="I5:I7"/>
    <mergeCell ref="A5:A7"/>
    <mergeCell ref="B5:B7"/>
    <mergeCell ref="C5:C7"/>
    <mergeCell ref="D5:D6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N3:N4"/>
    <mergeCell ref="O3:O4"/>
    <mergeCell ref="S3:S4"/>
    <mergeCell ref="P3:P4"/>
    <mergeCell ref="Q3:Q4"/>
    <mergeCell ref="R3:R4"/>
    <mergeCell ref="A52:A53"/>
    <mergeCell ref="C52:C53"/>
    <mergeCell ref="B52:B53"/>
    <mergeCell ref="I52:I53"/>
    <mergeCell ref="L3:L4"/>
    <mergeCell ref="M3:M4"/>
    <mergeCell ref="K3:K4"/>
    <mergeCell ref="I19:I22"/>
    <mergeCell ref="I32:I33"/>
    <mergeCell ref="I34:I36"/>
    <mergeCell ref="A34:A36"/>
    <mergeCell ref="B34:B36"/>
    <mergeCell ref="C34:C36"/>
    <mergeCell ref="B45:B49"/>
    <mergeCell ref="C45:C49"/>
    <mergeCell ref="I45:I49"/>
    <mergeCell ref="B27:B28"/>
    <mergeCell ref="C27:C28"/>
    <mergeCell ref="I27:I28"/>
    <mergeCell ref="A45:A49"/>
    <mergeCell ref="A54:A55"/>
    <mergeCell ref="B54:B55"/>
    <mergeCell ref="C54:C55"/>
    <mergeCell ref="A32:A33"/>
    <mergeCell ref="B32:B33"/>
    <mergeCell ref="C32:C33"/>
    <mergeCell ref="A24:A25"/>
    <mergeCell ref="B24:B25"/>
    <mergeCell ref="C24:C25"/>
    <mergeCell ref="I54:I55"/>
    <mergeCell ref="I24:I25"/>
    <mergeCell ref="A30:A31"/>
    <mergeCell ref="B30:B31"/>
    <mergeCell ref="C30:C31"/>
    <mergeCell ref="I30:I31"/>
    <mergeCell ref="A27:A28"/>
    <mergeCell ref="C13:C14"/>
    <mergeCell ref="I13:I14"/>
    <mergeCell ref="A39:A43"/>
    <mergeCell ref="B39:B43"/>
    <mergeCell ref="C39:C43"/>
    <mergeCell ref="I16:I17"/>
    <mergeCell ref="A37:A38"/>
    <mergeCell ref="B37:B38"/>
    <mergeCell ref="C37:C38"/>
    <mergeCell ref="I37:I38"/>
    <mergeCell ref="I39:I43"/>
    <mergeCell ref="A16:A17"/>
    <mergeCell ref="A8:A10"/>
    <mergeCell ref="B8:B10"/>
    <mergeCell ref="C8:C10"/>
    <mergeCell ref="I8:I10"/>
    <mergeCell ref="A11:A12"/>
    <mergeCell ref="B11:B12"/>
    <mergeCell ref="C11:C12"/>
    <mergeCell ref="I11:I12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user</cp:lastModifiedBy>
  <cp:lastPrinted>2011-10-13T07:33:30Z</cp:lastPrinted>
  <dcterms:created xsi:type="dcterms:W3CDTF">2006-01-26T11:38:09Z</dcterms:created>
  <dcterms:modified xsi:type="dcterms:W3CDTF">2011-10-14T17:45:30Z</dcterms:modified>
  <cp:category/>
  <cp:version/>
  <cp:contentType/>
  <cp:contentStatus/>
</cp:coreProperties>
</file>