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1 - dochody " sheetId="1" r:id="rId1"/>
  </sheets>
  <definedNames>
    <definedName name="_xlnm.Print_Area" localSheetId="0">'1 - dochody '!$A$1:$G$331</definedName>
  </definedNames>
  <calcPr fullCalcOnLoad="1" fullPrecision="0"/>
</workbook>
</file>

<file path=xl/sharedStrings.xml><?xml version="1.0" encoding="utf-8"?>
<sst xmlns="http://schemas.openxmlformats.org/spreadsheetml/2006/main" count="340" uniqueCount="174">
  <si>
    <t>Dochody z najmu i dzierżawy składników majątkowych Skarbu Państwa, jednostek samorządu terytorialnego lub innych jednostek zaliczanych do sektora finansów publicznych oraz innych umów o podobnym charakterze</t>
  </si>
  <si>
    <t>Dotacje otrzymane z funduszy celowych na realizację zadań bieżących jednostek sektora finansów publicznych</t>
  </si>
  <si>
    <t>KULTURA I OCHRONA DZIEDZICTWA NARODOWEGO</t>
  </si>
  <si>
    <t>2440</t>
  </si>
  <si>
    <t>Wpływy z podatku rolnego, podatku leśnego, podatku od spadków i darowizn,</t>
  </si>
  <si>
    <t>na ubezpieczenia emerytalne i rentowe z ubezpieczenia społecznego</t>
  </si>
  <si>
    <t>Drogi publiczne wojewódzkie</t>
  </si>
  <si>
    <t>dochody bieżące</t>
  </si>
  <si>
    <t>dochody majątkowe</t>
  </si>
  <si>
    <t xml:space="preserve">URZĘDY NACZELNYCH ORGANÓW WŁADZY PAŃSTWOWEJ, </t>
  </si>
  <si>
    <t xml:space="preserve">DOCHODY OD OSÓB PRAWNYCH, OD OSÓB FIZYCZNYCH </t>
  </si>
  <si>
    <t>DOCHODY OD OSÓB PRAWNYCH, OD OSÓB FIZYCZNYCH I OD INNYCH</t>
  </si>
  <si>
    <t>JEDNOSTEK NIEPOSIADAJĄCYCH OSOBOWOŚCI  PRAWNEJ</t>
  </si>
  <si>
    <t>Zaległości od podatków zniesionych</t>
  </si>
  <si>
    <t>Wpływy z tytułu pomocy finansowej udzielanej między jednostkami samorządu terytorialnego na dofinansowanie własnych zadań inwestycyjnych i zakupów inwestycyjnych</t>
  </si>
  <si>
    <t>Dotacje celowe otrzymane z budżetu państwa na realizację inwestycji i zakupów inwestycyjnych własnych gmin (związków gmin)</t>
  </si>
  <si>
    <t>Zasiłki stałe</t>
  </si>
  <si>
    <t>I OD INNYCH JEDNOSTEK NIEPOSIADAJĄCYCH OSOBOWOŚCI PRAWNEJ</t>
  </si>
  <si>
    <t>POZOSTAŁE ZADANIA W ZAKRESIE POLITYKI SPOŁECZNEJ</t>
  </si>
  <si>
    <t>0770</t>
  </si>
  <si>
    <t>Wpłaty z tytułu odpłatnego nabycia prawa własności oraz prawa użytkowania wieczystego nieruchomości</t>
  </si>
  <si>
    <t>0370</t>
  </si>
  <si>
    <t>Opłata od posiadania psów</t>
  </si>
  <si>
    <t>4. DOCHODY ZWIĄZANE Z REALIZACJĄ ZADAŃ WYKONYWANYCH NA PODSTAWIE POROZUMIEŃ (UMÓW) 
MIĘDZY JEDNOSTKAMI SAMORZĄDU TERYTORIALNEGO</t>
  </si>
  <si>
    <t>Dotacje celowe otrzymane z budżetu państwa na realizację zadań</t>
  </si>
  <si>
    <t>bieżących z zakresu administracji rządowej oraz innych zadań</t>
  </si>
  <si>
    <t>zleconych gminie (związkom gmin) ustawami</t>
  </si>
  <si>
    <t>KONTROLI I OCHRONY PRAWA ORAZ SĄDOWNICTWA</t>
  </si>
  <si>
    <t>Drogi publiczne powiatowe</t>
  </si>
  <si>
    <t>z tego:</t>
  </si>
  <si>
    <t>010</t>
  </si>
  <si>
    <t>ROLNICTWO I ŁOWIECTWO</t>
  </si>
  <si>
    <t>KULTURA FIZYCZNA I SPORT</t>
  </si>
  <si>
    <t>Różne rozliczenia finansowe</t>
  </si>
  <si>
    <t>Gospodarka ściekowa i ochrona wód</t>
  </si>
  <si>
    <t>Domy i ośrodki kultury, świetlice i kluby</t>
  </si>
  <si>
    <t>Urzędy wojewódzkie</t>
  </si>
  <si>
    <t>w zł</t>
  </si>
  <si>
    <t>Środki na dofinansowanie własnych inwestycji gmin (związków gmin), powiatów (związków powiatów), samorządów województw, pozyskane z innych źródeł</t>
  </si>
  <si>
    <t>Grzywny, mandaty i inne kary pieniężne od osób fizycznych</t>
  </si>
  <si>
    <t>Wpływy z opłaty eksploatacyjnej</t>
  </si>
  <si>
    <t>Wpływy z opłat za wydawanie zezwoleń na sprzedaż alkoholu</t>
  </si>
  <si>
    <t>jednostek samorządu terytorialnego na podstawie ustaw</t>
  </si>
  <si>
    <t>i innych jednostek organizacyjnych</t>
  </si>
  <si>
    <t>Część oświatowa subwencji ogólnej dla jednostek samorządu terytorialnego</t>
  </si>
  <si>
    <t>Część równoważąca subwencji ogólnej dla gmin</t>
  </si>
  <si>
    <t>Zasiłki i pomoc w naturze oraz składki na ubezpieczenia emerytalne i rentowe</t>
  </si>
  <si>
    <t>60016</t>
  </si>
  <si>
    <t>Obiekty sportowe</t>
  </si>
  <si>
    <t>2030</t>
  </si>
  <si>
    <t>POMOC SPOŁECZNA</t>
  </si>
  <si>
    <t>ORAZ WYDATKI ZWIĄZANE Z ICH POBOREM</t>
  </si>
  <si>
    <t>Usługi opiekuńcze i specjalistyczne usługi opiekuńcze</t>
  </si>
  <si>
    <t>Wpływy z podatku dochodowego od osób fizycznych</t>
  </si>
  <si>
    <t>Ośrodki wsparcia</t>
  </si>
  <si>
    <t>0460</t>
  </si>
  <si>
    <t>2680</t>
  </si>
  <si>
    <t>Utrzymanie zieleni w miastach i gminach</t>
  </si>
  <si>
    <t>uczestniczące w zajęciach w centrum integracji społecznej</t>
  </si>
  <si>
    <t>Wpływy z podatku rolnego, podatku leśnego, podatku od czynności</t>
  </si>
  <si>
    <t>cywilnoprawnych, podatków i opłat lokalnych od osób prawnych</t>
  </si>
  <si>
    <t>Środki na dofinansowanie własnych zadań bieżących gmin (związków gmin), powiatów (związków powiatów), samorządów województw, pozyskane z innych źródeł</t>
  </si>
  <si>
    <t>Urzędy gmin (miast i miast na prawach powiatu)</t>
  </si>
  <si>
    <t>podatku od czynności cywilnoprawnych oraz podatków i opłat lokalnych</t>
  </si>
  <si>
    <t>od osób fizycznych</t>
  </si>
  <si>
    <t>Zakłady gospodarki mieszkaniowej</t>
  </si>
  <si>
    <t>Ośrodki pomocy społecznej</t>
  </si>
  <si>
    <t>0470</t>
  </si>
  <si>
    <t>0920</t>
  </si>
  <si>
    <t>0970</t>
  </si>
  <si>
    <t>0590</t>
  </si>
  <si>
    <t>0690</t>
  </si>
  <si>
    <t>0570</t>
  </si>
  <si>
    <t>0310</t>
  </si>
  <si>
    <t>0320</t>
  </si>
  <si>
    <t>0330</t>
  </si>
  <si>
    <t>0340</t>
  </si>
  <si>
    <t>0350</t>
  </si>
  <si>
    <t>0360</t>
  </si>
  <si>
    <t>0010</t>
  </si>
  <si>
    <t>0020</t>
  </si>
  <si>
    <t>0410</t>
  </si>
  <si>
    <t>0430</t>
  </si>
  <si>
    <t>0480</t>
  </si>
  <si>
    <t>0490</t>
  </si>
  <si>
    <t>0500</t>
  </si>
  <si>
    <t>0560</t>
  </si>
  <si>
    <t>0910</t>
  </si>
  <si>
    <t>2920</t>
  </si>
  <si>
    <t>0830</t>
  </si>
  <si>
    <t>0400</t>
  </si>
  <si>
    <t>0750</t>
  </si>
  <si>
    <t>Dotacje otrzymane z funduszy celowych na finansowanie lub dofinansowanie kosztów realizacji inwestycji i zakupów inwestycyjnych jednostek sektora finansów publicznych</t>
  </si>
  <si>
    <t>GOSPODARKA KOMUNALNA I OCHRONA ŚRODOWISKA</t>
  </si>
  <si>
    <t>Dotacje celowe otrzymane z powiatu na zadania bieżące realizowane na podstawie porozumień (umów) między jednostkami samorządu terytorialnego</t>
  </si>
  <si>
    <t>Wpływy z opłat za zarząd, użytkowanie i użytkowanie wieczyste nieruchomości</t>
  </si>
  <si>
    <t>Wpływy z różnych dochodów</t>
  </si>
  <si>
    <t>Wpływy z opłat za koncesje i licencje</t>
  </si>
  <si>
    <t>Wpływy z różnych opłat</t>
  </si>
  <si>
    <t>Podatek dochodowy od osób fizycznych</t>
  </si>
  <si>
    <t>Podatek dochodowy od osób prawnych</t>
  </si>
  <si>
    <t>Wpływy z usług</t>
  </si>
  <si>
    <t>Wpływy z opłaty produktowej</t>
  </si>
  <si>
    <t>Pozostałe odsetki</t>
  </si>
  <si>
    <t>Podatek od nieruchomości</t>
  </si>
  <si>
    <t>Podatek rolny</t>
  </si>
  <si>
    <t>Podatek leśny</t>
  </si>
  <si>
    <t>Podatek od środków transportowych</t>
  </si>
  <si>
    <t>Podatek od działalności gospodarczej osób fizycznych, opłacany w formie karty podatkowej</t>
  </si>
  <si>
    <t>Podatek od spadków i darowizn</t>
  </si>
  <si>
    <t>Wpływy z opłaty skarbowej</t>
  </si>
  <si>
    <t>Wpływy z opłaty targowej</t>
  </si>
  <si>
    <t>Wpływy z innych lokalnych opłat pobieranych przez jednostki samorządu terytorialnego na podstawie odrębnych ustaw</t>
  </si>
  <si>
    <t>Podatek od czynności cywilnoprawnych</t>
  </si>
  <si>
    <t>Odsetki od nieterminowych wpłat z tytułu podatków i opłat</t>
  </si>
  <si>
    <t>Subwencje ogólne z budżetu państwa</t>
  </si>
  <si>
    <t>Plan</t>
  </si>
  <si>
    <t>Rekompensaty utraconych dochodów w podatkach i opłatach lokalnych</t>
  </si>
  <si>
    <t>(według działów, rozdziałów i paragrafów klasyfikacji budżetowej)</t>
  </si>
  <si>
    <t>2. DOCHODY ZWIĄZANE Z REALIZACJĄ ZADAŃ WŁASNYCH</t>
  </si>
  <si>
    <t>3. DOCHODY ZWIĄZANE Z REALIZACJĄ ZADAŃ Z ZAKRESU ADMINISTRACJI RZĄDOWEJ 
ORAZ INNYCH ZADAŃ ZLECONYCH USTAWAMI</t>
  </si>
  <si>
    <t>(zestawienie zbiorcze ogółem według działów klasyfikacji budżetowej)</t>
  </si>
  <si>
    <t>Dotacje celowe otrzymane z budżetu państwa na realizację własnych zadań bieżących gmin (związków gmin)</t>
  </si>
  <si>
    <t>2708</t>
  </si>
  <si>
    <t>Dział</t>
  </si>
  <si>
    <t>TRANSPORT I ŁĄCZNOŚĆ</t>
  </si>
  <si>
    <t>TURYSTYKA</t>
  </si>
  <si>
    <t>GOSPODARKA MIESZKANIOWA</t>
  </si>
  <si>
    <t>ADMINISTRACJA PUBLICZNA</t>
  </si>
  <si>
    <t>BEZPIECZEŃSTWO PUBLICZNE</t>
  </si>
  <si>
    <t>I OCHRONA PRZECIWPOŻAROWA</t>
  </si>
  <si>
    <t>RÓŻNE ROZLICZENIA</t>
  </si>
  <si>
    <t>OŚWIATA I WYCHOWANIE</t>
  </si>
  <si>
    <t>OCHRONA ZDROWIA</t>
  </si>
  <si>
    <t>RAZEM</t>
  </si>
  <si>
    <t>Rozdział</t>
  </si>
  <si>
    <t>Treść</t>
  </si>
  <si>
    <t>Drogi publiczne gminne</t>
  </si>
  <si>
    <t>Zadania w zakresie upowszechniania turystyki</t>
  </si>
  <si>
    <t>Gospodarka gruntami i nieruchomościami</t>
  </si>
  <si>
    <t>Pozostała działalność</t>
  </si>
  <si>
    <t>Straż Miejska</t>
  </si>
  <si>
    <t>Wpływy z innych opłat stanowiących dochody</t>
  </si>
  <si>
    <t>Gimnazja</t>
  </si>
  <si>
    <t>Gospodarka odpadami</t>
  </si>
  <si>
    <t>Paragraf</t>
  </si>
  <si>
    <t>01008</t>
  </si>
  <si>
    <t>Melioracje wodne</t>
  </si>
  <si>
    <t>Ochotnicze straże pożarne</t>
  </si>
  <si>
    <t>Wpływy i wydatki związane z gromadzeniem środków</t>
  </si>
  <si>
    <t>z opłat produktowych</t>
  </si>
  <si>
    <t>0760</t>
  </si>
  <si>
    <t>Wpływy z tytułu przekształcenia prawa użytkowania wieczystego przysługującego osobom fizycznym w prawo własności</t>
  </si>
  <si>
    <t>2360</t>
  </si>
  <si>
    <t>Dochody jednostek samorządu terytorialnego związane z realizacją zadań z zakresu administracji rządowej oraz innych zadań zleconych ustawami</t>
  </si>
  <si>
    <t xml:space="preserve">1. PROGNOZOWANE DOCHODY BUDŻETU GMINY POLICE W 2010 ROKU  </t>
  </si>
  <si>
    <t>600</t>
  </si>
  <si>
    <t>630</t>
  </si>
  <si>
    <t>63003</t>
  </si>
  <si>
    <t>BEZPIECZEŃSTWO PUBLICZNE I OCHRONA PRZECIWPOŻAROWA</t>
  </si>
  <si>
    <t>Udziały gmin w podatkach stanowiących dochód budżetu państwa</t>
  </si>
  <si>
    <t>2705</t>
  </si>
  <si>
    <t xml:space="preserve">Świadczenia rodzinne, świadczenie z funduszu alimentacyjnego oraz składki </t>
  </si>
  <si>
    <t>0980</t>
  </si>
  <si>
    <t>Wpływy z tytułu zwrotów wypłaconych świadczeń z funduszu alimentacyjnego</t>
  </si>
  <si>
    <t xml:space="preserve">Składki na ubezpieczenie zdrowotne opłacane za osoby pobierające niektóre </t>
  </si>
  <si>
    <t>świadczenia z pomocy społecznej, niektóre świadczenia rodzinne oraz za osoby</t>
  </si>
  <si>
    <t>URZĘDY NACZELNYCH ORGANÓW WŁADZY PAŃSTWOWEJ,</t>
  </si>
  <si>
    <t>Urzędy naczelnych organów władzy państwowej, kontroli i ochrony prawa</t>
  </si>
  <si>
    <t>Składki na ubezpieczenia zdrowotne opłacane za osoby, pobierające niektóre</t>
  </si>
  <si>
    <t xml:space="preserve">5. DOCHODY ZWIĄZANE Z REALIZACJĄ ZADAŃ WSPÓLNYCH WYKONYWANYCH W DRODZE UMÓW LUB POROZUMIEŃ </t>
  </si>
  <si>
    <t>MIĘDZY JEDNOSTKAMI SAMORZĄDU TERYTORIALNEGO</t>
  </si>
  <si>
    <t>Źródło</t>
  </si>
  <si>
    <t>Załącznik nr 1 
do uchwały nr ………………..
Rady Miejskiej w Policach 
z dnia ……………... roku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</si>
</sst>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  <numFmt numFmtId="193" formatCode="_-* #,##0.00000\ _z_ł_-;\-* #,##0.00000\ _z_ł_-;_-* &quot;-&quot;??\ _z_ł_-;_-@_-"/>
  </numFmts>
  <fonts count="55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9"/>
      <name val="Arial CE"/>
      <family val="0"/>
    </font>
    <font>
      <i/>
      <u val="single"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sz val="10"/>
      <color indexed="10"/>
      <name val="Arial CE"/>
      <family val="0"/>
    </font>
    <font>
      <b/>
      <sz val="11"/>
      <name val="Arial CE"/>
      <family val="0"/>
    </font>
    <font>
      <sz val="9"/>
      <color indexed="10"/>
      <name val="Arial CE"/>
      <family val="0"/>
    </font>
    <font>
      <b/>
      <sz val="9"/>
      <color indexed="10"/>
      <name val="Arial CE"/>
      <family val="0"/>
    </font>
    <font>
      <sz val="8"/>
      <color indexed="10"/>
      <name val="Arial CE"/>
      <family val="0"/>
    </font>
    <font>
      <sz val="11"/>
      <color indexed="10"/>
      <name val="Arial CE"/>
      <family val="0"/>
    </font>
    <font>
      <i/>
      <u val="single"/>
      <sz val="9"/>
      <color indexed="10"/>
      <name val="Arial CE"/>
      <family val="0"/>
    </font>
    <font>
      <b/>
      <sz val="10"/>
      <color indexed="10"/>
      <name val="Arial CE"/>
      <family val="0"/>
    </font>
    <font>
      <b/>
      <sz val="11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3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3" fontId="4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2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3" fontId="4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Continuous"/>
    </xf>
    <xf numFmtId="0" fontId="1" fillId="0" borderId="23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1" fillId="0" borderId="26" xfId="0" applyFont="1" applyBorder="1" applyAlignment="1">
      <alignment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center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4" fillId="33" borderId="27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167" fontId="0" fillId="0" borderId="0" xfId="42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6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33" borderId="36" xfId="0" applyFont="1" applyFill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3" fontId="4" fillId="0" borderId="40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0" fontId="4" fillId="0" borderId="36" xfId="0" applyFont="1" applyBorder="1" applyAlignment="1">
      <alignment vertical="center"/>
    </xf>
    <xf numFmtId="3" fontId="4" fillId="0" borderId="31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34" borderId="36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43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31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3" fontId="4" fillId="0" borderId="30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3" fontId="4" fillId="0" borderId="41" xfId="0" applyNumberFormat="1" applyFont="1" applyBorder="1" applyAlignment="1">
      <alignment horizontal="right"/>
    </xf>
    <xf numFmtId="0" fontId="4" fillId="0" borderId="40" xfId="0" applyFont="1" applyBorder="1" applyAlignment="1">
      <alignment horizontal="centerContinuous"/>
    </xf>
    <xf numFmtId="3" fontId="4" fillId="0" borderId="40" xfId="0" applyNumberFormat="1" applyFont="1" applyBorder="1" applyAlignment="1">
      <alignment horizontal="right"/>
    </xf>
    <xf numFmtId="0" fontId="4" fillId="0" borderId="32" xfId="0" applyFont="1" applyBorder="1" applyAlignment="1">
      <alignment horizontal="centerContinuous"/>
    </xf>
    <xf numFmtId="0" fontId="4" fillId="0" borderId="39" xfId="0" applyFont="1" applyBorder="1" applyAlignment="1">
      <alignment horizontal="centerContinuous"/>
    </xf>
    <xf numFmtId="0" fontId="4" fillId="0" borderId="46" xfId="0" applyFont="1" applyBorder="1" applyAlignment="1">
      <alignment horizontal="centerContinuous"/>
    </xf>
    <xf numFmtId="3" fontId="4" fillId="0" borderId="21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0" fontId="4" fillId="0" borderId="3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40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30" xfId="0" applyFont="1" applyFill="1" applyBorder="1" applyAlignment="1">
      <alignment vertical="center"/>
    </xf>
    <xf numFmtId="0" fontId="4" fillId="0" borderId="25" xfId="0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4" fillId="0" borderId="32" xfId="0" applyNumberFormat="1" applyFont="1" applyBorder="1" applyAlignment="1">
      <alignment horizontal="right"/>
    </xf>
    <xf numFmtId="3" fontId="4" fillId="0" borderId="37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0" fontId="4" fillId="0" borderId="48" xfId="0" applyFont="1" applyBorder="1" applyAlignment="1">
      <alignment/>
    </xf>
    <xf numFmtId="3" fontId="1" fillId="0" borderId="49" xfId="0" applyNumberFormat="1" applyFont="1" applyBorder="1" applyAlignment="1">
      <alignment/>
    </xf>
    <xf numFmtId="3" fontId="11" fillId="0" borderId="50" xfId="0" applyNumberFormat="1" applyFont="1" applyBorder="1" applyAlignment="1">
      <alignment/>
    </xf>
    <xf numFmtId="0" fontId="0" fillId="0" borderId="51" xfId="0" applyFont="1" applyBorder="1" applyAlignment="1">
      <alignment/>
    </xf>
    <xf numFmtId="0" fontId="4" fillId="0" borderId="12" xfId="0" applyFont="1" applyBorder="1" applyAlignment="1">
      <alignment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/>
    </xf>
    <xf numFmtId="3" fontId="13" fillId="0" borderId="43" xfId="0" applyNumberFormat="1" applyFont="1" applyBorder="1" applyAlignment="1">
      <alignment/>
    </xf>
    <xf numFmtId="3" fontId="13" fillId="0" borderId="37" xfId="0" applyNumberFormat="1" applyFont="1" applyBorder="1" applyAlignment="1">
      <alignment/>
    </xf>
    <xf numFmtId="3" fontId="13" fillId="0" borderId="47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34" borderId="37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/>
    </xf>
    <xf numFmtId="3" fontId="4" fillId="0" borderId="52" xfId="0" applyNumberFormat="1" applyFont="1" applyFill="1" applyBorder="1" applyAlignment="1">
      <alignment horizontal="right"/>
    </xf>
    <xf numFmtId="3" fontId="4" fillId="0" borderId="36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53" xfId="0" applyNumberFormat="1" applyFont="1" applyFill="1" applyBorder="1" applyAlignment="1">
      <alignment horizontal="right"/>
    </xf>
    <xf numFmtId="3" fontId="4" fillId="0" borderId="54" xfId="0" applyNumberFormat="1" applyFont="1" applyBorder="1" applyAlignment="1">
      <alignment/>
    </xf>
    <xf numFmtId="3" fontId="4" fillId="0" borderId="55" xfId="0" applyNumberFormat="1" applyFont="1" applyBorder="1" applyAlignment="1">
      <alignment/>
    </xf>
    <xf numFmtId="3" fontId="4" fillId="0" borderId="31" xfId="0" applyNumberFormat="1" applyFont="1" applyBorder="1" applyAlignment="1">
      <alignment vertical="center"/>
    </xf>
    <xf numFmtId="3" fontId="4" fillId="0" borderId="53" xfId="0" applyNumberFormat="1" applyFont="1" applyBorder="1" applyAlignment="1">
      <alignment horizontal="right"/>
    </xf>
    <xf numFmtId="3" fontId="4" fillId="0" borderId="52" xfId="0" applyNumberFormat="1" applyFont="1" applyBorder="1" applyAlignment="1">
      <alignment horizontal="right"/>
    </xf>
    <xf numFmtId="3" fontId="4" fillId="0" borderId="56" xfId="0" applyNumberFormat="1" applyFont="1" applyBorder="1" applyAlignment="1">
      <alignment horizontal="right"/>
    </xf>
    <xf numFmtId="3" fontId="4" fillId="0" borderId="30" xfId="42" applyNumberFormat="1" applyFont="1" applyBorder="1" applyAlignment="1">
      <alignment horizontal="right" wrapText="1"/>
    </xf>
    <xf numFmtId="49" fontId="4" fillId="0" borderId="23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/>
    </xf>
    <xf numFmtId="3" fontId="4" fillId="0" borderId="57" xfId="0" applyNumberFormat="1" applyFont="1" applyBorder="1" applyAlignment="1">
      <alignment/>
    </xf>
    <xf numFmtId="0" fontId="4" fillId="0" borderId="40" xfId="0" applyFont="1" applyBorder="1" applyAlignment="1">
      <alignment/>
    </xf>
    <xf numFmtId="3" fontId="4" fillId="0" borderId="46" xfId="0" applyNumberFormat="1" applyFont="1" applyBorder="1" applyAlignment="1">
      <alignment horizontal="right"/>
    </xf>
    <xf numFmtId="3" fontId="4" fillId="0" borderId="40" xfId="0" applyNumberFormat="1" applyFont="1" applyFill="1" applyBorder="1" applyAlignment="1">
      <alignment/>
    </xf>
    <xf numFmtId="0" fontId="4" fillId="0" borderId="36" xfId="0" applyFont="1" applyBorder="1" applyAlignment="1">
      <alignment horizontal="center" vertical="center"/>
    </xf>
    <xf numFmtId="3" fontId="4" fillId="0" borderId="58" xfId="0" applyNumberFormat="1" applyFont="1" applyBorder="1" applyAlignment="1">
      <alignment horizontal="right"/>
    </xf>
    <xf numFmtId="3" fontId="4" fillId="0" borderId="59" xfId="0" applyNumberFormat="1" applyFont="1" applyBorder="1" applyAlignment="1">
      <alignment/>
    </xf>
    <xf numFmtId="0" fontId="4" fillId="0" borderId="3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/>
    </xf>
    <xf numFmtId="3" fontId="0" fillId="0" borderId="50" xfId="0" applyNumberFormat="1" applyFont="1" applyBorder="1" applyAlignment="1">
      <alignment/>
    </xf>
    <xf numFmtId="0" fontId="0" fillId="0" borderId="60" xfId="0" applyFont="1" applyBorder="1" applyAlignment="1">
      <alignment/>
    </xf>
    <xf numFmtId="0" fontId="11" fillId="0" borderId="37" xfId="0" applyFont="1" applyBorder="1" applyAlignment="1">
      <alignment horizontal="center" vertical="center"/>
    </xf>
    <xf numFmtId="0" fontId="13" fillId="0" borderId="37" xfId="0" applyFont="1" applyBorder="1" applyAlignment="1">
      <alignment/>
    </xf>
    <xf numFmtId="3" fontId="13" fillId="0" borderId="13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6" fillId="34" borderId="56" xfId="0" applyFont="1" applyFill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3" fontId="4" fillId="0" borderId="20" xfId="0" applyNumberFormat="1" applyFont="1" applyBorder="1" applyAlignment="1">
      <alignment horizontal="centerContinuous"/>
    </xf>
    <xf numFmtId="3" fontId="4" fillId="0" borderId="30" xfId="0" applyNumberFormat="1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3" fontId="4" fillId="0" borderId="53" xfId="0" applyNumberFormat="1" applyFont="1" applyBorder="1" applyAlignment="1">
      <alignment/>
    </xf>
    <xf numFmtId="0" fontId="4" fillId="0" borderId="5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3" xfId="0" applyFont="1" applyBorder="1" applyAlignment="1">
      <alignment horizontal="center" vertical="center"/>
    </xf>
    <xf numFmtId="3" fontId="4" fillId="0" borderId="43" xfId="0" applyNumberFormat="1" applyFont="1" applyBorder="1" applyAlignment="1">
      <alignment/>
    </xf>
    <xf numFmtId="0" fontId="11" fillId="0" borderId="50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1" fillId="0" borderId="50" xfId="0" applyFont="1" applyBorder="1" applyAlignment="1">
      <alignment/>
    </xf>
    <xf numFmtId="3" fontId="11" fillId="0" borderId="49" xfId="0" applyNumberFormat="1" applyFont="1" applyBorder="1" applyAlignment="1">
      <alignment/>
    </xf>
    <xf numFmtId="0" fontId="11" fillId="0" borderId="37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7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3" fontId="4" fillId="0" borderId="58" xfId="0" applyNumberFormat="1" applyFont="1" applyBorder="1" applyAlignment="1">
      <alignment/>
    </xf>
    <xf numFmtId="0" fontId="4" fillId="0" borderId="20" xfId="0" applyFont="1" applyBorder="1" applyAlignment="1">
      <alignment horizontal="left" vertical="center" wrapText="1"/>
    </xf>
    <xf numFmtId="3" fontId="4" fillId="0" borderId="30" xfId="0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0" fontId="11" fillId="0" borderId="49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37" xfId="0" applyFont="1" applyBorder="1" applyAlignment="1">
      <alignment/>
    </xf>
    <xf numFmtId="0" fontId="0" fillId="0" borderId="35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3" fontId="0" fillId="0" borderId="0" xfId="0" applyNumberFormat="1" applyFont="1" applyBorder="1" applyAlignment="1">
      <alignment/>
    </xf>
    <xf numFmtId="49" fontId="4" fillId="0" borderId="2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/>
    </xf>
    <xf numFmtId="0" fontId="1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/>
    </xf>
    <xf numFmtId="3" fontId="4" fillId="0" borderId="21" xfId="0" applyNumberFormat="1" applyFont="1" applyFill="1" applyBorder="1" applyAlignment="1">
      <alignment horizontal="right"/>
    </xf>
    <xf numFmtId="3" fontId="4" fillId="0" borderId="41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vertical="center" wrapText="1"/>
    </xf>
    <xf numFmtId="3" fontId="4" fillId="0" borderId="36" xfId="0" applyNumberFormat="1" applyFont="1" applyFill="1" applyBorder="1" applyAlignment="1">
      <alignment/>
    </xf>
    <xf numFmtId="3" fontId="4" fillId="0" borderId="42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3" fontId="4" fillId="0" borderId="54" xfId="0" applyNumberFormat="1" applyFont="1" applyFill="1" applyBorder="1" applyAlignment="1">
      <alignment/>
    </xf>
    <xf numFmtId="3" fontId="4" fillId="0" borderId="55" xfId="0" applyNumberFormat="1" applyFont="1" applyFill="1" applyBorder="1" applyAlignment="1">
      <alignment/>
    </xf>
    <xf numFmtId="0" fontId="4" fillId="0" borderId="54" xfId="0" applyFont="1" applyFill="1" applyBorder="1" applyAlignment="1">
      <alignment vertical="center" wrapText="1"/>
    </xf>
    <xf numFmtId="3" fontId="4" fillId="0" borderId="61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/>
    </xf>
    <xf numFmtId="0" fontId="4" fillId="0" borderId="58" xfId="0" applyFont="1" applyFill="1" applyBorder="1" applyAlignment="1">
      <alignment horizontal="center" vertical="center"/>
    </xf>
    <xf numFmtId="3" fontId="4" fillId="0" borderId="36" xfId="0" applyNumberFormat="1" applyFont="1" applyBorder="1" applyAlignment="1">
      <alignment horizontal="right"/>
    </xf>
    <xf numFmtId="0" fontId="4" fillId="0" borderId="6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 wrapText="1"/>
    </xf>
    <xf numFmtId="0" fontId="4" fillId="0" borderId="54" xfId="0" applyFont="1" applyFill="1" applyBorder="1" applyAlignment="1">
      <alignment horizontal="center" vertical="center"/>
    </xf>
    <xf numFmtId="3" fontId="4" fillId="0" borderId="63" xfId="0" applyNumberFormat="1" applyFont="1" applyFill="1" applyBorder="1" applyAlignment="1">
      <alignment/>
    </xf>
    <xf numFmtId="3" fontId="4" fillId="0" borderId="53" xfId="0" applyNumberFormat="1" applyFont="1" applyFill="1" applyBorder="1" applyAlignment="1">
      <alignment/>
    </xf>
    <xf numFmtId="3" fontId="4" fillId="0" borderId="58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/>
    </xf>
    <xf numFmtId="3" fontId="4" fillId="0" borderId="64" xfId="0" applyNumberFormat="1" applyFont="1" applyBorder="1" applyAlignment="1">
      <alignment/>
    </xf>
    <xf numFmtId="3" fontId="4" fillId="0" borderId="65" xfId="0" applyNumberFormat="1" applyFont="1" applyBorder="1" applyAlignment="1">
      <alignment/>
    </xf>
    <xf numFmtId="0" fontId="0" fillId="0" borderId="50" xfId="0" applyFont="1" applyBorder="1" applyAlignment="1">
      <alignment/>
    </xf>
    <xf numFmtId="0" fontId="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43" xfId="0" applyFont="1" applyBorder="1" applyAlignment="1">
      <alignment horizontal="right"/>
    </xf>
    <xf numFmtId="0" fontId="12" fillId="0" borderId="31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2" fillId="0" borderId="51" xfId="0" applyFont="1" applyBorder="1" applyAlignment="1">
      <alignment horizontal="centerContinuous"/>
    </xf>
    <xf numFmtId="49" fontId="4" fillId="0" borderId="10" xfId="0" applyNumberFormat="1" applyFont="1" applyBorder="1" applyAlignment="1">
      <alignment horizontal="center"/>
    </xf>
    <xf numFmtId="0" fontId="12" fillId="0" borderId="40" xfId="0" applyFont="1" applyBorder="1" applyAlignment="1">
      <alignment horizontal="centerContinuous"/>
    </xf>
    <xf numFmtId="3" fontId="12" fillId="0" borderId="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/>
    </xf>
    <xf numFmtId="0" fontId="12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/>
    </xf>
    <xf numFmtId="3" fontId="12" fillId="0" borderId="31" xfId="0" applyNumberFormat="1" applyFont="1" applyBorder="1" applyAlignment="1">
      <alignment horizontal="right"/>
    </xf>
    <xf numFmtId="3" fontId="12" fillId="0" borderId="40" xfId="0" applyNumberFormat="1" applyFont="1" applyBorder="1" applyAlignment="1">
      <alignment horizontal="right"/>
    </xf>
    <xf numFmtId="49" fontId="12" fillId="0" borderId="23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3" fontId="12" fillId="0" borderId="39" xfId="0" applyNumberFormat="1" applyFont="1" applyBorder="1" applyAlignment="1">
      <alignment/>
    </xf>
    <xf numFmtId="3" fontId="12" fillId="0" borderId="46" xfId="0" applyNumberFormat="1" applyFont="1" applyBorder="1" applyAlignment="1">
      <alignment/>
    </xf>
    <xf numFmtId="0" fontId="12" fillId="0" borderId="0" xfId="0" applyFont="1" applyAlignment="1">
      <alignment/>
    </xf>
    <xf numFmtId="3" fontId="12" fillId="0" borderId="40" xfId="0" applyNumberFormat="1" applyFont="1" applyBorder="1" applyAlignment="1">
      <alignment/>
    </xf>
    <xf numFmtId="49" fontId="12" fillId="0" borderId="20" xfId="0" applyNumberFormat="1" applyFont="1" applyBorder="1" applyAlignment="1">
      <alignment horizontal="center"/>
    </xf>
    <xf numFmtId="3" fontId="12" fillId="0" borderId="36" xfId="0" applyNumberFormat="1" applyFont="1" applyBorder="1" applyAlignment="1">
      <alignment/>
    </xf>
    <xf numFmtId="3" fontId="12" fillId="0" borderId="42" xfId="0" applyNumberFormat="1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6" fillId="34" borderId="66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 vertical="center"/>
    </xf>
    <xf numFmtId="0" fontId="6" fillId="34" borderId="67" xfId="0" applyFont="1" applyFill="1" applyBorder="1" applyAlignment="1">
      <alignment horizontal="center"/>
    </xf>
    <xf numFmtId="0" fontId="6" fillId="34" borderId="59" xfId="0" applyFont="1" applyFill="1" applyBorder="1" applyAlignment="1">
      <alignment horizontal="center"/>
    </xf>
    <xf numFmtId="49" fontId="14" fillId="0" borderId="2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vertical="center" wrapText="1"/>
    </xf>
    <xf numFmtId="3" fontId="12" fillId="0" borderId="20" xfId="0" applyNumberFormat="1" applyFont="1" applyBorder="1" applyAlignment="1">
      <alignment/>
    </xf>
    <xf numFmtId="49" fontId="12" fillId="0" borderId="20" xfId="0" applyNumberFormat="1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/>
    </xf>
    <xf numFmtId="0" fontId="12" fillId="0" borderId="39" xfId="0" applyFont="1" applyBorder="1" applyAlignment="1">
      <alignment horizontal="center" vertical="center"/>
    </xf>
    <xf numFmtId="0" fontId="12" fillId="0" borderId="39" xfId="0" applyFont="1" applyBorder="1" applyAlignment="1">
      <alignment/>
    </xf>
    <xf numFmtId="3" fontId="12" fillId="0" borderId="32" xfId="0" applyNumberFormat="1" applyFont="1" applyBorder="1" applyAlignment="1">
      <alignment horizontal="right"/>
    </xf>
    <xf numFmtId="0" fontId="12" fillId="0" borderId="22" xfId="0" applyFont="1" applyBorder="1" applyAlignment="1">
      <alignment horizontal="center"/>
    </xf>
    <xf numFmtId="3" fontId="4" fillId="0" borderId="23" xfId="0" applyNumberFormat="1" applyFont="1" applyBorder="1" applyAlignment="1">
      <alignment horizontal="right"/>
    </xf>
    <xf numFmtId="3" fontId="4" fillId="0" borderId="57" xfId="0" applyNumberFormat="1" applyFont="1" applyBorder="1" applyAlignment="1">
      <alignment horizontal="right"/>
    </xf>
    <xf numFmtId="0" fontId="12" fillId="0" borderId="11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/>
    </xf>
    <xf numFmtId="3" fontId="12" fillId="0" borderId="4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3" fontId="12" fillId="0" borderId="31" xfId="0" applyNumberFormat="1" applyFont="1" applyFill="1" applyBorder="1" applyAlignment="1">
      <alignment horizontal="right"/>
    </xf>
    <xf numFmtId="3" fontId="12" fillId="0" borderId="20" xfId="0" applyNumberFormat="1" applyFont="1" applyFill="1" applyBorder="1" applyAlignment="1">
      <alignment horizontal="right"/>
    </xf>
    <xf numFmtId="3" fontId="12" fillId="0" borderId="40" xfId="0" applyNumberFormat="1" applyFont="1" applyFill="1" applyBorder="1" applyAlignment="1">
      <alignment horizontal="right"/>
    </xf>
    <xf numFmtId="0" fontId="12" fillId="0" borderId="21" xfId="0" applyFont="1" applyFill="1" applyBorder="1" applyAlignment="1">
      <alignment horizontal="center"/>
    </xf>
    <xf numFmtId="3" fontId="12" fillId="0" borderId="2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center" vertical="center" wrapText="1"/>
    </xf>
    <xf numFmtId="167" fontId="14" fillId="0" borderId="0" xfId="42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17" xfId="0" applyFont="1" applyBorder="1" applyAlignment="1">
      <alignment horizontal="center"/>
    </xf>
    <xf numFmtId="3" fontId="12" fillId="0" borderId="41" xfId="0" applyNumberFormat="1" applyFont="1" applyBorder="1" applyAlignment="1">
      <alignment/>
    </xf>
    <xf numFmtId="0" fontId="6" fillId="34" borderId="52" xfId="0" applyFont="1" applyFill="1" applyBorder="1" applyAlignment="1">
      <alignment horizontal="center"/>
    </xf>
    <xf numFmtId="0" fontId="6" fillId="34" borderId="42" xfId="0" applyFont="1" applyFill="1" applyBorder="1" applyAlignment="1">
      <alignment horizontal="center"/>
    </xf>
    <xf numFmtId="3" fontId="12" fillId="0" borderId="31" xfId="0" applyNumberFormat="1" applyFont="1" applyBorder="1" applyAlignment="1">
      <alignment vertical="center"/>
    </xf>
    <xf numFmtId="0" fontId="19" fillId="0" borderId="20" xfId="0" applyFont="1" applyBorder="1" applyAlignment="1">
      <alignment horizontal="center"/>
    </xf>
    <xf numFmtId="49" fontId="14" fillId="0" borderId="24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vertical="center" wrapText="1"/>
    </xf>
    <xf numFmtId="3" fontId="12" fillId="0" borderId="68" xfId="0" applyNumberFormat="1" applyFont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6" fillId="0" borderId="31" xfId="0" applyFont="1" applyFill="1" applyBorder="1" applyAlignment="1">
      <alignment horizontal="right"/>
    </xf>
    <xf numFmtId="3" fontId="12" fillId="0" borderId="20" xfId="0" applyNumberFormat="1" applyFont="1" applyFill="1" applyBorder="1" applyAlignment="1">
      <alignment horizontal="centerContinuous"/>
    </xf>
    <xf numFmtId="0" fontId="16" fillId="0" borderId="0" xfId="0" applyFont="1" applyFill="1" applyAlignment="1">
      <alignment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3" fontId="12" fillId="0" borderId="30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 vertical="center"/>
    </xf>
    <xf numFmtId="0" fontId="12" fillId="0" borderId="46" xfId="0" applyFont="1" applyBorder="1" applyAlignment="1">
      <alignment/>
    </xf>
    <xf numFmtId="0" fontId="4" fillId="0" borderId="23" xfId="0" applyFont="1" applyFill="1" applyBorder="1" applyAlignment="1">
      <alignment horizontal="center" vertical="center"/>
    </xf>
    <xf numFmtId="3" fontId="4" fillId="0" borderId="69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3" fontId="12" fillId="0" borderId="16" xfId="0" applyNumberFormat="1" applyFont="1" applyBorder="1" applyAlignment="1">
      <alignment horizontal="right"/>
    </xf>
    <xf numFmtId="0" fontId="4" fillId="0" borderId="20" xfId="0" applyFont="1" applyFill="1" applyBorder="1" applyAlignment="1">
      <alignment vertical="center" wrapText="1"/>
    </xf>
    <xf numFmtId="3" fontId="12" fillId="0" borderId="64" xfId="0" applyNumberFormat="1" applyFont="1" applyBorder="1" applyAlignment="1">
      <alignment horizontal="right"/>
    </xf>
    <xf numFmtId="3" fontId="12" fillId="0" borderId="39" xfId="0" applyNumberFormat="1" applyFont="1" applyBorder="1" applyAlignment="1">
      <alignment horizontal="right"/>
    </xf>
    <xf numFmtId="3" fontId="12" fillId="0" borderId="65" xfId="0" applyNumberFormat="1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0" xfId="0" applyFont="1" applyBorder="1" applyAlignment="1">
      <alignment horizontal="center" vertical="center"/>
    </xf>
    <xf numFmtId="0" fontId="12" fillId="0" borderId="50" xfId="0" applyFont="1" applyBorder="1" applyAlignment="1">
      <alignment/>
    </xf>
    <xf numFmtId="3" fontId="12" fillId="0" borderId="49" xfId="0" applyNumberFormat="1" applyFont="1" applyBorder="1" applyAlignment="1">
      <alignment/>
    </xf>
    <xf numFmtId="3" fontId="14" fillId="0" borderId="50" xfId="0" applyNumberFormat="1" applyFont="1" applyBorder="1" applyAlignment="1">
      <alignment/>
    </xf>
    <xf numFmtId="0" fontId="14" fillId="0" borderId="60" xfId="0" applyFont="1" applyBorder="1" applyAlignment="1">
      <alignment/>
    </xf>
    <xf numFmtId="0" fontId="14" fillId="0" borderId="0" xfId="0" applyFont="1" applyAlignment="1">
      <alignment wrapText="1"/>
    </xf>
    <xf numFmtId="0" fontId="20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Continuous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Continuous"/>
    </xf>
    <xf numFmtId="3" fontId="18" fillId="0" borderId="43" xfId="0" applyNumberFormat="1" applyFont="1" applyBorder="1" applyAlignment="1">
      <alignment horizontal="right"/>
    </xf>
    <xf numFmtId="0" fontId="14" fillId="0" borderId="43" xfId="0" applyFont="1" applyBorder="1" applyAlignment="1">
      <alignment/>
    </xf>
    <xf numFmtId="0" fontId="12" fillId="0" borderId="20" xfId="0" applyFont="1" applyBorder="1" applyAlignment="1">
      <alignment/>
    </xf>
    <xf numFmtId="3" fontId="12" fillId="0" borderId="31" xfId="0" applyNumberFormat="1" applyFont="1" applyBorder="1" applyAlignment="1">
      <alignment/>
    </xf>
    <xf numFmtId="0" fontId="19" fillId="0" borderId="24" xfId="0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center" vertical="center"/>
    </xf>
    <xf numFmtId="0" fontId="17" fillId="0" borderId="15" xfId="0" applyFont="1" applyBorder="1" applyAlignment="1">
      <alignment horizontal="center"/>
    </xf>
    <xf numFmtId="0" fontId="17" fillId="0" borderId="20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24" xfId="0" applyFont="1" applyBorder="1" applyAlignment="1">
      <alignment horizontal="center" vertical="center"/>
    </xf>
    <xf numFmtId="0" fontId="12" fillId="0" borderId="16" xfId="0" applyFont="1" applyBorder="1" applyAlignment="1">
      <alignment/>
    </xf>
    <xf numFmtId="0" fontId="12" fillId="0" borderId="14" xfId="0" applyFont="1" applyFill="1" applyBorder="1" applyAlignment="1">
      <alignment horizontal="center"/>
    </xf>
    <xf numFmtId="0" fontId="12" fillId="0" borderId="20" xfId="0" applyFont="1" applyFill="1" applyBorder="1" applyAlignment="1">
      <alignment/>
    </xf>
    <xf numFmtId="0" fontId="14" fillId="0" borderId="2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38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left" vertical="center" wrapText="1"/>
    </xf>
    <xf numFmtId="3" fontId="4" fillId="0" borderId="62" xfId="0" applyNumberFormat="1" applyFont="1" applyFill="1" applyBorder="1" applyAlignment="1">
      <alignment/>
    </xf>
    <xf numFmtId="0" fontId="11" fillId="0" borderId="11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70" xfId="0" applyFont="1" applyFill="1" applyBorder="1" applyAlignment="1">
      <alignment horizontal="center" vertical="center"/>
    </xf>
    <xf numFmtId="0" fontId="4" fillId="0" borderId="37" xfId="0" applyFont="1" applyBorder="1" applyAlignment="1">
      <alignment vertical="center" wrapText="1"/>
    </xf>
    <xf numFmtId="3" fontId="4" fillId="0" borderId="34" xfId="0" applyNumberFormat="1" applyFont="1" applyBorder="1" applyAlignment="1">
      <alignment horizontal="right"/>
    </xf>
    <xf numFmtId="49" fontId="4" fillId="0" borderId="71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vertical="center" wrapText="1"/>
    </xf>
    <xf numFmtId="3" fontId="4" fillId="0" borderId="61" xfId="42" applyNumberFormat="1" applyFont="1" applyBorder="1" applyAlignment="1">
      <alignment horizontal="right" wrapText="1"/>
    </xf>
    <xf numFmtId="0" fontId="1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0" fontId="4" fillId="0" borderId="30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1" fillId="34" borderId="48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49" xfId="0" applyFont="1" applyFill="1" applyBorder="1" applyAlignment="1">
      <alignment horizontal="center" vertical="center"/>
    </xf>
    <xf numFmtId="0" fontId="1" fillId="34" borderId="5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34" borderId="72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73" xfId="0" applyFont="1" applyFill="1" applyBorder="1" applyAlignment="1">
      <alignment horizontal="center" vertical="center"/>
    </xf>
    <xf numFmtId="0" fontId="1" fillId="34" borderId="7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N472"/>
  <sheetViews>
    <sheetView showGridLines="0" tabSelected="1" view="pageBreakPreview" zoomScaleSheetLayoutView="100" zoomScalePageLayoutView="0" workbookViewId="0" topLeftCell="A1">
      <selection activeCell="D151" sqref="D151"/>
    </sheetView>
  </sheetViews>
  <sheetFormatPr defaultColWidth="9.00390625" defaultRowHeight="12"/>
  <cols>
    <col min="1" max="1" width="6.00390625" style="1" customWidth="1"/>
    <col min="2" max="2" width="10.625" style="1" customWidth="1"/>
    <col min="3" max="3" width="9.125" style="84" customWidth="1"/>
    <col min="4" max="4" width="72.125" style="1" customWidth="1"/>
    <col min="5" max="5" width="19.625" style="246" customWidth="1"/>
    <col min="6" max="6" width="22.125" style="246" customWidth="1"/>
    <col min="7" max="7" width="21.375" style="204" customWidth="1"/>
    <col min="8" max="8" width="9.125" style="1" customWidth="1"/>
    <col min="9" max="9" width="10.875" style="1" bestFit="1" customWidth="1"/>
    <col min="10" max="10" width="12.00390625" style="1" bestFit="1" customWidth="1"/>
    <col min="11" max="16384" width="9.125" style="1" customWidth="1"/>
  </cols>
  <sheetData>
    <row r="1" spans="1:7" ht="56.25">
      <c r="A1" s="79"/>
      <c r="B1" s="80"/>
      <c r="C1" s="81"/>
      <c r="D1" s="82"/>
      <c r="G1" s="83" t="s">
        <v>173</v>
      </c>
    </row>
    <row r="2" spans="1:7" ht="4.5" customHeight="1">
      <c r="A2" s="79"/>
      <c r="B2" s="80"/>
      <c r="C2" s="81"/>
      <c r="D2" s="82"/>
      <c r="G2" s="246"/>
    </row>
    <row r="3" spans="1:7" ht="14.25" customHeight="1">
      <c r="A3" s="404" t="s">
        <v>155</v>
      </c>
      <c r="B3" s="404"/>
      <c r="C3" s="404"/>
      <c r="D3" s="404"/>
      <c r="E3" s="404"/>
      <c r="F3" s="404"/>
      <c r="G3" s="404"/>
    </row>
    <row r="4" spans="1:7" ht="15" customHeight="1">
      <c r="A4" s="393" t="s">
        <v>121</v>
      </c>
      <c r="B4" s="393"/>
      <c r="C4" s="393"/>
      <c r="D4" s="393"/>
      <c r="E4" s="393"/>
      <c r="F4" s="393"/>
      <c r="G4" s="393"/>
    </row>
    <row r="5" spans="5:7" ht="11.25" customHeight="1" thickBot="1">
      <c r="E5" s="247"/>
      <c r="F5" s="248"/>
      <c r="G5" s="2" t="s">
        <v>37</v>
      </c>
    </row>
    <row r="6" spans="2:7" s="85" customFormat="1" ht="14.25" customHeight="1">
      <c r="B6" s="405" t="s">
        <v>124</v>
      </c>
      <c r="C6" s="407" t="s">
        <v>172</v>
      </c>
      <c r="D6" s="408"/>
      <c r="E6" s="402" t="s">
        <v>116</v>
      </c>
      <c r="F6" s="411" t="s">
        <v>29</v>
      </c>
      <c r="G6" s="412"/>
    </row>
    <row r="7" spans="1:7" s="85" customFormat="1" ht="32.25" customHeight="1">
      <c r="A7" s="86"/>
      <c r="B7" s="406"/>
      <c r="C7" s="409"/>
      <c r="D7" s="410"/>
      <c r="E7" s="403"/>
      <c r="F7" s="87" t="s">
        <v>7</v>
      </c>
      <c r="G7" s="88" t="s">
        <v>8</v>
      </c>
    </row>
    <row r="8" spans="1:8" s="95" customFormat="1" ht="12" thickBot="1">
      <c r="A8" s="89"/>
      <c r="B8" s="90">
        <v>1</v>
      </c>
      <c r="C8" s="394">
        <v>2</v>
      </c>
      <c r="D8" s="395"/>
      <c r="E8" s="91">
        <v>3</v>
      </c>
      <c r="F8" s="92">
        <v>4</v>
      </c>
      <c r="G8" s="93">
        <v>5</v>
      </c>
      <c r="H8" s="94"/>
    </row>
    <row r="9" spans="1:7" ht="3.75" customHeight="1">
      <c r="A9" s="82"/>
      <c r="B9" s="5"/>
      <c r="C9" s="45"/>
      <c r="D9" s="29"/>
      <c r="E9" s="249"/>
      <c r="F9" s="250"/>
      <c r="G9" s="251"/>
    </row>
    <row r="10" spans="1:7" ht="27.75" customHeight="1">
      <c r="A10" s="82"/>
      <c r="B10" s="252" t="s">
        <v>30</v>
      </c>
      <c r="C10" s="396" t="s">
        <v>31</v>
      </c>
      <c r="D10" s="397"/>
      <c r="E10" s="98">
        <f>E55</f>
        <v>230000</v>
      </c>
      <c r="F10" s="98">
        <f>F55</f>
        <v>230000</v>
      </c>
      <c r="G10" s="100">
        <f>G55</f>
        <v>0</v>
      </c>
    </row>
    <row r="11" spans="1:7" ht="12" customHeight="1">
      <c r="A11" s="82"/>
      <c r="B11" s="5"/>
      <c r="C11" s="45"/>
      <c r="D11" s="29"/>
      <c r="E11" s="249"/>
      <c r="F11" s="250"/>
      <c r="G11" s="253"/>
    </row>
    <row r="12" spans="1:7" ht="14.25" customHeight="1">
      <c r="A12" s="82"/>
      <c r="B12" s="9">
        <v>600</v>
      </c>
      <c r="C12" s="44" t="s">
        <v>125</v>
      </c>
      <c r="D12" s="30"/>
      <c r="E12" s="98">
        <f>E60+E301</f>
        <v>1600000</v>
      </c>
      <c r="F12" s="98">
        <f>F60+F301</f>
        <v>300000</v>
      </c>
      <c r="G12" s="100">
        <f>G60+G301</f>
        <v>1300000</v>
      </c>
    </row>
    <row r="13" spans="1:7" ht="14.25" customHeight="1" hidden="1">
      <c r="A13" s="82"/>
      <c r="B13" s="5"/>
      <c r="C13" s="45"/>
      <c r="D13" s="29"/>
      <c r="E13" s="77"/>
      <c r="F13" s="77"/>
      <c r="G13" s="102"/>
    </row>
    <row r="14" spans="1:7" ht="14.25" customHeight="1" hidden="1">
      <c r="A14" s="82"/>
      <c r="B14" s="9">
        <v>630</v>
      </c>
      <c r="C14" s="44" t="s">
        <v>126</v>
      </c>
      <c r="D14" s="30"/>
      <c r="E14" s="98">
        <f>E66</f>
        <v>0</v>
      </c>
      <c r="F14" s="98">
        <f>F66</f>
        <v>0</v>
      </c>
      <c r="G14" s="100">
        <f>G66</f>
        <v>0</v>
      </c>
    </row>
    <row r="15" spans="1:7" ht="14.25" customHeight="1">
      <c r="A15" s="82"/>
      <c r="B15" s="5"/>
      <c r="C15" s="45"/>
      <c r="D15" s="29"/>
      <c r="E15" s="96"/>
      <c r="F15" s="97"/>
      <c r="G15" s="101"/>
    </row>
    <row r="16" spans="1:7" ht="14.25" customHeight="1">
      <c r="A16" s="82"/>
      <c r="B16" s="5">
        <v>700</v>
      </c>
      <c r="C16" s="45" t="s">
        <v>127</v>
      </c>
      <c r="D16" s="29"/>
      <c r="E16" s="98">
        <f>E70</f>
        <v>9311215</v>
      </c>
      <c r="F16" s="98">
        <f>F70</f>
        <v>167000</v>
      </c>
      <c r="G16" s="100">
        <f>G70</f>
        <v>9144215</v>
      </c>
    </row>
    <row r="17" spans="1:7" ht="14.25" customHeight="1">
      <c r="A17" s="82"/>
      <c r="B17" s="10"/>
      <c r="C17" s="46"/>
      <c r="D17" s="47"/>
      <c r="E17" s="103"/>
      <c r="F17" s="104"/>
      <c r="G17" s="105"/>
    </row>
    <row r="18" spans="1:7" ht="14.25" customHeight="1">
      <c r="A18" s="82"/>
      <c r="B18" s="9">
        <v>750</v>
      </c>
      <c r="C18" s="44" t="s">
        <v>128</v>
      </c>
      <c r="D18" s="30"/>
      <c r="E18" s="98">
        <f>E86+E248</f>
        <v>395607</v>
      </c>
      <c r="F18" s="98">
        <f>F86+F248</f>
        <v>381735</v>
      </c>
      <c r="G18" s="100">
        <f>G86+G248</f>
        <v>13872</v>
      </c>
    </row>
    <row r="19" spans="1:7" ht="9" customHeight="1">
      <c r="A19" s="82"/>
      <c r="B19" s="5"/>
      <c r="C19" s="45"/>
      <c r="D19" s="29"/>
      <c r="E19" s="77"/>
      <c r="F19" s="108"/>
      <c r="G19" s="74"/>
    </row>
    <row r="20" spans="1:7" ht="14.25" customHeight="1">
      <c r="A20" s="82"/>
      <c r="B20" s="5">
        <v>751</v>
      </c>
      <c r="C20" s="45" t="s">
        <v>9</v>
      </c>
      <c r="D20" s="29"/>
      <c r="E20" s="107"/>
      <c r="F20" s="108"/>
      <c r="G20" s="74"/>
    </row>
    <row r="21" spans="1:7" ht="11.25" customHeight="1">
      <c r="A21" s="82"/>
      <c r="B21" s="5"/>
      <c r="C21" s="45" t="s">
        <v>27</v>
      </c>
      <c r="D21" s="29"/>
      <c r="E21" s="77">
        <f>E256</f>
        <v>6780</v>
      </c>
      <c r="F21" s="77">
        <f>F256</f>
        <v>6780</v>
      </c>
      <c r="G21" s="102">
        <f>G256</f>
        <v>0</v>
      </c>
    </row>
    <row r="22" spans="1:7" ht="14.25" customHeight="1">
      <c r="A22" s="82"/>
      <c r="B22" s="10"/>
      <c r="C22" s="46"/>
      <c r="D22" s="47"/>
      <c r="E22" s="120"/>
      <c r="F22" s="114"/>
      <c r="G22" s="115"/>
    </row>
    <row r="23" spans="1:7" ht="14.25" customHeight="1">
      <c r="A23" s="82"/>
      <c r="B23" s="5">
        <v>754</v>
      </c>
      <c r="C23" s="45" t="s">
        <v>129</v>
      </c>
      <c r="D23" s="29"/>
      <c r="E23" s="107"/>
      <c r="F23" s="108"/>
      <c r="G23" s="74"/>
    </row>
    <row r="24" spans="1:7" ht="14.25" customHeight="1">
      <c r="A24" s="82"/>
      <c r="B24" s="4"/>
      <c r="C24" s="44" t="s">
        <v>130</v>
      </c>
      <c r="D24" s="30"/>
      <c r="E24" s="98">
        <f>E99</f>
        <v>35000</v>
      </c>
      <c r="F24" s="98">
        <f>F99</f>
        <v>35000</v>
      </c>
      <c r="G24" s="100">
        <f>G99</f>
        <v>0</v>
      </c>
    </row>
    <row r="25" spans="1:7" ht="6" customHeight="1">
      <c r="A25" s="82"/>
      <c r="B25" s="245"/>
      <c r="C25" s="45"/>
      <c r="D25" s="29"/>
      <c r="E25" s="77"/>
      <c r="F25" s="108"/>
      <c r="G25" s="74"/>
    </row>
    <row r="26" spans="1:7" ht="14.25" customHeight="1">
      <c r="A26" s="82"/>
      <c r="B26" s="5">
        <v>756</v>
      </c>
      <c r="C26" s="45" t="s">
        <v>10</v>
      </c>
      <c r="D26" s="29"/>
      <c r="E26" s="107"/>
      <c r="F26" s="108"/>
      <c r="G26" s="74"/>
    </row>
    <row r="27" spans="1:7" ht="14.25" customHeight="1">
      <c r="A27" s="82"/>
      <c r="B27" s="5"/>
      <c r="C27" s="45" t="s">
        <v>17</v>
      </c>
      <c r="D27" s="29"/>
      <c r="E27" s="110"/>
      <c r="F27" s="111"/>
      <c r="G27" s="112"/>
    </row>
    <row r="28" spans="1:7" ht="14.25" customHeight="1">
      <c r="A28" s="82"/>
      <c r="B28" s="5"/>
      <c r="C28" s="45" t="s">
        <v>51</v>
      </c>
      <c r="D28" s="29"/>
      <c r="E28" s="98">
        <f>E109</f>
        <v>66595793</v>
      </c>
      <c r="F28" s="98">
        <f>F109</f>
        <v>66595793</v>
      </c>
      <c r="G28" s="100">
        <f>G109</f>
        <v>0</v>
      </c>
    </row>
    <row r="29" spans="1:7" ht="14.25" customHeight="1">
      <c r="A29" s="82"/>
      <c r="B29" s="10"/>
      <c r="C29" s="46"/>
      <c r="D29" s="47"/>
      <c r="E29" s="113"/>
      <c r="F29" s="114"/>
      <c r="G29" s="115"/>
    </row>
    <row r="30" spans="1:7" ht="14.25" customHeight="1">
      <c r="A30" s="82"/>
      <c r="B30" s="12">
        <v>758</v>
      </c>
      <c r="C30" s="44" t="s">
        <v>131</v>
      </c>
      <c r="D30" s="30"/>
      <c r="E30" s="98">
        <f>E151</f>
        <v>19249169</v>
      </c>
      <c r="F30" s="98">
        <f>F151</f>
        <v>19249169</v>
      </c>
      <c r="G30" s="100">
        <f>G151</f>
        <v>0</v>
      </c>
    </row>
    <row r="31" spans="1:7" ht="14.25" customHeight="1">
      <c r="A31" s="82"/>
      <c r="B31" s="8"/>
      <c r="C31" s="45"/>
      <c r="D31" s="29"/>
      <c r="E31" s="107"/>
      <c r="F31" s="108"/>
      <c r="G31" s="74"/>
    </row>
    <row r="32" spans="1:7" ht="14.25" customHeight="1">
      <c r="A32" s="82"/>
      <c r="B32" s="8">
        <v>801</v>
      </c>
      <c r="C32" s="45" t="s">
        <v>132</v>
      </c>
      <c r="D32" s="29"/>
      <c r="E32" s="98">
        <f>E162</f>
        <v>7000</v>
      </c>
      <c r="F32" s="98">
        <f>F162</f>
        <v>7000</v>
      </c>
      <c r="G32" s="100">
        <f>G162</f>
        <v>0</v>
      </c>
    </row>
    <row r="33" spans="1:7" ht="14.25" customHeight="1">
      <c r="A33" s="82"/>
      <c r="B33" s="13"/>
      <c r="C33" s="46"/>
      <c r="D33" s="47"/>
      <c r="E33" s="113"/>
      <c r="F33" s="114"/>
      <c r="G33" s="115"/>
    </row>
    <row r="34" spans="1:7" ht="14.25" customHeight="1">
      <c r="A34" s="82"/>
      <c r="B34" s="12">
        <v>851</v>
      </c>
      <c r="C34" s="44" t="s">
        <v>133</v>
      </c>
      <c r="D34" s="30"/>
      <c r="E34" s="98">
        <f>E167+E263</f>
        <v>3500</v>
      </c>
      <c r="F34" s="98">
        <f>F167+F263</f>
        <v>3500</v>
      </c>
      <c r="G34" s="100">
        <f>G167+G263</f>
        <v>0</v>
      </c>
    </row>
    <row r="35" spans="1:7" ht="14.25" customHeight="1">
      <c r="A35" s="82"/>
      <c r="B35" s="8"/>
      <c r="C35" s="45"/>
      <c r="D35" s="29"/>
      <c r="E35" s="107"/>
      <c r="F35" s="108"/>
      <c r="G35" s="74"/>
    </row>
    <row r="36" spans="1:7" ht="14.25" customHeight="1">
      <c r="A36" s="82"/>
      <c r="B36" s="116">
        <v>852</v>
      </c>
      <c r="C36" s="117" t="s">
        <v>50</v>
      </c>
      <c r="D36" s="118"/>
      <c r="E36" s="98">
        <f>E172+E270</f>
        <v>10354350</v>
      </c>
      <c r="F36" s="98">
        <f>F172+F270</f>
        <v>10354350</v>
      </c>
      <c r="G36" s="100">
        <f>G172+G270</f>
        <v>0</v>
      </c>
    </row>
    <row r="37" spans="1:7" ht="14.25" customHeight="1">
      <c r="A37" s="82"/>
      <c r="B37" s="8"/>
      <c r="C37" s="45"/>
      <c r="D37" s="29"/>
      <c r="E37" s="120"/>
      <c r="F37" s="108"/>
      <c r="G37" s="74"/>
    </row>
    <row r="38" spans="1:7" ht="14.25" customHeight="1">
      <c r="A38" s="82"/>
      <c r="B38" s="8">
        <v>853</v>
      </c>
      <c r="C38" s="45" t="s">
        <v>18</v>
      </c>
      <c r="D38" s="29"/>
      <c r="E38" s="98">
        <f>E195+E309+E325</f>
        <v>1756896</v>
      </c>
      <c r="F38" s="98">
        <f>F195+F309+F325</f>
        <v>1756896</v>
      </c>
      <c r="G38" s="100">
        <f>G195+G309+G325</f>
        <v>0</v>
      </c>
    </row>
    <row r="39" spans="1:7" ht="14.25" customHeight="1">
      <c r="A39" s="82"/>
      <c r="B39" s="13"/>
      <c r="C39" s="46"/>
      <c r="D39" s="47"/>
      <c r="E39" s="113"/>
      <c r="F39" s="114"/>
      <c r="G39" s="115"/>
    </row>
    <row r="40" spans="1:7" ht="14.25" customHeight="1">
      <c r="A40" s="82"/>
      <c r="B40" s="12">
        <v>900</v>
      </c>
      <c r="C40" s="44" t="s">
        <v>93</v>
      </c>
      <c r="D40" s="30"/>
      <c r="E40" s="98">
        <f>E201</f>
        <v>6749064</v>
      </c>
      <c r="F40" s="98">
        <f>F201</f>
        <v>4294385</v>
      </c>
      <c r="G40" s="100">
        <f>G201</f>
        <v>2454679</v>
      </c>
    </row>
    <row r="41" spans="1:7" ht="14.25" customHeight="1" hidden="1">
      <c r="A41" s="82"/>
      <c r="B41" s="5"/>
      <c r="C41" s="45"/>
      <c r="D41" s="29"/>
      <c r="E41" s="107"/>
      <c r="F41" s="108"/>
      <c r="G41" s="74"/>
    </row>
    <row r="42" spans="1:7" ht="14.25" customHeight="1" hidden="1">
      <c r="A42" s="82"/>
      <c r="B42" s="9">
        <v>921</v>
      </c>
      <c r="C42" s="44" t="s">
        <v>2</v>
      </c>
      <c r="D42" s="30"/>
      <c r="E42" s="98">
        <f>E229</f>
        <v>0</v>
      </c>
      <c r="F42" s="98">
        <f>F229</f>
        <v>0</v>
      </c>
      <c r="G42" s="100">
        <f>G229</f>
        <v>0</v>
      </c>
    </row>
    <row r="43" spans="1:7" ht="14.25" customHeight="1">
      <c r="A43" s="82"/>
      <c r="B43" s="5"/>
      <c r="C43" s="45"/>
      <c r="D43" s="29"/>
      <c r="E43" s="107"/>
      <c r="F43" s="107"/>
      <c r="G43" s="74"/>
    </row>
    <row r="44" spans="1:7" ht="14.25" customHeight="1" thickBot="1">
      <c r="A44" s="82"/>
      <c r="B44" s="6">
        <v>926</v>
      </c>
      <c r="C44" s="48" t="s">
        <v>32</v>
      </c>
      <c r="D44" s="49"/>
      <c r="E44" s="98">
        <f>E234</f>
        <v>666000</v>
      </c>
      <c r="F44" s="98">
        <f>F234</f>
        <v>0</v>
      </c>
      <c r="G44" s="100">
        <f>G234</f>
        <v>666000</v>
      </c>
    </row>
    <row r="45" spans="1:7" ht="14.25" customHeight="1">
      <c r="A45" s="82"/>
      <c r="B45" s="123"/>
      <c r="C45" s="39"/>
      <c r="D45" s="31"/>
      <c r="E45" s="124"/>
      <c r="F45" s="125"/>
      <c r="G45" s="126"/>
    </row>
    <row r="46" spans="1:9" ht="21.75" customHeight="1" thickBot="1">
      <c r="A46" s="82"/>
      <c r="B46" s="127"/>
      <c r="C46" s="128" t="s">
        <v>134</v>
      </c>
      <c r="D46" s="129"/>
      <c r="E46" s="130">
        <f>SUM(E10:E44)</f>
        <v>116960374</v>
      </c>
      <c r="F46" s="131">
        <f>SUM(F10:F44)</f>
        <v>103381608</v>
      </c>
      <c r="G46" s="132">
        <f>SUM(G10:G44)</f>
        <v>13578766</v>
      </c>
      <c r="I46" s="133"/>
    </row>
    <row r="47" spans="1:7" ht="14.25" customHeight="1">
      <c r="A47" s="413" t="s">
        <v>119</v>
      </c>
      <c r="B47" s="413"/>
      <c r="C47" s="413"/>
      <c r="D47" s="413"/>
      <c r="E47" s="413"/>
      <c r="F47" s="413"/>
      <c r="G47" s="413"/>
    </row>
    <row r="48" spans="1:7" ht="14.25" customHeight="1">
      <c r="A48" s="393" t="s">
        <v>118</v>
      </c>
      <c r="B48" s="393"/>
      <c r="C48" s="393"/>
      <c r="D48" s="393"/>
      <c r="E48" s="393"/>
      <c r="F48" s="393"/>
      <c r="G48" s="393"/>
    </row>
    <row r="49" spans="1:7" ht="14.25" customHeight="1">
      <c r="A49" s="134"/>
      <c r="B49" s="135"/>
      <c r="C49" s="136"/>
      <c r="D49" s="135"/>
      <c r="E49" s="254"/>
      <c r="G49" s="246"/>
    </row>
    <row r="50" spans="1:7" ht="14.25" customHeight="1" thickBot="1">
      <c r="A50" s="134"/>
      <c r="B50" s="135"/>
      <c r="C50" s="136"/>
      <c r="D50" s="135"/>
      <c r="E50" s="206"/>
      <c r="F50" s="137"/>
      <c r="G50" s="3" t="s">
        <v>37</v>
      </c>
    </row>
    <row r="51" spans="1:7" s="138" customFormat="1" ht="14.25" customHeight="1">
      <c r="A51" s="398" t="s">
        <v>124</v>
      </c>
      <c r="B51" s="400" t="s">
        <v>135</v>
      </c>
      <c r="C51" s="400" t="s">
        <v>145</v>
      </c>
      <c r="D51" s="400" t="s">
        <v>136</v>
      </c>
      <c r="E51" s="402" t="s">
        <v>116</v>
      </c>
      <c r="F51" s="411" t="s">
        <v>29</v>
      </c>
      <c r="G51" s="412"/>
    </row>
    <row r="52" spans="1:7" s="139" customFormat="1" ht="12.75">
      <c r="A52" s="399"/>
      <c r="B52" s="401"/>
      <c r="C52" s="401"/>
      <c r="D52" s="401"/>
      <c r="E52" s="403"/>
      <c r="F52" s="87" t="s">
        <v>7</v>
      </c>
      <c r="G52" s="88" t="s">
        <v>8</v>
      </c>
    </row>
    <row r="53" spans="1:7" s="95" customFormat="1" ht="14.25" customHeight="1" thickBot="1">
      <c r="A53" s="90">
        <v>1</v>
      </c>
      <c r="B53" s="140">
        <v>2</v>
      </c>
      <c r="C53" s="141">
        <v>3</v>
      </c>
      <c r="D53" s="140">
        <v>4</v>
      </c>
      <c r="E53" s="91">
        <v>5</v>
      </c>
      <c r="F53" s="92">
        <v>6</v>
      </c>
      <c r="G53" s="142">
        <v>7</v>
      </c>
    </row>
    <row r="54" spans="1:7" s="52" customFormat="1" ht="14.25" customHeight="1">
      <c r="A54" s="18"/>
      <c r="B54" s="33"/>
      <c r="C54" s="57"/>
      <c r="D54" s="68"/>
      <c r="E54" s="77"/>
      <c r="F54" s="78"/>
      <c r="G54" s="74"/>
    </row>
    <row r="55" spans="1:7" s="52" customFormat="1" ht="14.25" customHeight="1">
      <c r="A55" s="255" t="s">
        <v>30</v>
      </c>
      <c r="B55" s="16"/>
      <c r="C55" s="56"/>
      <c r="D55" s="69" t="s">
        <v>31</v>
      </c>
      <c r="E55" s="98">
        <f>E57</f>
        <v>230000</v>
      </c>
      <c r="F55" s="98">
        <f>F57</f>
        <v>230000</v>
      </c>
      <c r="G55" s="100">
        <f>G57</f>
        <v>0</v>
      </c>
    </row>
    <row r="56" spans="1:7" s="52" customFormat="1" ht="14.25" customHeight="1">
      <c r="A56" s="5"/>
      <c r="B56" s="67"/>
      <c r="C56" s="57"/>
      <c r="D56" s="68"/>
      <c r="E56" s="77"/>
      <c r="F56" s="77"/>
      <c r="G56" s="102"/>
    </row>
    <row r="57" spans="1:7" s="52" customFormat="1" ht="14.25" customHeight="1">
      <c r="A57" s="5"/>
      <c r="B57" s="207" t="s">
        <v>146</v>
      </c>
      <c r="C57" s="56"/>
      <c r="D57" s="69" t="s">
        <v>147</v>
      </c>
      <c r="E57" s="98">
        <f>E58</f>
        <v>230000</v>
      </c>
      <c r="F57" s="98">
        <f>F58</f>
        <v>230000</v>
      </c>
      <c r="G57" s="100">
        <f>G58</f>
        <v>0</v>
      </c>
    </row>
    <row r="58" spans="1:7" s="52" customFormat="1" ht="37.5" customHeight="1" thickBot="1">
      <c r="A58" s="19"/>
      <c r="B58" s="53"/>
      <c r="C58" s="256">
        <v>2440</v>
      </c>
      <c r="D58" s="35" t="s">
        <v>1</v>
      </c>
      <c r="E58" s="227">
        <f>F58+G58</f>
        <v>230000</v>
      </c>
      <c r="F58" s="155">
        <v>230000</v>
      </c>
      <c r="G58" s="156">
        <v>0</v>
      </c>
    </row>
    <row r="59" spans="1:7" s="52" customFormat="1" ht="14.25" customHeight="1" thickTop="1">
      <c r="A59" s="18"/>
      <c r="B59" s="33"/>
      <c r="C59" s="57"/>
      <c r="D59" s="68"/>
      <c r="E59" s="77"/>
      <c r="F59" s="78"/>
      <c r="G59" s="74"/>
    </row>
    <row r="60" spans="1:7" s="52" customFormat="1" ht="14.25" customHeight="1">
      <c r="A60" s="255" t="s">
        <v>156</v>
      </c>
      <c r="B60" s="16"/>
      <c r="C60" s="56"/>
      <c r="D60" s="69" t="s">
        <v>125</v>
      </c>
      <c r="E60" s="98">
        <f>E62</f>
        <v>1300000</v>
      </c>
      <c r="F60" s="98">
        <f>F62</f>
        <v>0</v>
      </c>
      <c r="G60" s="100">
        <f>G62</f>
        <v>1300000</v>
      </c>
    </row>
    <row r="61" spans="1:7" s="52" customFormat="1" ht="14.25" customHeight="1">
      <c r="A61" s="5"/>
      <c r="B61" s="33"/>
      <c r="C61" s="57"/>
      <c r="D61" s="68"/>
      <c r="E61" s="77"/>
      <c r="F61" s="77"/>
      <c r="G61" s="102"/>
    </row>
    <row r="62" spans="1:7" s="52" customFormat="1" ht="14.25" customHeight="1">
      <c r="A62" s="5"/>
      <c r="B62" s="207" t="s">
        <v>47</v>
      </c>
      <c r="C62" s="56"/>
      <c r="D62" s="69" t="s">
        <v>137</v>
      </c>
      <c r="E62" s="98">
        <f>E63+E64</f>
        <v>1300000</v>
      </c>
      <c r="F62" s="98">
        <f>F63+F64</f>
        <v>0</v>
      </c>
      <c r="G62" s="100">
        <f>G63+G64</f>
        <v>1300000</v>
      </c>
    </row>
    <row r="63" spans="1:7" s="52" customFormat="1" ht="28.5" customHeight="1">
      <c r="A63" s="5"/>
      <c r="B63" s="207"/>
      <c r="C63" s="56">
        <v>6290</v>
      </c>
      <c r="D63" s="34" t="s">
        <v>38</v>
      </c>
      <c r="E63" s="143">
        <f>F63+G63</f>
        <v>50000</v>
      </c>
      <c r="F63" s="106">
        <v>0</v>
      </c>
      <c r="G63" s="75">
        <v>50000</v>
      </c>
    </row>
    <row r="64" spans="1:7" s="52" customFormat="1" ht="30" customHeight="1" thickBot="1">
      <c r="A64" s="19"/>
      <c r="B64" s="53"/>
      <c r="C64" s="256">
        <v>6330</v>
      </c>
      <c r="D64" s="35" t="s">
        <v>15</v>
      </c>
      <c r="E64" s="227">
        <f>F64+G64</f>
        <v>1250000</v>
      </c>
      <c r="F64" s="155"/>
      <c r="G64" s="156">
        <v>1250000</v>
      </c>
    </row>
    <row r="65" spans="1:7" s="52" customFormat="1" ht="14.25" customHeight="1" hidden="1">
      <c r="A65" s="18"/>
      <c r="B65" s="33"/>
      <c r="C65" s="57"/>
      <c r="D65" s="68"/>
      <c r="E65" s="77"/>
      <c r="F65" s="78"/>
      <c r="G65" s="74"/>
    </row>
    <row r="66" spans="1:7" s="52" customFormat="1" ht="14.25" customHeight="1" hidden="1">
      <c r="A66" s="255" t="s">
        <v>157</v>
      </c>
      <c r="B66" s="257"/>
      <c r="C66" s="258"/>
      <c r="D66" s="69" t="s">
        <v>126</v>
      </c>
      <c r="E66" s="98">
        <f>E68</f>
        <v>0</v>
      </c>
      <c r="F66" s="98">
        <f>F68</f>
        <v>0</v>
      </c>
      <c r="G66" s="100">
        <f>G68</f>
        <v>0</v>
      </c>
    </row>
    <row r="67" spans="1:7" s="52" customFormat="1" ht="14.25" customHeight="1" hidden="1">
      <c r="A67" s="5"/>
      <c r="B67" s="259"/>
      <c r="C67" s="260"/>
      <c r="D67" s="261"/>
      <c r="E67" s="262"/>
      <c r="F67" s="262"/>
      <c r="G67" s="263"/>
    </row>
    <row r="68" spans="1:7" s="52" customFormat="1" ht="14.25" customHeight="1" hidden="1">
      <c r="A68" s="5"/>
      <c r="B68" s="255" t="s">
        <v>158</v>
      </c>
      <c r="C68" s="258"/>
      <c r="D68" s="69" t="s">
        <v>138</v>
      </c>
      <c r="E68" s="98">
        <f>E69</f>
        <v>0</v>
      </c>
      <c r="F68" s="98">
        <f>F69</f>
        <v>0</v>
      </c>
      <c r="G68" s="100">
        <f>G69</f>
        <v>0</v>
      </c>
    </row>
    <row r="69" spans="1:7" s="52" customFormat="1" ht="29.25" customHeight="1" hidden="1">
      <c r="A69" s="19"/>
      <c r="B69" s="264"/>
      <c r="C69" s="256">
        <v>6298</v>
      </c>
      <c r="D69" s="35" t="s">
        <v>38</v>
      </c>
      <c r="E69" s="227">
        <f>F69+G69</f>
        <v>0</v>
      </c>
      <c r="F69" s="155">
        <v>0</v>
      </c>
      <c r="G69" s="156"/>
    </row>
    <row r="70" spans="1:7" s="52" customFormat="1" ht="27.75" customHeight="1" thickTop="1">
      <c r="A70" s="5">
        <v>700</v>
      </c>
      <c r="B70" s="16"/>
      <c r="C70" s="56"/>
      <c r="D70" s="69" t="s">
        <v>127</v>
      </c>
      <c r="E70" s="98">
        <f>SUM(E72+E75)+E82</f>
        <v>9311215</v>
      </c>
      <c r="F70" s="98">
        <f>SUM(F72+F75)+F82</f>
        <v>167000</v>
      </c>
      <c r="G70" s="100">
        <f>SUM(G72+G75)+G82</f>
        <v>9144215</v>
      </c>
    </row>
    <row r="71" spans="1:7" s="268" customFormat="1" ht="14.25" customHeight="1">
      <c r="A71" s="265"/>
      <c r="B71" s="259"/>
      <c r="C71" s="260"/>
      <c r="D71" s="261"/>
      <c r="E71" s="262"/>
      <c r="F71" s="266"/>
      <c r="G71" s="267"/>
    </row>
    <row r="72" spans="1:7" s="52" customFormat="1" ht="14.25" customHeight="1">
      <c r="A72" s="5"/>
      <c r="B72" s="33">
        <v>70001</v>
      </c>
      <c r="C72" s="56"/>
      <c r="D72" s="69" t="s">
        <v>65</v>
      </c>
      <c r="E72" s="98">
        <f>SUM(E73)</f>
        <v>1170000</v>
      </c>
      <c r="F72" s="99">
        <f>SUM(F73)</f>
        <v>0</v>
      </c>
      <c r="G72" s="100">
        <f>SUM(G73)</f>
        <v>1170000</v>
      </c>
    </row>
    <row r="73" spans="1:7" s="52" customFormat="1" ht="43.5" customHeight="1">
      <c r="A73" s="5"/>
      <c r="B73" s="17"/>
      <c r="C73" s="56">
        <v>6260</v>
      </c>
      <c r="D73" s="34" t="s">
        <v>92</v>
      </c>
      <c r="E73" s="143">
        <f>SUM(F73:G73)</f>
        <v>1170000</v>
      </c>
      <c r="F73" s="108"/>
      <c r="G73" s="74">
        <v>1170000</v>
      </c>
    </row>
    <row r="74" spans="1:7" s="52" customFormat="1" ht="12.75" customHeight="1">
      <c r="A74" s="5"/>
      <c r="B74" s="33"/>
      <c r="C74" s="57"/>
      <c r="D74" s="68"/>
      <c r="E74" s="77"/>
      <c r="F74" s="114"/>
      <c r="G74" s="115"/>
    </row>
    <row r="75" spans="1:7" s="52" customFormat="1" ht="14.25" customHeight="1">
      <c r="A75" s="5"/>
      <c r="B75" s="33">
        <v>70005</v>
      </c>
      <c r="C75" s="56"/>
      <c r="D75" s="69" t="s">
        <v>139</v>
      </c>
      <c r="E75" s="98">
        <f>SUM(E76:E81)</f>
        <v>7190000</v>
      </c>
      <c r="F75" s="99">
        <f>SUM(F76:F81)</f>
        <v>167000</v>
      </c>
      <c r="G75" s="100">
        <f>SUM(G76:G81)</f>
        <v>7023000</v>
      </c>
    </row>
    <row r="76" spans="1:7" s="268" customFormat="1" ht="26.25" customHeight="1">
      <c r="A76" s="265"/>
      <c r="B76" s="259"/>
      <c r="C76" s="32" t="s">
        <v>67</v>
      </c>
      <c r="D76" s="34" t="s">
        <v>95</v>
      </c>
      <c r="E76" s="143">
        <f>SUM(F76:G76)</f>
        <v>160000</v>
      </c>
      <c r="F76" s="108">
        <v>160000</v>
      </c>
      <c r="G76" s="269"/>
    </row>
    <row r="77" spans="1:7" s="268" customFormat="1" ht="33" customHeight="1">
      <c r="A77" s="265"/>
      <c r="B77" s="259"/>
      <c r="C77" s="32" t="s">
        <v>151</v>
      </c>
      <c r="D77" s="34" t="s">
        <v>152</v>
      </c>
      <c r="E77" s="143">
        <f>SUM(F77:G77)</f>
        <v>35000</v>
      </c>
      <c r="F77" s="144"/>
      <c r="G77" s="145">
        <v>35000</v>
      </c>
    </row>
    <row r="78" spans="1:7" s="268" customFormat="1" ht="33" customHeight="1">
      <c r="A78" s="265"/>
      <c r="B78" s="270"/>
      <c r="C78" s="36" t="s">
        <v>19</v>
      </c>
      <c r="D78" s="70" t="s">
        <v>20</v>
      </c>
      <c r="E78" s="143">
        <f>SUM(F78:G78)</f>
        <v>6988000</v>
      </c>
      <c r="F78" s="271"/>
      <c r="G78" s="219">
        <v>6988000</v>
      </c>
    </row>
    <row r="79" spans="1:7" s="268" customFormat="1" ht="33" customHeight="1">
      <c r="A79" s="265"/>
      <c r="B79" s="270"/>
      <c r="C79" s="36" t="s">
        <v>87</v>
      </c>
      <c r="D79" s="70" t="s">
        <v>114</v>
      </c>
      <c r="E79" s="143">
        <f>F79+G79</f>
        <v>500</v>
      </c>
      <c r="F79" s="108">
        <v>500</v>
      </c>
      <c r="G79" s="159"/>
    </row>
    <row r="80" spans="1:7" s="268" customFormat="1" ht="25.5" customHeight="1">
      <c r="A80" s="265"/>
      <c r="B80" s="259"/>
      <c r="C80" s="36" t="s">
        <v>68</v>
      </c>
      <c r="D80" s="70" t="s">
        <v>103</v>
      </c>
      <c r="E80" s="143">
        <f>SUM(F80:G80)</f>
        <v>500</v>
      </c>
      <c r="F80" s="144">
        <v>500</v>
      </c>
      <c r="G80" s="272"/>
    </row>
    <row r="81" spans="1:7" s="268" customFormat="1" ht="25.5" customHeight="1">
      <c r="A81" s="273"/>
      <c r="B81" s="274"/>
      <c r="C81" s="55" t="s">
        <v>69</v>
      </c>
      <c r="D81" s="70" t="s">
        <v>96</v>
      </c>
      <c r="E81" s="197">
        <f>SUM(F81:G81)</f>
        <v>6000</v>
      </c>
      <c r="F81" s="144">
        <v>6000</v>
      </c>
      <c r="G81" s="272"/>
    </row>
    <row r="82" spans="1:7" s="52" customFormat="1" ht="23.25" customHeight="1">
      <c r="A82" s="5"/>
      <c r="B82" s="33">
        <v>70095</v>
      </c>
      <c r="C82" s="56"/>
      <c r="D82" s="69" t="s">
        <v>140</v>
      </c>
      <c r="E82" s="98">
        <f>SUM(E83)</f>
        <v>951215</v>
      </c>
      <c r="F82" s="99">
        <f>SUM(F83)</f>
        <v>0</v>
      </c>
      <c r="G82" s="100">
        <f>SUM(G83)</f>
        <v>951215</v>
      </c>
    </row>
    <row r="83" spans="1:7" s="52" customFormat="1" ht="31.5" customHeight="1">
      <c r="A83" s="9"/>
      <c r="B83" s="17"/>
      <c r="C83" s="56">
        <v>6290</v>
      </c>
      <c r="D83" s="70" t="s">
        <v>38</v>
      </c>
      <c r="E83" s="143">
        <f>SUM(F83:G83)</f>
        <v>951215</v>
      </c>
      <c r="F83" s="144"/>
      <c r="G83" s="145">
        <v>951215</v>
      </c>
    </row>
    <row r="84" spans="1:7" s="95" customFormat="1" ht="14.25" customHeight="1">
      <c r="A84" s="275">
        <v>1</v>
      </c>
      <c r="B84" s="276">
        <v>2</v>
      </c>
      <c r="C84" s="277">
        <v>3</v>
      </c>
      <c r="D84" s="276">
        <v>4</v>
      </c>
      <c r="E84" s="278">
        <v>5</v>
      </c>
      <c r="F84" s="276">
        <v>6</v>
      </c>
      <c r="G84" s="279">
        <v>7</v>
      </c>
    </row>
    <row r="85" spans="1:7" s="268" customFormat="1" ht="9.75" customHeight="1">
      <c r="A85" s="265"/>
      <c r="B85" s="259"/>
      <c r="C85" s="280"/>
      <c r="D85" s="281"/>
      <c r="E85" s="262"/>
      <c r="F85" s="282"/>
      <c r="G85" s="269"/>
    </row>
    <row r="86" spans="1:7" s="52" customFormat="1" ht="14.25" customHeight="1">
      <c r="A86" s="5">
        <v>750</v>
      </c>
      <c r="B86" s="16"/>
      <c r="C86" s="56"/>
      <c r="D86" s="69" t="s">
        <v>128</v>
      </c>
      <c r="E86" s="98">
        <f>E88+E91+E96</f>
        <v>90607</v>
      </c>
      <c r="F86" s="98">
        <f>F88+F91+F96</f>
        <v>76735</v>
      </c>
      <c r="G86" s="100">
        <f>G88+G91+G96</f>
        <v>13872</v>
      </c>
    </row>
    <row r="87" spans="1:7" s="268" customFormat="1" ht="12" customHeight="1">
      <c r="A87" s="265"/>
      <c r="B87" s="259"/>
      <c r="C87" s="260"/>
      <c r="D87" s="261"/>
      <c r="E87" s="262"/>
      <c r="F87" s="282"/>
      <c r="G87" s="269"/>
    </row>
    <row r="88" spans="1:7" s="52" customFormat="1" ht="14.25" customHeight="1">
      <c r="A88" s="5"/>
      <c r="B88" s="33">
        <v>75011</v>
      </c>
      <c r="C88" s="56"/>
      <c r="D88" s="69" t="s">
        <v>36</v>
      </c>
      <c r="E88" s="98">
        <f>SUM(E89:E89)</f>
        <v>1200</v>
      </c>
      <c r="F88" s="99">
        <f>SUM(F89:F89)</f>
        <v>1200</v>
      </c>
      <c r="G88" s="100">
        <f>SUM(G89:G89)</f>
        <v>0</v>
      </c>
    </row>
    <row r="89" spans="1:7" s="268" customFormat="1" ht="30" customHeight="1">
      <c r="A89" s="265"/>
      <c r="B89" s="274"/>
      <c r="C89" s="55" t="s">
        <v>153</v>
      </c>
      <c r="D89" s="70" t="s">
        <v>154</v>
      </c>
      <c r="E89" s="143">
        <f>SUM(F89:G89)</f>
        <v>1200</v>
      </c>
      <c r="F89" s="144">
        <v>1200</v>
      </c>
      <c r="G89" s="272"/>
    </row>
    <row r="90" spans="1:7" s="268" customFormat="1" ht="12.75">
      <c r="A90" s="265"/>
      <c r="B90" s="259"/>
      <c r="C90" s="283"/>
      <c r="D90" s="281"/>
      <c r="E90" s="262"/>
      <c r="F90" s="282"/>
      <c r="G90" s="269"/>
    </row>
    <row r="91" spans="1:8" s="52" customFormat="1" ht="12.75">
      <c r="A91" s="5"/>
      <c r="B91" s="33">
        <v>75023</v>
      </c>
      <c r="C91" s="37"/>
      <c r="D91" s="34" t="s">
        <v>62</v>
      </c>
      <c r="E91" s="98">
        <f>SUM(E92:E94)</f>
        <v>25249</v>
      </c>
      <c r="F91" s="98">
        <f>SUM(F92:F94)</f>
        <v>11377</v>
      </c>
      <c r="G91" s="100">
        <f>SUM(G92:G94)</f>
        <v>13872</v>
      </c>
      <c r="H91" s="208"/>
    </row>
    <row r="92" spans="1:7" s="52" customFormat="1" ht="25.5" customHeight="1">
      <c r="A92" s="5"/>
      <c r="B92" s="33"/>
      <c r="C92" s="59" t="s">
        <v>69</v>
      </c>
      <c r="D92" s="34" t="s">
        <v>96</v>
      </c>
      <c r="E92" s="143">
        <f>SUM(F92:G92)</f>
        <v>3548</v>
      </c>
      <c r="F92" s="144">
        <v>3548</v>
      </c>
      <c r="G92" s="145"/>
    </row>
    <row r="93" spans="1:8" s="52" customFormat="1" ht="38.25">
      <c r="A93" s="5"/>
      <c r="B93" s="33"/>
      <c r="C93" s="59" t="s">
        <v>123</v>
      </c>
      <c r="D93" s="70" t="s">
        <v>61</v>
      </c>
      <c r="E93" s="143">
        <f>F93+G93</f>
        <v>7829</v>
      </c>
      <c r="F93" s="144">
        <v>7829</v>
      </c>
      <c r="G93" s="145"/>
      <c r="H93" s="208"/>
    </row>
    <row r="94" spans="1:7" s="268" customFormat="1" ht="34.5" customHeight="1">
      <c r="A94" s="265"/>
      <c r="B94" s="274"/>
      <c r="C94" s="56">
        <v>6298</v>
      </c>
      <c r="D94" s="34" t="s">
        <v>38</v>
      </c>
      <c r="E94" s="143">
        <f>SUM(F94:G94)</f>
        <v>13872</v>
      </c>
      <c r="F94" s="282"/>
      <c r="G94" s="74">
        <v>13872</v>
      </c>
    </row>
    <row r="95" spans="1:7" s="268" customFormat="1" ht="14.25" customHeight="1">
      <c r="A95" s="265"/>
      <c r="B95" s="284"/>
      <c r="C95" s="285"/>
      <c r="D95" s="286"/>
      <c r="E95" s="287"/>
      <c r="F95" s="266"/>
      <c r="G95" s="267"/>
    </row>
    <row r="96" spans="1:7" s="268" customFormat="1" ht="14.25" customHeight="1">
      <c r="A96" s="265"/>
      <c r="B96" s="33">
        <v>75095</v>
      </c>
      <c r="C96" s="56"/>
      <c r="D96" s="69" t="s">
        <v>140</v>
      </c>
      <c r="E96" s="98">
        <f>SUM(E97:E97)</f>
        <v>64158</v>
      </c>
      <c r="F96" s="98">
        <f>SUM(F97:F97)</f>
        <v>64158</v>
      </c>
      <c r="G96" s="100">
        <f>SUM(G97:G97)</f>
        <v>0</v>
      </c>
    </row>
    <row r="97" spans="1:7" s="268" customFormat="1" ht="42" customHeight="1" thickBot="1">
      <c r="A97" s="288"/>
      <c r="B97" s="53"/>
      <c r="C97" s="178">
        <v>2708</v>
      </c>
      <c r="D97" s="35" t="s">
        <v>61</v>
      </c>
      <c r="E97" s="150">
        <f>SUM(F97:G97)</f>
        <v>64158</v>
      </c>
      <c r="F97" s="289">
        <v>64158</v>
      </c>
      <c r="G97" s="290"/>
    </row>
    <row r="98" spans="1:7" s="298" customFormat="1" ht="8.25" customHeight="1" thickTop="1">
      <c r="A98" s="291"/>
      <c r="B98" s="292"/>
      <c r="C98" s="293"/>
      <c r="D98" s="294"/>
      <c r="E98" s="295"/>
      <c r="F98" s="296"/>
      <c r="G98" s="297"/>
    </row>
    <row r="99" spans="1:7" s="85" customFormat="1" ht="18" customHeight="1">
      <c r="A99" s="26">
        <v>754</v>
      </c>
      <c r="B99" s="211"/>
      <c r="C99" s="212"/>
      <c r="D99" s="213" t="s">
        <v>159</v>
      </c>
      <c r="E99" s="197">
        <f>SUM(E101+E104)</f>
        <v>35000</v>
      </c>
      <c r="F99" s="214">
        <f>SUM(F101+F104)</f>
        <v>35000</v>
      </c>
      <c r="G99" s="215">
        <f>SUM(G101+G104)</f>
        <v>0</v>
      </c>
    </row>
    <row r="100" spans="1:7" s="298" customFormat="1" ht="14.25" customHeight="1" hidden="1">
      <c r="A100" s="291"/>
      <c r="B100" s="292"/>
      <c r="C100" s="293"/>
      <c r="D100" s="294"/>
      <c r="E100" s="299"/>
      <c r="F100" s="300"/>
      <c r="G100" s="301"/>
    </row>
    <row r="101" spans="1:7" s="298" customFormat="1" ht="14.25" customHeight="1" hidden="1">
      <c r="A101" s="291"/>
      <c r="B101" s="203">
        <v>75412</v>
      </c>
      <c r="C101" s="212"/>
      <c r="D101" s="213" t="s">
        <v>148</v>
      </c>
      <c r="E101" s="197">
        <f>SUM(E102)</f>
        <v>0</v>
      </c>
      <c r="F101" s="214">
        <f>SUM(F102)</f>
        <v>0</v>
      </c>
      <c r="G101" s="215">
        <f>SUM(G102)</f>
        <v>0</v>
      </c>
    </row>
    <row r="102" spans="1:7" s="298" customFormat="1" ht="25.5" customHeight="1" hidden="1">
      <c r="A102" s="291"/>
      <c r="B102" s="302"/>
      <c r="C102" s="212">
        <v>6290</v>
      </c>
      <c r="D102" s="217" t="s">
        <v>38</v>
      </c>
      <c r="E102" s="197">
        <f>SUM(F102:G102)</f>
        <v>0</v>
      </c>
      <c r="F102" s="218"/>
      <c r="G102" s="219"/>
    </row>
    <row r="103" spans="1:7" s="298" customFormat="1" ht="14.25" customHeight="1">
      <c r="A103" s="291"/>
      <c r="B103" s="292"/>
      <c r="C103" s="293"/>
      <c r="D103" s="294"/>
      <c r="E103" s="299"/>
      <c r="F103" s="300"/>
      <c r="G103" s="301"/>
    </row>
    <row r="104" spans="1:7" s="85" customFormat="1" ht="14.25" customHeight="1">
      <c r="A104" s="26"/>
      <c r="B104" s="203">
        <v>75416</v>
      </c>
      <c r="C104" s="212"/>
      <c r="D104" s="213" t="s">
        <v>141</v>
      </c>
      <c r="E104" s="197">
        <f>SUM(E105)</f>
        <v>35000</v>
      </c>
      <c r="F104" s="214">
        <f>SUM(F105)</f>
        <v>35000</v>
      </c>
      <c r="G104" s="215">
        <f>SUM(G105)</f>
        <v>0</v>
      </c>
    </row>
    <row r="105" spans="1:7" s="85" customFormat="1" ht="25.5" customHeight="1" thickBot="1">
      <c r="A105" s="220"/>
      <c r="B105" s="221"/>
      <c r="C105" s="222" t="s">
        <v>72</v>
      </c>
      <c r="D105" s="223" t="s">
        <v>39</v>
      </c>
      <c r="E105" s="146">
        <f>SUM(F105:G105)</f>
        <v>35000</v>
      </c>
      <c r="F105" s="224">
        <v>35000</v>
      </c>
      <c r="G105" s="225"/>
    </row>
    <row r="106" spans="1:7" s="298" customFormat="1" ht="3.75" customHeight="1" thickTop="1">
      <c r="A106" s="291"/>
      <c r="B106" s="292"/>
      <c r="C106" s="293"/>
      <c r="D106" s="294"/>
      <c r="E106" s="299"/>
      <c r="F106" s="296"/>
      <c r="G106" s="297"/>
    </row>
    <row r="107" spans="1:7" s="52" customFormat="1" ht="14.25" customHeight="1">
      <c r="A107" s="5">
        <v>756</v>
      </c>
      <c r="B107" s="15"/>
      <c r="C107" s="57"/>
      <c r="D107" s="68" t="s">
        <v>11</v>
      </c>
      <c r="E107" s="77"/>
      <c r="F107" s="108"/>
      <c r="G107" s="74"/>
    </row>
    <row r="108" spans="1:7" s="52" customFormat="1" ht="14.25" customHeight="1">
      <c r="A108" s="5"/>
      <c r="B108" s="15"/>
      <c r="C108" s="57"/>
      <c r="D108" s="68" t="s">
        <v>12</v>
      </c>
      <c r="E108" s="77"/>
      <c r="F108" s="108"/>
      <c r="G108" s="74"/>
    </row>
    <row r="109" spans="1:7" s="52" customFormat="1" ht="14.25" customHeight="1">
      <c r="A109" s="5"/>
      <c r="B109" s="16"/>
      <c r="C109" s="56"/>
      <c r="D109" s="69" t="s">
        <v>51</v>
      </c>
      <c r="E109" s="98">
        <f>SUM(F109:G109)</f>
        <v>66595793</v>
      </c>
      <c r="F109" s="98">
        <f>F111+F115+F127+F140+F147</f>
        <v>66595793</v>
      </c>
      <c r="G109" s="100">
        <f>G111+G115+G127+G140+G147</f>
        <v>0</v>
      </c>
    </row>
    <row r="110" spans="1:7" s="268" customFormat="1" ht="7.5" customHeight="1">
      <c r="A110" s="265"/>
      <c r="B110" s="259"/>
      <c r="C110" s="260"/>
      <c r="D110" s="261"/>
      <c r="E110" s="262"/>
      <c r="F110" s="303"/>
      <c r="G110" s="263"/>
    </row>
    <row r="111" spans="1:7" s="52" customFormat="1" ht="14.25" customHeight="1">
      <c r="A111" s="5"/>
      <c r="B111" s="33">
        <v>75601</v>
      </c>
      <c r="C111" s="56"/>
      <c r="D111" s="69" t="s">
        <v>53</v>
      </c>
      <c r="E111" s="98">
        <f>SUM(E112)</f>
        <v>120000</v>
      </c>
      <c r="F111" s="99">
        <f>SUM(F112)</f>
        <v>120000</v>
      </c>
      <c r="G111" s="100">
        <f>SUM(G112)</f>
        <v>0</v>
      </c>
    </row>
    <row r="112" spans="1:14" s="52" customFormat="1" ht="27.75" customHeight="1">
      <c r="A112" s="8"/>
      <c r="B112" s="17"/>
      <c r="C112" s="63" t="s">
        <v>77</v>
      </c>
      <c r="D112" s="34" t="s">
        <v>108</v>
      </c>
      <c r="E112" s="98">
        <f>SUM(F112:G112)</f>
        <v>120000</v>
      </c>
      <c r="F112" s="106">
        <v>120000</v>
      </c>
      <c r="G112" s="75"/>
      <c r="H112" s="51"/>
      <c r="I112" s="50"/>
      <c r="J112" s="50"/>
      <c r="K112" s="51"/>
      <c r="L112" s="51"/>
      <c r="M112" s="51"/>
      <c r="N112" s="51"/>
    </row>
    <row r="113" spans="1:14" s="52" customFormat="1" ht="14.25" customHeight="1">
      <c r="A113" s="5"/>
      <c r="B113" s="33">
        <v>75615</v>
      </c>
      <c r="C113" s="62"/>
      <c r="D113" s="68" t="s">
        <v>59</v>
      </c>
      <c r="E113" s="77"/>
      <c r="F113" s="108"/>
      <c r="G113" s="74"/>
      <c r="H113" s="64"/>
      <c r="I113" s="50"/>
      <c r="J113" s="66"/>
      <c r="K113" s="51"/>
      <c r="L113" s="51"/>
      <c r="M113" s="51"/>
      <c r="N113" s="51"/>
    </row>
    <row r="114" spans="1:14" s="52" customFormat="1" ht="14.25" customHeight="1">
      <c r="A114" s="5"/>
      <c r="B114" s="33"/>
      <c r="C114" s="62"/>
      <c r="D114" s="68" t="s">
        <v>60</v>
      </c>
      <c r="E114" s="77"/>
      <c r="F114" s="108"/>
      <c r="G114" s="74"/>
      <c r="H114" s="64"/>
      <c r="I114" s="50"/>
      <c r="J114" s="66"/>
      <c r="K114" s="51"/>
      <c r="L114" s="51"/>
      <c r="M114" s="51"/>
      <c r="N114" s="51"/>
    </row>
    <row r="115" spans="1:14" s="52" customFormat="1" ht="14.25" customHeight="1">
      <c r="A115" s="5"/>
      <c r="B115" s="33"/>
      <c r="C115" s="63"/>
      <c r="D115" s="69" t="s">
        <v>43</v>
      </c>
      <c r="E115" s="98">
        <f>E116+E117+E118+E119+E120+E121+E122+E123</f>
        <v>36735738</v>
      </c>
      <c r="F115" s="98">
        <f>F116+F117+F118+F119+F120+F121+F122+F123</f>
        <v>36735738</v>
      </c>
      <c r="G115" s="100">
        <f>G116+G117+G118+G119+G120+G121+G122+G123</f>
        <v>0</v>
      </c>
      <c r="H115" s="64"/>
      <c r="I115" s="50"/>
      <c r="J115" s="66"/>
      <c r="K115" s="51"/>
      <c r="L115" s="51"/>
      <c r="M115" s="51"/>
      <c r="N115" s="51"/>
    </row>
    <row r="116" spans="1:14" s="52" customFormat="1" ht="25.5" customHeight="1">
      <c r="A116" s="5"/>
      <c r="B116" s="33"/>
      <c r="C116" s="65" t="s">
        <v>73</v>
      </c>
      <c r="D116" s="70" t="s">
        <v>104</v>
      </c>
      <c r="E116" s="151">
        <f>SUM(F116:G116)</f>
        <v>36077000</v>
      </c>
      <c r="F116" s="108">
        <v>36077000</v>
      </c>
      <c r="G116" s="74"/>
      <c r="H116" s="64"/>
      <c r="I116" s="50"/>
      <c r="J116" s="66"/>
      <c r="K116" s="51"/>
      <c r="L116" s="51"/>
      <c r="M116" s="51"/>
      <c r="N116" s="51"/>
    </row>
    <row r="117" spans="1:14" s="268" customFormat="1" ht="25.5" customHeight="1">
      <c r="A117" s="265"/>
      <c r="B117" s="259"/>
      <c r="C117" s="63" t="s">
        <v>74</v>
      </c>
      <c r="D117" s="34" t="s">
        <v>105</v>
      </c>
      <c r="E117" s="151">
        <f>F117+G117</f>
        <v>32200</v>
      </c>
      <c r="F117" s="144">
        <v>32200</v>
      </c>
      <c r="G117" s="272"/>
      <c r="H117" s="304"/>
      <c r="I117" s="254"/>
      <c r="J117" s="305"/>
      <c r="K117" s="306"/>
      <c r="L117" s="306"/>
      <c r="M117" s="306"/>
      <c r="N117" s="306"/>
    </row>
    <row r="118" spans="1:14" s="52" customFormat="1" ht="25.5" customHeight="1">
      <c r="A118" s="5"/>
      <c r="B118" s="33"/>
      <c r="C118" s="65" t="s">
        <v>75</v>
      </c>
      <c r="D118" s="70" t="s">
        <v>106</v>
      </c>
      <c r="E118" s="151">
        <f aca="true" t="shared" si="0" ref="E118:E123">F118+G118</f>
        <v>178500</v>
      </c>
      <c r="F118" s="108">
        <v>178500</v>
      </c>
      <c r="G118" s="74"/>
      <c r="H118" s="64"/>
      <c r="I118" s="50"/>
      <c r="J118" s="66"/>
      <c r="K118" s="51"/>
      <c r="L118" s="51"/>
      <c r="M118" s="51"/>
      <c r="N118" s="51"/>
    </row>
    <row r="119" spans="1:14" s="268" customFormat="1" ht="25.5" customHeight="1">
      <c r="A119" s="265"/>
      <c r="B119" s="259"/>
      <c r="C119" s="65" t="s">
        <v>76</v>
      </c>
      <c r="D119" s="70" t="s">
        <v>107</v>
      </c>
      <c r="E119" s="151">
        <f t="shared" si="0"/>
        <v>180000</v>
      </c>
      <c r="F119" s="144">
        <v>180000</v>
      </c>
      <c r="G119" s="272"/>
      <c r="H119" s="304"/>
      <c r="I119" s="254"/>
      <c r="J119" s="305"/>
      <c r="K119" s="306"/>
      <c r="L119" s="306"/>
      <c r="M119" s="306"/>
      <c r="N119" s="306"/>
    </row>
    <row r="120" spans="1:14" s="52" customFormat="1" ht="25.5" customHeight="1">
      <c r="A120" s="5"/>
      <c r="B120" s="33"/>
      <c r="C120" s="65" t="s">
        <v>85</v>
      </c>
      <c r="D120" s="70" t="s">
        <v>113</v>
      </c>
      <c r="E120" s="151">
        <f t="shared" si="0"/>
        <v>14600</v>
      </c>
      <c r="F120" s="108">
        <v>14600</v>
      </c>
      <c r="G120" s="74"/>
      <c r="H120" s="64"/>
      <c r="I120" s="50"/>
      <c r="J120" s="66"/>
      <c r="K120" s="51"/>
      <c r="L120" s="51"/>
      <c r="M120" s="51"/>
      <c r="N120" s="51"/>
    </row>
    <row r="121" spans="1:14" s="268" customFormat="1" ht="25.5" customHeight="1">
      <c r="A121" s="265"/>
      <c r="B121" s="259"/>
      <c r="C121" s="65" t="s">
        <v>71</v>
      </c>
      <c r="D121" s="70" t="s">
        <v>98</v>
      </c>
      <c r="E121" s="151">
        <f t="shared" si="0"/>
        <v>1300</v>
      </c>
      <c r="F121" s="144">
        <v>1300</v>
      </c>
      <c r="G121" s="272"/>
      <c r="H121" s="304"/>
      <c r="I121" s="254"/>
      <c r="J121" s="306"/>
      <c r="K121" s="306"/>
      <c r="L121" s="306"/>
      <c r="M121" s="306"/>
      <c r="N121" s="306"/>
    </row>
    <row r="122" spans="1:14" s="52" customFormat="1" ht="25.5" customHeight="1">
      <c r="A122" s="5"/>
      <c r="B122" s="33"/>
      <c r="C122" s="65" t="s">
        <v>87</v>
      </c>
      <c r="D122" s="70" t="s">
        <v>114</v>
      </c>
      <c r="E122" s="151">
        <f t="shared" si="0"/>
        <v>251000</v>
      </c>
      <c r="F122" s="144">
        <v>251000</v>
      </c>
      <c r="G122" s="145"/>
      <c r="H122" s="64"/>
      <c r="I122" s="50"/>
      <c r="J122" s="66"/>
      <c r="K122" s="51"/>
      <c r="L122" s="51"/>
      <c r="M122" s="51"/>
      <c r="N122" s="51"/>
    </row>
    <row r="123" spans="1:14" s="268" customFormat="1" ht="25.5" customHeight="1">
      <c r="A123" s="307"/>
      <c r="B123" s="274"/>
      <c r="C123" s="63" t="s">
        <v>56</v>
      </c>
      <c r="D123" s="34" t="s">
        <v>117</v>
      </c>
      <c r="E123" s="151">
        <f t="shared" si="0"/>
        <v>1138</v>
      </c>
      <c r="F123" s="106">
        <v>1138</v>
      </c>
      <c r="G123" s="308"/>
      <c r="H123" s="304"/>
      <c r="I123" s="254"/>
      <c r="J123" s="305"/>
      <c r="K123" s="306"/>
      <c r="L123" s="306"/>
      <c r="M123" s="306"/>
      <c r="N123" s="306"/>
    </row>
    <row r="124" spans="1:7" s="95" customFormat="1" ht="14.25" customHeight="1">
      <c r="A124" s="275">
        <v>1</v>
      </c>
      <c r="B124" s="276">
        <v>2</v>
      </c>
      <c r="C124" s="277">
        <v>3</v>
      </c>
      <c r="D124" s="276">
        <v>4</v>
      </c>
      <c r="E124" s="309">
        <v>5</v>
      </c>
      <c r="F124" s="276">
        <v>6</v>
      </c>
      <c r="G124" s="310">
        <v>7</v>
      </c>
    </row>
    <row r="125" spans="1:14" s="52" customFormat="1" ht="14.25" customHeight="1">
      <c r="A125" s="5"/>
      <c r="B125" s="33">
        <v>75616</v>
      </c>
      <c r="C125" s="62"/>
      <c r="D125" s="68" t="s">
        <v>4</v>
      </c>
      <c r="E125" s="77"/>
      <c r="F125" s="108"/>
      <c r="G125" s="74"/>
      <c r="H125" s="64"/>
      <c r="I125" s="50"/>
      <c r="J125" s="66"/>
      <c r="K125" s="51"/>
      <c r="L125" s="51"/>
      <c r="M125" s="51"/>
      <c r="N125" s="51"/>
    </row>
    <row r="126" spans="1:14" s="52" customFormat="1" ht="14.25" customHeight="1">
      <c r="A126" s="5"/>
      <c r="B126" s="33"/>
      <c r="C126" s="62"/>
      <c r="D126" s="68" t="s">
        <v>63</v>
      </c>
      <c r="E126" s="77"/>
      <c r="F126" s="108"/>
      <c r="G126" s="74"/>
      <c r="H126" s="64"/>
      <c r="I126" s="50"/>
      <c r="J126" s="66"/>
      <c r="K126" s="51"/>
      <c r="L126" s="51"/>
      <c r="M126" s="51"/>
      <c r="N126" s="51"/>
    </row>
    <row r="127" spans="1:14" s="52" customFormat="1" ht="12.75">
      <c r="A127" s="5"/>
      <c r="B127" s="33"/>
      <c r="C127" s="63"/>
      <c r="D127" s="69" t="s">
        <v>64</v>
      </c>
      <c r="E127" s="98">
        <f>SUM(E128:E138)</f>
        <v>4612750</v>
      </c>
      <c r="F127" s="98">
        <f>SUM(F128:F138)</f>
        <v>4612750</v>
      </c>
      <c r="G127" s="100">
        <f>SUM(G128:G138)</f>
        <v>0</v>
      </c>
      <c r="H127" s="64"/>
      <c r="I127" s="50"/>
      <c r="J127" s="66"/>
      <c r="K127" s="51"/>
      <c r="L127" s="51"/>
      <c r="M127" s="51"/>
      <c r="N127" s="51"/>
    </row>
    <row r="128" spans="1:14" s="52" customFormat="1" ht="25.5" customHeight="1">
      <c r="A128" s="5"/>
      <c r="B128" s="33"/>
      <c r="C128" s="65" t="s">
        <v>73</v>
      </c>
      <c r="D128" s="70" t="s">
        <v>104</v>
      </c>
      <c r="E128" s="151">
        <f aca="true" t="shared" si="1" ref="E128:E138">SUM(F128:G128)</f>
        <v>2923000</v>
      </c>
      <c r="F128" s="108">
        <v>2923000</v>
      </c>
      <c r="G128" s="74"/>
      <c r="H128" s="64"/>
      <c r="I128" s="50"/>
      <c r="J128" s="66"/>
      <c r="K128" s="51"/>
      <c r="L128" s="51"/>
      <c r="M128" s="51"/>
      <c r="N128" s="51"/>
    </row>
    <row r="129" spans="1:14" s="52" customFormat="1" ht="25.5" customHeight="1">
      <c r="A129" s="5"/>
      <c r="B129" s="33"/>
      <c r="C129" s="65" t="s">
        <v>74</v>
      </c>
      <c r="D129" s="70" t="s">
        <v>105</v>
      </c>
      <c r="E129" s="151">
        <f t="shared" si="1"/>
        <v>136000</v>
      </c>
      <c r="F129" s="144">
        <v>136000</v>
      </c>
      <c r="G129" s="145"/>
      <c r="H129" s="64"/>
      <c r="I129" s="50"/>
      <c r="J129" s="66"/>
      <c r="K129" s="51"/>
      <c r="L129" s="51"/>
      <c r="M129" s="51"/>
      <c r="N129" s="51"/>
    </row>
    <row r="130" spans="1:14" s="52" customFormat="1" ht="25.5" customHeight="1">
      <c r="A130" s="5"/>
      <c r="B130" s="33"/>
      <c r="C130" s="63" t="s">
        <v>75</v>
      </c>
      <c r="D130" s="34" t="s">
        <v>106</v>
      </c>
      <c r="E130" s="98">
        <f t="shared" si="1"/>
        <v>750</v>
      </c>
      <c r="F130" s="108">
        <v>750</v>
      </c>
      <c r="G130" s="74"/>
      <c r="H130" s="51"/>
      <c r="I130" s="51"/>
      <c r="J130" s="51"/>
      <c r="K130" s="51"/>
      <c r="L130" s="51"/>
      <c r="M130" s="51"/>
      <c r="N130" s="51"/>
    </row>
    <row r="131" spans="1:14" s="52" customFormat="1" ht="25.5" customHeight="1">
      <c r="A131" s="5"/>
      <c r="B131" s="33"/>
      <c r="C131" s="65" t="s">
        <v>76</v>
      </c>
      <c r="D131" s="70" t="s">
        <v>107</v>
      </c>
      <c r="E131" s="151">
        <f t="shared" si="1"/>
        <v>160000</v>
      </c>
      <c r="F131" s="144">
        <v>160000</v>
      </c>
      <c r="G131" s="145"/>
      <c r="H131" s="51"/>
      <c r="I131" s="51"/>
      <c r="J131" s="51"/>
      <c r="K131" s="51"/>
      <c r="L131" s="51"/>
      <c r="M131" s="51"/>
      <c r="N131" s="51"/>
    </row>
    <row r="132" spans="1:14" s="52" customFormat="1" ht="25.5" customHeight="1">
      <c r="A132" s="5"/>
      <c r="B132" s="33"/>
      <c r="C132" s="65" t="s">
        <v>78</v>
      </c>
      <c r="D132" s="76" t="s">
        <v>109</v>
      </c>
      <c r="E132" s="151">
        <f t="shared" si="1"/>
        <v>100000</v>
      </c>
      <c r="F132" s="108">
        <v>100000</v>
      </c>
      <c r="G132" s="74"/>
      <c r="H132" s="51"/>
      <c r="I132" s="51"/>
      <c r="J132" s="51"/>
      <c r="K132" s="51"/>
      <c r="L132" s="51"/>
      <c r="M132" s="51"/>
      <c r="N132" s="51"/>
    </row>
    <row r="133" spans="1:14" s="52" customFormat="1" ht="25.5" customHeight="1">
      <c r="A133" s="5"/>
      <c r="B133" s="33"/>
      <c r="C133" s="65" t="s">
        <v>21</v>
      </c>
      <c r="D133" s="70" t="s">
        <v>22</v>
      </c>
      <c r="E133" s="151">
        <f t="shared" si="1"/>
        <v>58000</v>
      </c>
      <c r="F133" s="144">
        <v>58000</v>
      </c>
      <c r="G133" s="145"/>
      <c r="H133" s="64"/>
      <c r="I133" s="50"/>
      <c r="J133" s="66"/>
      <c r="K133" s="51"/>
      <c r="L133" s="51"/>
      <c r="M133" s="51"/>
      <c r="N133" s="51"/>
    </row>
    <row r="134" spans="1:14" s="52" customFormat="1" ht="25.5" customHeight="1">
      <c r="A134" s="5"/>
      <c r="B134" s="33"/>
      <c r="C134" s="65" t="s">
        <v>82</v>
      </c>
      <c r="D134" s="76" t="s">
        <v>111</v>
      </c>
      <c r="E134" s="151">
        <f t="shared" si="1"/>
        <v>141000</v>
      </c>
      <c r="F134" s="108">
        <v>141000</v>
      </c>
      <c r="G134" s="74"/>
      <c r="H134" s="51"/>
      <c r="I134" s="51"/>
      <c r="J134" s="51"/>
      <c r="K134" s="51"/>
      <c r="L134" s="51"/>
      <c r="M134" s="51"/>
      <c r="N134" s="51"/>
    </row>
    <row r="135" spans="1:14" s="52" customFormat="1" ht="25.5" customHeight="1">
      <c r="A135" s="5"/>
      <c r="B135" s="33"/>
      <c r="C135" s="65" t="s">
        <v>85</v>
      </c>
      <c r="D135" s="70" t="s">
        <v>113</v>
      </c>
      <c r="E135" s="151">
        <f t="shared" si="1"/>
        <v>1035000</v>
      </c>
      <c r="F135" s="144">
        <v>1035000</v>
      </c>
      <c r="G135" s="145"/>
      <c r="H135" s="51"/>
      <c r="I135" s="51"/>
      <c r="J135" s="51"/>
      <c r="K135" s="51"/>
      <c r="L135" s="51"/>
      <c r="M135" s="51"/>
      <c r="N135" s="51"/>
    </row>
    <row r="136" spans="1:14" s="52" customFormat="1" ht="25.5" customHeight="1">
      <c r="A136" s="5"/>
      <c r="B136" s="33"/>
      <c r="C136" s="65" t="s">
        <v>86</v>
      </c>
      <c r="D136" s="70" t="s">
        <v>13</v>
      </c>
      <c r="E136" s="151">
        <f t="shared" si="1"/>
        <v>1000</v>
      </c>
      <c r="F136" s="108">
        <v>1000</v>
      </c>
      <c r="G136" s="74"/>
      <c r="H136" s="51"/>
      <c r="I136" s="51"/>
      <c r="J136" s="51"/>
      <c r="K136" s="51"/>
      <c r="L136" s="51"/>
      <c r="M136" s="51"/>
      <c r="N136" s="51"/>
    </row>
    <row r="137" spans="1:14" s="52" customFormat="1" ht="25.5" customHeight="1">
      <c r="A137" s="5"/>
      <c r="B137" s="33"/>
      <c r="C137" s="65" t="s">
        <v>71</v>
      </c>
      <c r="D137" s="70" t="s">
        <v>98</v>
      </c>
      <c r="E137" s="151">
        <f t="shared" si="1"/>
        <v>15500</v>
      </c>
      <c r="F137" s="144">
        <v>15500</v>
      </c>
      <c r="G137" s="145"/>
      <c r="H137" s="51"/>
      <c r="I137" s="51"/>
      <c r="J137" s="51"/>
      <c r="K137" s="51"/>
      <c r="L137" s="51"/>
      <c r="M137" s="51"/>
      <c r="N137" s="51"/>
    </row>
    <row r="138" spans="1:14" s="52" customFormat="1" ht="25.5" customHeight="1">
      <c r="A138" s="5"/>
      <c r="B138" s="17"/>
      <c r="C138" s="65" t="s">
        <v>87</v>
      </c>
      <c r="D138" s="70" t="s">
        <v>114</v>
      </c>
      <c r="E138" s="151">
        <f t="shared" si="1"/>
        <v>42500</v>
      </c>
      <c r="F138" s="144">
        <v>42500</v>
      </c>
      <c r="G138" s="145"/>
      <c r="H138" s="51"/>
      <c r="I138" s="51"/>
      <c r="J138" s="51"/>
      <c r="K138" s="51"/>
      <c r="L138" s="51"/>
      <c r="M138" s="51"/>
      <c r="N138" s="51"/>
    </row>
    <row r="139" spans="1:14" s="52" customFormat="1" ht="14.25" customHeight="1">
      <c r="A139" s="5"/>
      <c r="B139" s="33">
        <v>75618</v>
      </c>
      <c r="C139" s="62"/>
      <c r="D139" s="68" t="s">
        <v>142</v>
      </c>
      <c r="E139" s="77"/>
      <c r="F139" s="108"/>
      <c r="G139" s="74"/>
      <c r="H139" s="51"/>
      <c r="I139" s="51"/>
      <c r="J139" s="51"/>
      <c r="K139" s="51"/>
      <c r="L139" s="51"/>
      <c r="M139" s="51"/>
      <c r="N139" s="51"/>
    </row>
    <row r="140" spans="1:14" s="52" customFormat="1" ht="14.25" customHeight="1">
      <c r="A140" s="5"/>
      <c r="B140" s="33"/>
      <c r="C140" s="63"/>
      <c r="D140" s="69" t="s">
        <v>42</v>
      </c>
      <c r="E140" s="98">
        <f>SUM(E141:E145)</f>
        <v>1121769</v>
      </c>
      <c r="F140" s="99">
        <f>SUM(F141:F145)</f>
        <v>1121769</v>
      </c>
      <c r="G140" s="100">
        <f>SUM(G141:G145)</f>
        <v>0</v>
      </c>
      <c r="H140" s="51"/>
      <c r="I140" s="51"/>
      <c r="J140" s="51"/>
      <c r="K140" s="51"/>
      <c r="L140" s="51"/>
      <c r="M140" s="51"/>
      <c r="N140" s="51"/>
    </row>
    <row r="141" spans="1:14" s="268" customFormat="1" ht="25.5" customHeight="1">
      <c r="A141" s="265"/>
      <c r="B141" s="259"/>
      <c r="C141" s="65" t="s">
        <v>81</v>
      </c>
      <c r="D141" s="76" t="s">
        <v>110</v>
      </c>
      <c r="E141" s="151">
        <f>SUM(F141:G141)</f>
        <v>360000</v>
      </c>
      <c r="F141" s="144">
        <v>360000</v>
      </c>
      <c r="G141" s="272"/>
      <c r="H141" s="306"/>
      <c r="I141" s="306"/>
      <c r="J141" s="306"/>
      <c r="K141" s="306"/>
      <c r="L141" s="306"/>
      <c r="M141" s="306"/>
      <c r="N141" s="306"/>
    </row>
    <row r="142" spans="1:14" s="268" customFormat="1" ht="25.5" customHeight="1">
      <c r="A142" s="265"/>
      <c r="B142" s="259"/>
      <c r="C142" s="65" t="s">
        <v>55</v>
      </c>
      <c r="D142" s="76" t="s">
        <v>40</v>
      </c>
      <c r="E142" s="151">
        <f>SUM(F142:G142)</f>
        <v>4500</v>
      </c>
      <c r="F142" s="108">
        <v>4500</v>
      </c>
      <c r="G142" s="269"/>
      <c r="H142" s="306"/>
      <c r="I142" s="306"/>
      <c r="J142" s="306"/>
      <c r="K142" s="306"/>
      <c r="L142" s="306"/>
      <c r="M142" s="306"/>
      <c r="N142" s="306"/>
    </row>
    <row r="143" spans="1:14" s="268" customFormat="1" ht="25.5" customHeight="1">
      <c r="A143" s="265"/>
      <c r="B143" s="259"/>
      <c r="C143" s="65" t="s">
        <v>83</v>
      </c>
      <c r="D143" s="76" t="s">
        <v>41</v>
      </c>
      <c r="E143" s="151">
        <f>SUM(F143:G143)</f>
        <v>720969</v>
      </c>
      <c r="F143" s="144">
        <v>720969</v>
      </c>
      <c r="G143" s="272"/>
      <c r="H143" s="306"/>
      <c r="I143" s="306"/>
      <c r="J143" s="306"/>
      <c r="K143" s="306"/>
      <c r="L143" s="306"/>
      <c r="M143" s="306"/>
      <c r="N143" s="306"/>
    </row>
    <row r="144" spans="1:14" s="268" customFormat="1" ht="30" customHeight="1">
      <c r="A144" s="265"/>
      <c r="B144" s="259"/>
      <c r="C144" s="65" t="s">
        <v>84</v>
      </c>
      <c r="D144" s="70" t="s">
        <v>112</v>
      </c>
      <c r="E144" s="151">
        <f>SUM(F144:G144)</f>
        <v>35000</v>
      </c>
      <c r="F144" s="144">
        <v>35000</v>
      </c>
      <c r="G144" s="272"/>
      <c r="H144" s="306"/>
      <c r="I144" s="306"/>
      <c r="J144" s="306"/>
      <c r="K144" s="306"/>
      <c r="L144" s="306"/>
      <c r="M144" s="306"/>
      <c r="N144" s="306"/>
    </row>
    <row r="145" spans="1:14" s="268" customFormat="1" ht="25.5" customHeight="1">
      <c r="A145" s="265"/>
      <c r="B145" s="274"/>
      <c r="C145" s="65" t="s">
        <v>70</v>
      </c>
      <c r="D145" s="76" t="s">
        <v>97</v>
      </c>
      <c r="E145" s="151">
        <f>SUM(F145:G145)</f>
        <v>1300</v>
      </c>
      <c r="F145" s="106">
        <v>1300</v>
      </c>
      <c r="G145" s="308"/>
      <c r="H145" s="306"/>
      <c r="I145" s="306"/>
      <c r="J145" s="306"/>
      <c r="K145" s="306"/>
      <c r="L145" s="306"/>
      <c r="M145" s="306"/>
      <c r="N145" s="306"/>
    </row>
    <row r="146" spans="1:7" s="268" customFormat="1" ht="14.25" customHeight="1">
      <c r="A146" s="265"/>
      <c r="B146" s="259"/>
      <c r="C146" s="260"/>
      <c r="D146" s="261"/>
      <c r="E146" s="311"/>
      <c r="F146" s="282"/>
      <c r="G146" s="269"/>
    </row>
    <row r="147" spans="1:7" s="52" customFormat="1" ht="14.25" customHeight="1">
      <c r="A147" s="5"/>
      <c r="B147" s="33">
        <v>75621</v>
      </c>
      <c r="C147" s="56"/>
      <c r="D147" s="69" t="s">
        <v>160</v>
      </c>
      <c r="E147" s="98">
        <f>SUM(E148:E149)</f>
        <v>24005536</v>
      </c>
      <c r="F147" s="99">
        <f>SUM(F148:F149)</f>
        <v>24005536</v>
      </c>
      <c r="G147" s="100">
        <f>SUM(G148:G149)</f>
        <v>0</v>
      </c>
    </row>
    <row r="148" spans="1:7" s="52" customFormat="1" ht="25.5" customHeight="1">
      <c r="A148" s="5"/>
      <c r="B148" s="33"/>
      <c r="C148" s="32" t="s">
        <v>79</v>
      </c>
      <c r="D148" s="34" t="s">
        <v>99</v>
      </c>
      <c r="E148" s="153">
        <f>SUM(F148:G148)</f>
        <v>23108387</v>
      </c>
      <c r="F148" s="119">
        <v>23108387</v>
      </c>
      <c r="G148" s="75"/>
    </row>
    <row r="149" spans="1:7" s="52" customFormat="1" ht="25.5" customHeight="1" thickBot="1">
      <c r="A149" s="19"/>
      <c r="B149" s="53"/>
      <c r="C149" s="389" t="s">
        <v>80</v>
      </c>
      <c r="D149" s="390" t="s">
        <v>100</v>
      </c>
      <c r="E149" s="391">
        <f>SUM(F149:G149)</f>
        <v>897149</v>
      </c>
      <c r="F149" s="224">
        <v>897149</v>
      </c>
      <c r="G149" s="148"/>
    </row>
    <row r="150" spans="1:7" s="268" customFormat="1" ht="10.5" customHeight="1" thickTop="1">
      <c r="A150" s="265"/>
      <c r="B150" s="312"/>
      <c r="C150" s="260"/>
      <c r="D150" s="261"/>
      <c r="E150" s="262"/>
      <c r="F150" s="282"/>
      <c r="G150" s="269"/>
    </row>
    <row r="151" spans="1:7" s="52" customFormat="1" ht="14.25" customHeight="1">
      <c r="A151" s="5">
        <v>758</v>
      </c>
      <c r="B151" s="16"/>
      <c r="C151" s="56"/>
      <c r="D151" s="69" t="s">
        <v>131</v>
      </c>
      <c r="E151" s="98">
        <f>SUM(E153+E156+E159)</f>
        <v>19249169</v>
      </c>
      <c r="F151" s="99">
        <f>SUM(F153+F156+F159)</f>
        <v>19249169</v>
      </c>
      <c r="G151" s="100">
        <f>SUM(G153+G156+G159)</f>
        <v>0</v>
      </c>
    </row>
    <row r="152" spans="1:7" s="268" customFormat="1" ht="14.25" customHeight="1">
      <c r="A152" s="265"/>
      <c r="B152" s="259"/>
      <c r="C152" s="260"/>
      <c r="D152" s="261"/>
      <c r="E152" s="262"/>
      <c r="F152" s="303"/>
      <c r="G152" s="263"/>
    </row>
    <row r="153" spans="1:7" s="52" customFormat="1" ht="14.25" customHeight="1">
      <c r="A153" s="5"/>
      <c r="B153" s="33">
        <v>75801</v>
      </c>
      <c r="C153" s="56"/>
      <c r="D153" s="69" t="s">
        <v>44</v>
      </c>
      <c r="E153" s="98">
        <f>SUM(E154)</f>
        <v>18516081</v>
      </c>
      <c r="F153" s="99">
        <f>SUM(F154)</f>
        <v>18516081</v>
      </c>
      <c r="G153" s="100">
        <f>SUM(G154)</f>
        <v>0</v>
      </c>
    </row>
    <row r="154" spans="1:7" s="52" customFormat="1" ht="25.5" customHeight="1">
      <c r="A154" s="9"/>
      <c r="B154" s="17"/>
      <c r="C154" s="55" t="s">
        <v>88</v>
      </c>
      <c r="D154" s="70" t="s">
        <v>115</v>
      </c>
      <c r="E154" s="151">
        <f>SUM(F154:G154)</f>
        <v>18516081</v>
      </c>
      <c r="F154" s="144">
        <v>18516081</v>
      </c>
      <c r="G154" s="145"/>
    </row>
    <row r="155" spans="1:7" s="95" customFormat="1" ht="14.25" customHeight="1">
      <c r="A155" s="275">
        <v>1</v>
      </c>
      <c r="B155" s="276">
        <v>2</v>
      </c>
      <c r="C155" s="277">
        <v>3</v>
      </c>
      <c r="D155" s="276">
        <v>4</v>
      </c>
      <c r="E155" s="309">
        <v>5</v>
      </c>
      <c r="F155" s="276">
        <v>6</v>
      </c>
      <c r="G155" s="310">
        <v>7</v>
      </c>
    </row>
    <row r="156" spans="1:7" s="52" customFormat="1" ht="14.25" customHeight="1">
      <c r="A156" s="5"/>
      <c r="B156" s="33">
        <v>75814</v>
      </c>
      <c r="C156" s="56"/>
      <c r="D156" s="69" t="s">
        <v>33</v>
      </c>
      <c r="E156" s="98">
        <f>SUM(E157)</f>
        <v>100000</v>
      </c>
      <c r="F156" s="99">
        <f>SUM(F157)</f>
        <v>100000</v>
      </c>
      <c r="G156" s="100">
        <f>SUM(G157)</f>
        <v>0</v>
      </c>
    </row>
    <row r="157" spans="1:7" s="52" customFormat="1" ht="22.5" customHeight="1">
      <c r="A157" s="5"/>
      <c r="B157" s="17"/>
      <c r="C157" s="54" t="s">
        <v>68</v>
      </c>
      <c r="D157" s="34" t="s">
        <v>103</v>
      </c>
      <c r="E157" s="98">
        <f>SUM(F157:G157)</f>
        <v>100000</v>
      </c>
      <c r="F157" s="99">
        <v>100000</v>
      </c>
      <c r="G157" s="100"/>
    </row>
    <row r="158" spans="1:7" s="268" customFormat="1" ht="8.25" customHeight="1">
      <c r="A158" s="265"/>
      <c r="B158" s="259"/>
      <c r="C158" s="260"/>
      <c r="D158" s="261"/>
      <c r="E158" s="262"/>
      <c r="F158" s="303"/>
      <c r="G158" s="263"/>
    </row>
    <row r="159" spans="1:7" s="52" customFormat="1" ht="14.25" customHeight="1">
      <c r="A159" s="5"/>
      <c r="B159" s="33">
        <v>75831</v>
      </c>
      <c r="C159" s="56"/>
      <c r="D159" s="69" t="s">
        <v>45</v>
      </c>
      <c r="E159" s="98">
        <f>SUM(E160)</f>
        <v>633088</v>
      </c>
      <c r="F159" s="99">
        <f>SUM(F160)</f>
        <v>633088</v>
      </c>
      <c r="G159" s="100">
        <f>SUM(G160)</f>
        <v>0</v>
      </c>
    </row>
    <row r="160" spans="1:7" s="52" customFormat="1" ht="21" customHeight="1" thickBot="1">
      <c r="A160" s="19"/>
      <c r="B160" s="53"/>
      <c r="C160" s="38" t="s">
        <v>88</v>
      </c>
      <c r="D160" s="35" t="s">
        <v>115</v>
      </c>
      <c r="E160" s="150">
        <f>SUM(F160:G160)</f>
        <v>633088</v>
      </c>
      <c r="F160" s="147">
        <v>633088</v>
      </c>
      <c r="G160" s="148"/>
    </row>
    <row r="161" spans="1:7" s="268" customFormat="1" ht="9" customHeight="1" thickTop="1">
      <c r="A161" s="265"/>
      <c r="B161" s="259"/>
      <c r="C161" s="313"/>
      <c r="D161" s="314"/>
      <c r="E161" s="262"/>
      <c r="F161" s="282"/>
      <c r="G161" s="315"/>
    </row>
    <row r="162" spans="1:7" s="52" customFormat="1" ht="14.25" customHeight="1">
      <c r="A162" s="5">
        <v>801</v>
      </c>
      <c r="B162" s="16"/>
      <c r="C162" s="56"/>
      <c r="D162" s="69" t="s">
        <v>132</v>
      </c>
      <c r="E162" s="98">
        <f>E164</f>
        <v>7000</v>
      </c>
      <c r="F162" s="98">
        <f>F164</f>
        <v>7000</v>
      </c>
      <c r="G162" s="100">
        <f>G164</f>
        <v>0</v>
      </c>
    </row>
    <row r="163" spans="1:7" s="268" customFormat="1" ht="9" customHeight="1">
      <c r="A163" s="265"/>
      <c r="B163" s="259"/>
      <c r="C163" s="260"/>
      <c r="D163" s="261"/>
      <c r="E163" s="262"/>
      <c r="F163" s="282"/>
      <c r="G163" s="269"/>
    </row>
    <row r="164" spans="1:7" s="268" customFormat="1" ht="14.25" customHeight="1">
      <c r="A164" s="265"/>
      <c r="B164" s="33">
        <v>80110</v>
      </c>
      <c r="C164" s="56"/>
      <c r="D164" s="69" t="s">
        <v>143</v>
      </c>
      <c r="E164" s="98">
        <f>SUM(E165:E165)</f>
        <v>7000</v>
      </c>
      <c r="F164" s="99">
        <f>SUM(F165:F165)</f>
        <v>7000</v>
      </c>
      <c r="G164" s="100">
        <f>SUM(G165:G165)</f>
        <v>0</v>
      </c>
    </row>
    <row r="165" spans="1:7" s="52" customFormat="1" ht="39" thickBot="1">
      <c r="A165" s="61"/>
      <c r="B165" s="53"/>
      <c r="C165" s="154" t="s">
        <v>161</v>
      </c>
      <c r="D165" s="35" t="s">
        <v>61</v>
      </c>
      <c r="E165" s="150">
        <f>SUM(F165:G165)</f>
        <v>7000</v>
      </c>
      <c r="F165" s="155">
        <v>7000</v>
      </c>
      <c r="G165" s="156"/>
    </row>
    <row r="166" spans="1:7" s="52" customFormat="1" ht="7.5" customHeight="1" thickTop="1">
      <c r="A166" s="5"/>
      <c r="B166" s="15"/>
      <c r="C166" s="57"/>
      <c r="D166" s="68"/>
      <c r="E166" s="149"/>
      <c r="F166" s="108"/>
      <c r="G166" s="157"/>
    </row>
    <row r="167" spans="1:7" s="52" customFormat="1" ht="14.25" customHeight="1">
      <c r="A167" s="5">
        <v>851</v>
      </c>
      <c r="B167" s="16"/>
      <c r="C167" s="56"/>
      <c r="D167" s="69" t="s">
        <v>133</v>
      </c>
      <c r="E167" s="98">
        <f>SUM(E169)</f>
        <v>1500</v>
      </c>
      <c r="F167" s="99">
        <f>SUM(F169)</f>
        <v>1500</v>
      </c>
      <c r="G167" s="100">
        <f>SUM(G169)</f>
        <v>0</v>
      </c>
    </row>
    <row r="168" spans="1:7" s="52" customFormat="1" ht="14.25" customHeight="1">
      <c r="A168" s="5"/>
      <c r="B168" s="33"/>
      <c r="C168" s="57"/>
      <c r="D168" s="68"/>
      <c r="E168" s="77"/>
      <c r="F168" s="78"/>
      <c r="G168" s="102"/>
    </row>
    <row r="169" spans="1:7" s="52" customFormat="1" ht="14.25" customHeight="1">
      <c r="A169" s="5"/>
      <c r="B169" s="33">
        <v>85195</v>
      </c>
      <c r="C169" s="56"/>
      <c r="D169" s="69" t="s">
        <v>140</v>
      </c>
      <c r="E169" s="98">
        <f>SUM(E170:E170)</f>
        <v>1500</v>
      </c>
      <c r="F169" s="99">
        <f>SUM(F170:F170)</f>
        <v>1500</v>
      </c>
      <c r="G169" s="100">
        <f>SUM(G170:G170)</f>
        <v>0</v>
      </c>
    </row>
    <row r="170" spans="1:7" s="85" customFormat="1" ht="42" customHeight="1" thickBot="1">
      <c r="A170" s="220"/>
      <c r="B170" s="221"/>
      <c r="C170" s="222" t="s">
        <v>91</v>
      </c>
      <c r="D170" s="226" t="s">
        <v>0</v>
      </c>
      <c r="E170" s="227">
        <f>SUM(F170:G170)</f>
        <v>1500</v>
      </c>
      <c r="F170" s="228">
        <v>1500</v>
      </c>
      <c r="G170" s="225"/>
    </row>
    <row r="171" spans="1:7" s="268" customFormat="1" ht="9" customHeight="1" thickTop="1">
      <c r="A171" s="265"/>
      <c r="B171" s="312"/>
      <c r="C171" s="280"/>
      <c r="D171" s="314"/>
      <c r="E171" s="262"/>
      <c r="F171" s="282"/>
      <c r="G171" s="269"/>
    </row>
    <row r="172" spans="1:7" s="52" customFormat="1" ht="14.25" customHeight="1">
      <c r="A172" s="5">
        <v>852</v>
      </c>
      <c r="B172" s="16"/>
      <c r="C172" s="56"/>
      <c r="D172" s="69" t="s">
        <v>50</v>
      </c>
      <c r="E172" s="98">
        <f>E174+E179+E181+E185+E187+E190</f>
        <v>2094350</v>
      </c>
      <c r="F172" s="98">
        <f>F174+F179+F181+F185+F187+F190</f>
        <v>2094350</v>
      </c>
      <c r="G172" s="100">
        <f>G174+G179+G181+G185+G187+G190</f>
        <v>0</v>
      </c>
    </row>
    <row r="173" spans="1:7" s="52" customFormat="1" ht="14.25" customHeight="1">
      <c r="A173" s="5"/>
      <c r="B173" s="33">
        <v>85212</v>
      </c>
      <c r="C173" s="57"/>
      <c r="D173" s="68" t="s">
        <v>162</v>
      </c>
      <c r="E173" s="77"/>
      <c r="F173" s="78"/>
      <c r="G173" s="102"/>
    </row>
    <row r="174" spans="1:7" s="52" customFormat="1" ht="14.25" customHeight="1">
      <c r="A174" s="5"/>
      <c r="B174" s="33"/>
      <c r="C174" s="56"/>
      <c r="D174" s="69" t="s">
        <v>5</v>
      </c>
      <c r="E174" s="98">
        <f>E175+E176</f>
        <v>50000</v>
      </c>
      <c r="F174" s="98">
        <f>F175+F176</f>
        <v>50000</v>
      </c>
      <c r="G174" s="100">
        <f>G175+G176</f>
        <v>0</v>
      </c>
    </row>
    <row r="175" spans="1:7" s="52" customFormat="1" ht="24" customHeight="1">
      <c r="A175" s="8"/>
      <c r="B175" s="33"/>
      <c r="C175" s="32" t="s">
        <v>163</v>
      </c>
      <c r="D175" s="70" t="s">
        <v>164</v>
      </c>
      <c r="E175" s="98">
        <f>SUM(F175:G175)</f>
        <v>30000</v>
      </c>
      <c r="F175" s="144">
        <v>30000</v>
      </c>
      <c r="G175" s="145"/>
    </row>
    <row r="176" spans="1:7" s="52" customFormat="1" ht="25.5">
      <c r="A176" s="8"/>
      <c r="B176" s="17"/>
      <c r="C176" s="32" t="s">
        <v>153</v>
      </c>
      <c r="D176" s="70" t="s">
        <v>154</v>
      </c>
      <c r="E176" s="98">
        <f>SUM(F176:G176)</f>
        <v>20000</v>
      </c>
      <c r="F176" s="144">
        <v>20000</v>
      </c>
      <c r="G176" s="145"/>
    </row>
    <row r="177" spans="1:7" s="52" customFormat="1" ht="14.25" customHeight="1">
      <c r="A177" s="5"/>
      <c r="B177" s="33">
        <v>85213</v>
      </c>
      <c r="C177" s="57"/>
      <c r="D177" s="210" t="s">
        <v>165</v>
      </c>
      <c r="E177" s="77"/>
      <c r="F177" s="78"/>
      <c r="G177" s="158"/>
    </row>
    <row r="178" spans="1:7" s="52" customFormat="1" ht="14.25" customHeight="1">
      <c r="A178" s="5"/>
      <c r="B178" s="33"/>
      <c r="C178" s="57"/>
      <c r="D178" s="68" t="s">
        <v>166</v>
      </c>
      <c r="E178" s="77"/>
      <c r="F178" s="77"/>
      <c r="G178" s="102"/>
    </row>
    <row r="179" spans="1:7" s="52" customFormat="1" ht="14.25" customHeight="1">
      <c r="A179" s="5"/>
      <c r="B179" s="33"/>
      <c r="C179" s="177"/>
      <c r="D179" s="69" t="s">
        <v>58</v>
      </c>
      <c r="E179" s="98">
        <f>E180</f>
        <v>84000</v>
      </c>
      <c r="F179" s="98">
        <f>F180</f>
        <v>84000</v>
      </c>
      <c r="G179" s="100">
        <f>G180</f>
        <v>0</v>
      </c>
    </row>
    <row r="180" spans="1:7" s="52" customFormat="1" ht="27.75" customHeight="1">
      <c r="A180" s="8"/>
      <c r="B180" s="17"/>
      <c r="C180" s="32" t="s">
        <v>49</v>
      </c>
      <c r="D180" s="70" t="s">
        <v>122</v>
      </c>
      <c r="E180" s="98">
        <f>SUM(F180:G180)</f>
        <v>84000</v>
      </c>
      <c r="F180" s="144">
        <v>84000</v>
      </c>
      <c r="G180" s="145"/>
    </row>
    <row r="181" spans="1:7" s="52" customFormat="1" ht="23.25" customHeight="1">
      <c r="A181" s="5"/>
      <c r="B181" s="33">
        <v>85214</v>
      </c>
      <c r="C181" s="56"/>
      <c r="D181" s="69" t="s">
        <v>46</v>
      </c>
      <c r="E181" s="98">
        <f>SUM(E182:E183)</f>
        <v>402000</v>
      </c>
      <c r="F181" s="99">
        <f>SUM(F182:F183)</f>
        <v>402000</v>
      </c>
      <c r="G181" s="100">
        <f>SUM(G182:G183)</f>
        <v>0</v>
      </c>
    </row>
    <row r="182" spans="1:7" s="52" customFormat="1" ht="25.5" customHeight="1">
      <c r="A182" s="5"/>
      <c r="B182" s="33"/>
      <c r="C182" s="32" t="s">
        <v>69</v>
      </c>
      <c r="D182" s="71" t="s">
        <v>96</v>
      </c>
      <c r="E182" s="98">
        <f>SUM(F182:G182)</f>
        <v>5000</v>
      </c>
      <c r="F182" s="144">
        <v>5000</v>
      </c>
      <c r="G182" s="145"/>
    </row>
    <row r="183" spans="1:7" s="52" customFormat="1" ht="25.5">
      <c r="A183" s="8"/>
      <c r="B183" s="17"/>
      <c r="C183" s="55" t="s">
        <v>49</v>
      </c>
      <c r="D183" s="70" t="s">
        <v>122</v>
      </c>
      <c r="E183" s="98">
        <f>SUM(F183:G183)</f>
        <v>397000</v>
      </c>
      <c r="F183" s="106">
        <v>397000</v>
      </c>
      <c r="G183" s="75"/>
    </row>
    <row r="184" spans="1:7" s="321" customFormat="1" ht="6.75" customHeight="1">
      <c r="A184" s="316"/>
      <c r="B184" s="317"/>
      <c r="C184" s="318"/>
      <c r="D184" s="317"/>
      <c r="E184" s="319"/>
      <c r="F184" s="317"/>
      <c r="G184" s="320"/>
    </row>
    <row r="185" spans="1:7" s="52" customFormat="1" ht="17.25" customHeight="1">
      <c r="A185" s="5"/>
      <c r="B185" s="33">
        <v>85216</v>
      </c>
      <c r="C185" s="56"/>
      <c r="D185" s="69" t="s">
        <v>16</v>
      </c>
      <c r="E185" s="98">
        <f>SUM(E186)</f>
        <v>959000</v>
      </c>
      <c r="F185" s="99">
        <f>SUM(F186)</f>
        <v>959000</v>
      </c>
      <c r="G185" s="100">
        <f>SUM(G186)</f>
        <v>0</v>
      </c>
    </row>
    <row r="186" spans="1:7" s="52" customFormat="1" ht="25.5">
      <c r="A186" s="8"/>
      <c r="B186" s="17"/>
      <c r="C186" s="55" t="s">
        <v>49</v>
      </c>
      <c r="D186" s="70" t="s">
        <v>122</v>
      </c>
      <c r="E186" s="98">
        <f>SUM(F186:G186)</f>
        <v>959000</v>
      </c>
      <c r="F186" s="144">
        <v>959000</v>
      </c>
      <c r="G186" s="145"/>
    </row>
    <row r="187" spans="1:7" s="52" customFormat="1" ht="22.5" customHeight="1">
      <c r="A187" s="5"/>
      <c r="B187" s="33">
        <v>85219</v>
      </c>
      <c r="C187" s="56"/>
      <c r="D187" s="69" t="s">
        <v>66</v>
      </c>
      <c r="E187" s="98">
        <f>E188</f>
        <v>549000</v>
      </c>
      <c r="F187" s="98">
        <f>F188</f>
        <v>549000</v>
      </c>
      <c r="G187" s="100">
        <f>G188</f>
        <v>0</v>
      </c>
    </row>
    <row r="188" spans="1:7" s="52" customFormat="1" ht="25.5">
      <c r="A188" s="5"/>
      <c r="B188" s="17"/>
      <c r="C188" s="55" t="s">
        <v>49</v>
      </c>
      <c r="D188" s="70" t="s">
        <v>122</v>
      </c>
      <c r="E188" s="98">
        <f>SUM(F188:G188)</f>
        <v>549000</v>
      </c>
      <c r="F188" s="108">
        <v>549000</v>
      </c>
      <c r="G188" s="75"/>
    </row>
    <row r="189" spans="1:7" s="268" customFormat="1" ht="9" customHeight="1">
      <c r="A189" s="265"/>
      <c r="B189" s="259"/>
      <c r="C189" s="280"/>
      <c r="D189" s="314"/>
      <c r="E189" s="262"/>
      <c r="F189" s="266"/>
      <c r="G189" s="267"/>
    </row>
    <row r="190" spans="1:7" s="52" customFormat="1" ht="14.25" customHeight="1">
      <c r="A190" s="5"/>
      <c r="B190" s="33">
        <v>85228</v>
      </c>
      <c r="C190" s="56"/>
      <c r="D190" s="69" t="s">
        <v>52</v>
      </c>
      <c r="E190" s="98">
        <f>SUM(E191:E192)</f>
        <v>50350</v>
      </c>
      <c r="F190" s="99">
        <f>SUM(F191:F192)</f>
        <v>50350</v>
      </c>
      <c r="G190" s="100">
        <f>SUM(G191:G192)</f>
        <v>0</v>
      </c>
    </row>
    <row r="191" spans="1:7" s="52" customFormat="1" ht="24" customHeight="1">
      <c r="A191" s="5"/>
      <c r="B191" s="33"/>
      <c r="C191" s="32" t="s">
        <v>89</v>
      </c>
      <c r="D191" s="34" t="s">
        <v>101</v>
      </c>
      <c r="E191" s="98">
        <f>SUM(F191:G191)</f>
        <v>50000</v>
      </c>
      <c r="F191" s="108">
        <v>50000</v>
      </c>
      <c r="G191" s="74"/>
    </row>
    <row r="192" spans="1:7" s="52" customFormat="1" ht="27.75" customHeight="1">
      <c r="A192" s="9"/>
      <c r="B192" s="17"/>
      <c r="C192" s="32" t="s">
        <v>153</v>
      </c>
      <c r="D192" s="70" t="s">
        <v>154</v>
      </c>
      <c r="E192" s="98">
        <f>SUM(F192:G192)</f>
        <v>350</v>
      </c>
      <c r="F192" s="144">
        <v>350</v>
      </c>
      <c r="G192" s="145"/>
    </row>
    <row r="193" spans="1:7" s="95" customFormat="1" ht="14.25" customHeight="1">
      <c r="A193" s="275">
        <v>1</v>
      </c>
      <c r="B193" s="276">
        <v>2</v>
      </c>
      <c r="C193" s="277">
        <v>3</v>
      </c>
      <c r="D193" s="276">
        <v>4</v>
      </c>
      <c r="E193" s="309">
        <v>5</v>
      </c>
      <c r="F193" s="276">
        <v>6</v>
      </c>
      <c r="G193" s="310">
        <v>7</v>
      </c>
    </row>
    <row r="194" spans="1:7" s="324" customFormat="1" ht="12" customHeight="1">
      <c r="A194" s="316"/>
      <c r="B194" s="317"/>
      <c r="C194" s="318"/>
      <c r="D194" s="317"/>
      <c r="E194" s="322"/>
      <c r="F194" s="323"/>
      <c r="G194" s="297"/>
    </row>
    <row r="195" spans="1:7" s="52" customFormat="1" ht="14.25" customHeight="1">
      <c r="A195" s="5">
        <v>853</v>
      </c>
      <c r="B195" s="15"/>
      <c r="C195" s="56"/>
      <c r="D195" s="69" t="s">
        <v>18</v>
      </c>
      <c r="E195" s="98">
        <f>SUM(E197)</f>
        <v>620144</v>
      </c>
      <c r="F195" s="98">
        <f>SUM(F197)</f>
        <v>620144</v>
      </c>
      <c r="G195" s="100">
        <f>SUM(G197)</f>
        <v>0</v>
      </c>
    </row>
    <row r="196" spans="1:7" s="268" customFormat="1" ht="12.75">
      <c r="A196" s="265"/>
      <c r="B196" s="284"/>
      <c r="C196" s="325"/>
      <c r="D196" s="281"/>
      <c r="E196" s="77"/>
      <c r="F196" s="108"/>
      <c r="G196" s="74"/>
    </row>
    <row r="197" spans="1:7" s="268" customFormat="1" ht="12.75">
      <c r="A197" s="265"/>
      <c r="B197" s="33">
        <v>85395</v>
      </c>
      <c r="C197" s="326"/>
      <c r="D197" s="34" t="s">
        <v>140</v>
      </c>
      <c r="E197" s="77">
        <f>SUM(E198:E199)</f>
        <v>620144</v>
      </c>
      <c r="F197" s="77">
        <f>SUM(F198:F199)</f>
        <v>620144</v>
      </c>
      <c r="G197" s="102">
        <f>SUM(G198:G199)</f>
        <v>0</v>
      </c>
    </row>
    <row r="198" spans="1:7" s="268" customFormat="1" ht="38.25">
      <c r="A198" s="265"/>
      <c r="B198" s="259"/>
      <c r="C198" s="229">
        <v>2708</v>
      </c>
      <c r="D198" s="70" t="s">
        <v>61</v>
      </c>
      <c r="E198" s="230">
        <f>F198+G198</f>
        <v>527122</v>
      </c>
      <c r="F198" s="144">
        <v>527122</v>
      </c>
      <c r="G198" s="145"/>
    </row>
    <row r="199" spans="1:7" s="268" customFormat="1" ht="39" thickBot="1">
      <c r="A199" s="288"/>
      <c r="B199" s="327"/>
      <c r="C199" s="231">
        <v>2709</v>
      </c>
      <c r="D199" s="35" t="s">
        <v>61</v>
      </c>
      <c r="E199" s="150">
        <f>F199+G199</f>
        <v>93022</v>
      </c>
      <c r="F199" s="155">
        <v>93022</v>
      </c>
      <c r="G199" s="156"/>
    </row>
    <row r="200" spans="1:7" s="268" customFormat="1" ht="14.25" customHeight="1" thickTop="1">
      <c r="A200" s="265"/>
      <c r="B200" s="259"/>
      <c r="C200" s="260"/>
      <c r="D200" s="261"/>
      <c r="E200" s="262"/>
      <c r="F200" s="282"/>
      <c r="G200" s="269"/>
    </row>
    <row r="201" spans="1:7" s="52" customFormat="1" ht="14.25" customHeight="1">
      <c r="A201" s="5">
        <v>900</v>
      </c>
      <c r="B201" s="16"/>
      <c r="C201" s="56"/>
      <c r="D201" s="69" t="s">
        <v>93</v>
      </c>
      <c r="E201" s="98">
        <f>E203+E209+E212+E215</f>
        <v>6749064</v>
      </c>
      <c r="F201" s="98">
        <f>F203+F209+F212+F215</f>
        <v>4294385</v>
      </c>
      <c r="G201" s="100">
        <f>G203+G209+G212+G215</f>
        <v>2454679</v>
      </c>
    </row>
    <row r="202" spans="1:7" s="268" customFormat="1" ht="9.75" customHeight="1">
      <c r="A202" s="265"/>
      <c r="B202" s="259"/>
      <c r="C202" s="260"/>
      <c r="D202" s="261"/>
      <c r="E202" s="262"/>
      <c r="F202" s="303"/>
      <c r="G202" s="263"/>
    </row>
    <row r="203" spans="1:7" s="52" customFormat="1" ht="14.25" customHeight="1">
      <c r="A203" s="5"/>
      <c r="B203" s="33">
        <v>90001</v>
      </c>
      <c r="C203" s="56"/>
      <c r="D203" s="69" t="s">
        <v>34</v>
      </c>
      <c r="E203" s="98">
        <f>SUM(E204:E205)</f>
        <v>2000000</v>
      </c>
      <c r="F203" s="98">
        <f>SUM(F204:F205)</f>
        <v>0</v>
      </c>
      <c r="G203" s="100">
        <f>SUM(G204:G205)</f>
        <v>2000000</v>
      </c>
    </row>
    <row r="204" spans="1:7" s="298" customFormat="1" ht="29.25" customHeight="1" hidden="1" thickBot="1">
      <c r="A204" s="291"/>
      <c r="B204" s="292"/>
      <c r="C204" s="232">
        <v>6298</v>
      </c>
      <c r="D204" s="217" t="s">
        <v>38</v>
      </c>
      <c r="E204" s="197">
        <f>SUM(F204:G204)</f>
        <v>0</v>
      </c>
      <c r="F204" s="328"/>
      <c r="G204" s="215"/>
    </row>
    <row r="205" spans="1:7" s="298" customFormat="1" ht="43.5" customHeight="1">
      <c r="A205" s="291"/>
      <c r="B205" s="302"/>
      <c r="C205" s="233">
        <v>6260</v>
      </c>
      <c r="D205" s="234" t="s">
        <v>92</v>
      </c>
      <c r="E205" s="143">
        <f>SUM(F205:G205)</f>
        <v>2000000</v>
      </c>
      <c r="F205" s="218"/>
      <c r="G205" s="219">
        <v>2000000</v>
      </c>
    </row>
    <row r="206" spans="1:7" s="268" customFormat="1" ht="9" customHeight="1">
      <c r="A206" s="265"/>
      <c r="B206" s="259"/>
      <c r="C206" s="260"/>
      <c r="D206" s="261"/>
      <c r="E206" s="262"/>
      <c r="F206" s="282"/>
      <c r="G206" s="269"/>
    </row>
    <row r="207" spans="1:7" s="85" customFormat="1" ht="14.25" customHeight="1" hidden="1">
      <c r="A207" s="26"/>
      <c r="B207" s="203">
        <v>90002</v>
      </c>
      <c r="C207" s="212"/>
      <c r="D207" s="213" t="s">
        <v>144</v>
      </c>
      <c r="E207" s="197" t="e">
        <f>#REF!</f>
        <v>#REF!</v>
      </c>
      <c r="F207" s="197" t="e">
        <f>#REF!</f>
        <v>#REF!</v>
      </c>
      <c r="G207" s="215" t="e">
        <f>#REF!</f>
        <v>#REF!</v>
      </c>
    </row>
    <row r="208" spans="1:7" s="52" customFormat="1" ht="12.75" hidden="1">
      <c r="A208" s="5"/>
      <c r="B208" s="33"/>
      <c r="C208" s="40"/>
      <c r="D208" s="71"/>
      <c r="E208" s="77"/>
      <c r="F208" s="108"/>
      <c r="G208" s="74"/>
    </row>
    <row r="209" spans="1:7" s="52" customFormat="1" ht="12.75">
      <c r="A209" s="5"/>
      <c r="B209" s="33">
        <v>90004</v>
      </c>
      <c r="C209" s="37"/>
      <c r="D209" s="34" t="s">
        <v>57</v>
      </c>
      <c r="E209" s="98">
        <f>SUM(E210)</f>
        <v>1499500</v>
      </c>
      <c r="F209" s="99">
        <f>SUM(F210)</f>
        <v>1499500</v>
      </c>
      <c r="G209" s="100">
        <f>SUM(G210)</f>
        <v>0</v>
      </c>
    </row>
    <row r="210" spans="1:7" s="52" customFormat="1" ht="34.5" customHeight="1">
      <c r="A210" s="8"/>
      <c r="B210" s="17"/>
      <c r="C210" s="37" t="s">
        <v>3</v>
      </c>
      <c r="D210" s="34" t="s">
        <v>1</v>
      </c>
      <c r="E210" s="98">
        <f>SUM(F210:G210)</f>
        <v>1499500</v>
      </c>
      <c r="F210" s="106">
        <v>1499500</v>
      </c>
      <c r="G210" s="75"/>
    </row>
    <row r="211" spans="1:7" s="52" customFormat="1" ht="14.25" customHeight="1">
      <c r="A211" s="5"/>
      <c r="B211" s="33">
        <v>90020</v>
      </c>
      <c r="C211" s="57"/>
      <c r="D211" s="68" t="s">
        <v>149</v>
      </c>
      <c r="E211" s="77"/>
      <c r="F211" s="108"/>
      <c r="G211" s="74"/>
    </row>
    <row r="212" spans="1:7" s="52" customFormat="1" ht="14.25" customHeight="1">
      <c r="A212" s="5"/>
      <c r="B212" s="33"/>
      <c r="C212" s="56"/>
      <c r="D212" s="69" t="s">
        <v>150</v>
      </c>
      <c r="E212" s="98">
        <f>SUM(E213)</f>
        <v>50000</v>
      </c>
      <c r="F212" s="99">
        <f>SUM(F213)</f>
        <v>50000</v>
      </c>
      <c r="G212" s="100">
        <f>SUM(G213)</f>
        <v>0</v>
      </c>
    </row>
    <row r="213" spans="1:7" s="52" customFormat="1" ht="25.5" customHeight="1">
      <c r="A213" s="8"/>
      <c r="B213" s="17"/>
      <c r="C213" s="32" t="s">
        <v>90</v>
      </c>
      <c r="D213" s="34" t="s">
        <v>102</v>
      </c>
      <c r="E213" s="151">
        <f>SUM(F213:G213)</f>
        <v>50000</v>
      </c>
      <c r="F213" s="106">
        <v>50000</v>
      </c>
      <c r="G213" s="75"/>
    </row>
    <row r="214" spans="1:7" s="268" customFormat="1" ht="6" customHeight="1">
      <c r="A214" s="265"/>
      <c r="B214" s="259"/>
      <c r="C214" s="260"/>
      <c r="D214" s="261"/>
      <c r="E214" s="329"/>
      <c r="F214" s="266"/>
      <c r="G214" s="330"/>
    </row>
    <row r="215" spans="1:7" s="52" customFormat="1" ht="14.25" customHeight="1">
      <c r="A215" s="5"/>
      <c r="B215" s="33">
        <v>90095</v>
      </c>
      <c r="C215" s="56"/>
      <c r="D215" s="69" t="s">
        <v>140</v>
      </c>
      <c r="E215" s="161">
        <f>E216+E217+E218+E219+E220+E221+E222+E223+E224+E225+E226+E227</f>
        <v>3199564</v>
      </c>
      <c r="F215" s="99">
        <f>F216+F217+F218+F219+F220+F221+F222+F223+F224+F225+F226+F227</f>
        <v>2744885</v>
      </c>
      <c r="G215" s="100">
        <f>G216+G217+G218+G219+G220+G221+G222+G223+G224+G225+G226+G227</f>
        <v>454679</v>
      </c>
    </row>
    <row r="216" spans="1:7" s="52" customFormat="1" ht="25.5" customHeight="1">
      <c r="A216" s="5"/>
      <c r="B216" s="33"/>
      <c r="C216" s="36" t="s">
        <v>67</v>
      </c>
      <c r="D216" s="70" t="s">
        <v>95</v>
      </c>
      <c r="E216" s="98">
        <f aca="true" t="shared" si="2" ref="E216:E224">SUM(F216:G216)</f>
        <v>1402000</v>
      </c>
      <c r="F216" s="144">
        <v>1402000</v>
      </c>
      <c r="G216" s="162"/>
    </row>
    <row r="217" spans="1:7" s="52" customFormat="1" ht="25.5">
      <c r="A217" s="5"/>
      <c r="B217" s="33"/>
      <c r="C217" s="36" t="s">
        <v>84</v>
      </c>
      <c r="D217" s="70" t="s">
        <v>112</v>
      </c>
      <c r="E217" s="98">
        <f t="shared" si="2"/>
        <v>50000</v>
      </c>
      <c r="F217" s="108">
        <v>50000</v>
      </c>
      <c r="G217" s="11"/>
    </row>
    <row r="218" spans="1:7" s="52" customFormat="1" ht="38.25">
      <c r="A218" s="5"/>
      <c r="B218" s="33"/>
      <c r="C218" s="36" t="s">
        <v>91</v>
      </c>
      <c r="D218" s="70" t="s">
        <v>0</v>
      </c>
      <c r="E218" s="98">
        <f>SUM(F218:G218)</f>
        <v>878957</v>
      </c>
      <c r="F218" s="144">
        <v>878957</v>
      </c>
      <c r="G218" s="162"/>
    </row>
    <row r="219" spans="1:7" s="52" customFormat="1" ht="33.75" customHeight="1">
      <c r="A219" s="5"/>
      <c r="B219" s="33"/>
      <c r="C219" s="36" t="s">
        <v>151</v>
      </c>
      <c r="D219" s="34" t="s">
        <v>152</v>
      </c>
      <c r="E219" s="98">
        <f t="shared" si="2"/>
        <v>13000</v>
      </c>
      <c r="F219" s="144"/>
      <c r="G219" s="162">
        <v>13000</v>
      </c>
    </row>
    <row r="220" spans="1:7" s="52" customFormat="1" ht="25.5">
      <c r="A220" s="5"/>
      <c r="B220" s="33"/>
      <c r="C220" s="58" t="s">
        <v>19</v>
      </c>
      <c r="D220" s="70" t="s">
        <v>20</v>
      </c>
      <c r="E220" s="98">
        <f>SUM(F220:G220)</f>
        <v>170000</v>
      </c>
      <c r="F220" s="108"/>
      <c r="G220" s="11">
        <v>170000</v>
      </c>
    </row>
    <row r="221" spans="1:7" s="52" customFormat="1" ht="25.5" customHeight="1">
      <c r="A221" s="5"/>
      <c r="B221" s="33"/>
      <c r="C221" s="58" t="s">
        <v>89</v>
      </c>
      <c r="D221" s="72" t="s">
        <v>101</v>
      </c>
      <c r="E221" s="98">
        <f t="shared" si="2"/>
        <v>8928</v>
      </c>
      <c r="F221" s="144">
        <v>8928</v>
      </c>
      <c r="G221" s="162"/>
    </row>
    <row r="222" spans="1:14" s="52" customFormat="1" ht="25.5" customHeight="1">
      <c r="A222" s="5"/>
      <c r="B222" s="33"/>
      <c r="C222" s="65" t="s">
        <v>87</v>
      </c>
      <c r="D222" s="70" t="s">
        <v>114</v>
      </c>
      <c r="E222" s="151">
        <f>F222+G222</f>
        <v>1000</v>
      </c>
      <c r="F222" s="144">
        <v>1000</v>
      </c>
      <c r="G222" s="145"/>
      <c r="H222" s="64"/>
      <c r="I222" s="50"/>
      <c r="J222" s="66"/>
      <c r="K222" s="51"/>
      <c r="L222" s="51"/>
      <c r="M222" s="51"/>
      <c r="N222" s="51"/>
    </row>
    <row r="223" spans="1:7" s="52" customFormat="1" ht="25.5" customHeight="1">
      <c r="A223" s="5"/>
      <c r="B223" s="33"/>
      <c r="C223" s="36" t="s">
        <v>68</v>
      </c>
      <c r="D223" s="70" t="s">
        <v>103</v>
      </c>
      <c r="E223" s="98">
        <f t="shared" si="2"/>
        <v>23000</v>
      </c>
      <c r="F223" s="144">
        <v>23000</v>
      </c>
      <c r="G223" s="162"/>
    </row>
    <row r="224" spans="1:7" s="52" customFormat="1" ht="25.5" customHeight="1">
      <c r="A224" s="5"/>
      <c r="B224" s="33"/>
      <c r="C224" s="55" t="s">
        <v>69</v>
      </c>
      <c r="D224" s="70" t="s">
        <v>96</v>
      </c>
      <c r="E224" s="98">
        <f t="shared" si="2"/>
        <v>81000</v>
      </c>
      <c r="F224" s="108">
        <v>81000</v>
      </c>
      <c r="G224" s="11"/>
    </row>
    <row r="225" spans="1:7" s="52" customFormat="1" ht="25.5" customHeight="1">
      <c r="A225" s="5"/>
      <c r="B225" s="33"/>
      <c r="C225" s="55" t="s">
        <v>3</v>
      </c>
      <c r="D225" s="70" t="s">
        <v>1</v>
      </c>
      <c r="E225" s="151">
        <f>SUM(F225:G225)</f>
        <v>300000</v>
      </c>
      <c r="F225" s="144">
        <v>300000</v>
      </c>
      <c r="G225" s="162"/>
    </row>
    <row r="226" spans="1:7" s="52" customFormat="1" ht="25.5" customHeight="1">
      <c r="A226" s="9"/>
      <c r="B226" s="17"/>
      <c r="C226" s="233">
        <v>6269</v>
      </c>
      <c r="D226" s="234" t="s">
        <v>92</v>
      </c>
      <c r="E226" s="151">
        <f>SUM(F226:G226)</f>
        <v>271679</v>
      </c>
      <c r="F226" s="144"/>
      <c r="G226" s="162">
        <v>271679</v>
      </c>
    </row>
    <row r="227" spans="1:7" s="52" customFormat="1" ht="25.5" customHeight="1" hidden="1">
      <c r="A227" s="19"/>
      <c r="B227" s="53"/>
      <c r="C227" s="331">
        <v>6298</v>
      </c>
      <c r="D227" s="223" t="s">
        <v>38</v>
      </c>
      <c r="E227" s="150">
        <f>SUM(F227:G227)</f>
        <v>0</v>
      </c>
      <c r="F227" s="155"/>
      <c r="G227" s="332"/>
    </row>
    <row r="228" spans="1:7" s="268" customFormat="1" ht="9.75" customHeight="1" hidden="1">
      <c r="A228" s="265"/>
      <c r="B228" s="259"/>
      <c r="C228" s="260"/>
      <c r="D228" s="261"/>
      <c r="E228" s="333"/>
      <c r="F228" s="282"/>
      <c r="G228" s="334"/>
    </row>
    <row r="229" spans="1:7" s="52" customFormat="1" ht="13.5" customHeight="1" hidden="1">
      <c r="A229" s="5">
        <v>921</v>
      </c>
      <c r="B229" s="17"/>
      <c r="C229" s="56"/>
      <c r="D229" s="69" t="s">
        <v>2</v>
      </c>
      <c r="E229" s="161">
        <f>SUM(E231)</f>
        <v>0</v>
      </c>
      <c r="F229" s="99">
        <f>SUM(F231)</f>
        <v>0</v>
      </c>
      <c r="G229" s="21">
        <f>SUM(G231)</f>
        <v>0</v>
      </c>
    </row>
    <row r="230" spans="1:7" s="268" customFormat="1" ht="14.25" customHeight="1" hidden="1">
      <c r="A230" s="265"/>
      <c r="B230" s="259"/>
      <c r="C230" s="260"/>
      <c r="D230" s="261"/>
      <c r="E230" s="333"/>
      <c r="F230" s="303"/>
      <c r="G230" s="335"/>
    </row>
    <row r="231" spans="1:7" s="52" customFormat="1" ht="14.25" customHeight="1" hidden="1">
      <c r="A231" s="5"/>
      <c r="B231" s="33">
        <v>92109</v>
      </c>
      <c r="C231" s="56"/>
      <c r="D231" s="69" t="s">
        <v>35</v>
      </c>
      <c r="E231" s="161">
        <f>SUM(E232)</f>
        <v>0</v>
      </c>
      <c r="F231" s="99">
        <f>SUM(F232)</f>
        <v>0</v>
      </c>
      <c r="G231" s="21">
        <f>SUM(G232)</f>
        <v>0</v>
      </c>
    </row>
    <row r="232" spans="1:7" s="52" customFormat="1" ht="40.5" customHeight="1" hidden="1">
      <c r="A232" s="5"/>
      <c r="B232" s="33"/>
      <c r="C232" s="209">
        <v>6298</v>
      </c>
      <c r="D232" s="336" t="s">
        <v>38</v>
      </c>
      <c r="E232" s="77">
        <f>SUM(F232:G232)</f>
        <v>0</v>
      </c>
      <c r="F232" s="108"/>
      <c r="G232" s="11"/>
    </row>
    <row r="233" spans="1:7" s="95" customFormat="1" ht="14.25" customHeight="1">
      <c r="A233" s="275">
        <v>1</v>
      </c>
      <c r="B233" s="276">
        <v>2</v>
      </c>
      <c r="C233" s="277">
        <v>3</v>
      </c>
      <c r="D233" s="276">
        <v>4</v>
      </c>
      <c r="E233" s="309">
        <v>5</v>
      </c>
      <c r="F233" s="276">
        <v>6</v>
      </c>
      <c r="G233" s="310">
        <v>7</v>
      </c>
    </row>
    <row r="234" spans="1:7" s="52" customFormat="1" ht="27" customHeight="1">
      <c r="A234" s="5">
        <v>926</v>
      </c>
      <c r="B234" s="16"/>
      <c r="C234" s="56"/>
      <c r="D234" s="69" t="s">
        <v>32</v>
      </c>
      <c r="E234" s="161">
        <f>SUM(E236,)</f>
        <v>666000</v>
      </c>
      <c r="F234" s="99">
        <f>SUM(F236,)</f>
        <v>0</v>
      </c>
      <c r="G234" s="21">
        <f>SUM(G236,)</f>
        <v>666000</v>
      </c>
    </row>
    <row r="235" spans="1:7" s="268" customFormat="1" ht="9" customHeight="1">
      <c r="A235" s="265"/>
      <c r="B235" s="284"/>
      <c r="C235" s="260"/>
      <c r="D235" s="261"/>
      <c r="E235" s="337"/>
      <c r="F235" s="338"/>
      <c r="G235" s="339"/>
    </row>
    <row r="236" spans="1:7" s="52" customFormat="1" ht="18" customHeight="1">
      <c r="A236" s="5"/>
      <c r="B236" s="33">
        <v>92601</v>
      </c>
      <c r="C236" s="56"/>
      <c r="D236" s="69" t="s">
        <v>48</v>
      </c>
      <c r="E236" s="161">
        <f>SUM(E237:E238)</f>
        <v>666000</v>
      </c>
      <c r="F236" s="99">
        <f>SUM(F237:F238)</f>
        <v>0</v>
      </c>
      <c r="G236" s="21">
        <f>SUM(G237:G238)</f>
        <v>666000</v>
      </c>
    </row>
    <row r="237" spans="1:7" s="268" customFormat="1" ht="38.25">
      <c r="A237" s="265"/>
      <c r="B237" s="259"/>
      <c r="C237" s="160">
        <v>6300</v>
      </c>
      <c r="D237" s="70" t="s">
        <v>14</v>
      </c>
      <c r="E237" s="151">
        <f>SUM(F237:G237)</f>
        <v>333000</v>
      </c>
      <c r="F237" s="144"/>
      <c r="G237" s="162">
        <v>333000</v>
      </c>
    </row>
    <row r="238" spans="1:7" s="268" customFormat="1" ht="31.5" customHeight="1" thickBot="1">
      <c r="A238" s="340"/>
      <c r="B238" s="341"/>
      <c r="C238" s="163">
        <v>6330</v>
      </c>
      <c r="D238" s="34" t="s">
        <v>15</v>
      </c>
      <c r="E238" s="152">
        <f>SUM(F238:G238)</f>
        <v>333000</v>
      </c>
      <c r="F238" s="121"/>
      <c r="G238" s="7">
        <v>333000</v>
      </c>
    </row>
    <row r="239" spans="1:7" s="204" customFormat="1" ht="14.25" customHeight="1">
      <c r="A239" s="342"/>
      <c r="B239" s="343"/>
      <c r="C239" s="344"/>
      <c r="D239" s="345"/>
      <c r="E239" s="346"/>
      <c r="F239" s="347"/>
      <c r="G239" s="348"/>
    </row>
    <row r="240" spans="1:7" s="170" customFormat="1" ht="19.5" customHeight="1" thickBot="1">
      <c r="A240" s="20"/>
      <c r="B240" s="60"/>
      <c r="C240" s="167"/>
      <c r="D240" s="168" t="s">
        <v>134</v>
      </c>
      <c r="E240" s="130">
        <f>E55+E60+E70+E86+E99+E109+E151+E162+E167+E172+E195+E201+E229+E234</f>
        <v>106949842</v>
      </c>
      <c r="F240" s="131">
        <f>F55+F60+F66+F70+F86+F99+F109+F151+F162+F167+F172+F195+F201+F229+F234</f>
        <v>93371076</v>
      </c>
      <c r="G240" s="169">
        <f>G55+G60+G66+G70+G86+G99+G109+G151+G162+G167+G172+G195+G201+G229+G234</f>
        <v>13578766</v>
      </c>
    </row>
    <row r="241" spans="1:7" s="349" customFormat="1" ht="36" customHeight="1">
      <c r="A241" s="392" t="s">
        <v>120</v>
      </c>
      <c r="B241" s="392"/>
      <c r="C241" s="392"/>
      <c r="D241" s="392"/>
      <c r="E241" s="392"/>
      <c r="F241" s="392"/>
      <c r="G241" s="392"/>
    </row>
    <row r="242" spans="1:7" s="204" customFormat="1" ht="14.25" customHeight="1">
      <c r="A242" s="393" t="s">
        <v>118</v>
      </c>
      <c r="B242" s="393"/>
      <c r="C242" s="393"/>
      <c r="D242" s="393"/>
      <c r="E242" s="393"/>
      <c r="F242" s="393"/>
      <c r="G242" s="393"/>
    </row>
    <row r="243" spans="1:7" s="204" customFormat="1" ht="14.25" customHeight="1" thickBot="1">
      <c r="A243" s="350"/>
      <c r="B243" s="351"/>
      <c r="C243" s="352"/>
      <c r="D243" s="353"/>
      <c r="E243" s="354"/>
      <c r="F243" s="355"/>
      <c r="G243" s="3" t="s">
        <v>37</v>
      </c>
    </row>
    <row r="244" spans="1:7" s="171" customFormat="1" ht="14.25" customHeight="1">
      <c r="A244" s="398" t="s">
        <v>124</v>
      </c>
      <c r="B244" s="400" t="s">
        <v>135</v>
      </c>
      <c r="C244" s="400" t="s">
        <v>145</v>
      </c>
      <c r="D244" s="400" t="s">
        <v>136</v>
      </c>
      <c r="E244" s="407" t="s">
        <v>116</v>
      </c>
      <c r="F244" s="411" t="s">
        <v>29</v>
      </c>
      <c r="G244" s="412"/>
    </row>
    <row r="245" spans="1:7" s="25" customFormat="1" ht="12.75">
      <c r="A245" s="399"/>
      <c r="B245" s="401"/>
      <c r="C245" s="401"/>
      <c r="D245" s="401"/>
      <c r="E245" s="409"/>
      <c r="F245" s="87" t="s">
        <v>7</v>
      </c>
      <c r="G245" s="88" t="s">
        <v>8</v>
      </c>
    </row>
    <row r="246" spans="1:7" s="95" customFormat="1" ht="12" thickBot="1">
      <c r="A246" s="90">
        <v>1</v>
      </c>
      <c r="B246" s="140">
        <v>2</v>
      </c>
      <c r="C246" s="141">
        <v>3</v>
      </c>
      <c r="D246" s="140">
        <v>4</v>
      </c>
      <c r="E246" s="172">
        <v>5</v>
      </c>
      <c r="F246" s="92">
        <v>6</v>
      </c>
      <c r="G246" s="93">
        <v>7</v>
      </c>
    </row>
    <row r="247" spans="1:7" s="52" customFormat="1" ht="12.75" customHeight="1">
      <c r="A247" s="18"/>
      <c r="B247" s="22"/>
      <c r="C247" s="41"/>
      <c r="D247" s="22"/>
      <c r="E247" s="173"/>
      <c r="F247" s="174"/>
      <c r="G247" s="74"/>
    </row>
    <row r="248" spans="1:7" s="52" customFormat="1" ht="12.75" customHeight="1">
      <c r="A248" s="5">
        <v>750</v>
      </c>
      <c r="B248" s="16"/>
      <c r="C248" s="42"/>
      <c r="D248" s="27" t="s">
        <v>128</v>
      </c>
      <c r="E248" s="175">
        <f>SUM(E250)</f>
        <v>305000</v>
      </c>
      <c r="F248" s="106">
        <f>SUM(F250)</f>
        <v>305000</v>
      </c>
      <c r="G248" s="75">
        <f>SUM(G250)</f>
        <v>0</v>
      </c>
    </row>
    <row r="249" spans="1:7" s="52" customFormat="1" ht="12.75" customHeight="1">
      <c r="A249" s="5"/>
      <c r="B249" s="33"/>
      <c r="C249" s="176"/>
      <c r="D249" s="28"/>
      <c r="E249" s="107"/>
      <c r="F249" s="108"/>
      <c r="G249" s="74"/>
    </row>
    <row r="250" spans="1:7" s="52" customFormat="1" ht="12.75" customHeight="1">
      <c r="A250" s="5"/>
      <c r="B250" s="33">
        <v>75011</v>
      </c>
      <c r="C250" s="177"/>
      <c r="D250" s="27" t="s">
        <v>36</v>
      </c>
      <c r="E250" s="175">
        <f>SUM(E253)</f>
        <v>305000</v>
      </c>
      <c r="F250" s="106">
        <f>SUM(F253)</f>
        <v>305000</v>
      </c>
      <c r="G250" s="75">
        <f>SUM(G253)</f>
        <v>0</v>
      </c>
    </row>
    <row r="251" spans="1:7" s="52" customFormat="1" ht="12.75" customHeight="1">
      <c r="A251" s="5"/>
      <c r="B251" s="33"/>
      <c r="C251" s="176">
        <v>2010</v>
      </c>
      <c r="D251" s="28" t="s">
        <v>24</v>
      </c>
      <c r="E251" s="107"/>
      <c r="F251" s="108"/>
      <c r="G251" s="74"/>
    </row>
    <row r="252" spans="1:7" s="52" customFormat="1" ht="12.75" customHeight="1">
      <c r="A252" s="5"/>
      <c r="B252" s="33"/>
      <c r="C252" s="176"/>
      <c r="D252" s="28" t="s">
        <v>25</v>
      </c>
      <c r="E252" s="107"/>
      <c r="F252" s="108"/>
      <c r="G252" s="74"/>
    </row>
    <row r="253" spans="1:7" s="52" customFormat="1" ht="12.75" customHeight="1" thickBot="1">
      <c r="A253" s="19"/>
      <c r="B253" s="53"/>
      <c r="C253" s="178"/>
      <c r="D253" s="179" t="s">
        <v>26</v>
      </c>
      <c r="E253" s="180">
        <f>SUM(F253:G253)</f>
        <v>305000</v>
      </c>
      <c r="F253" s="155">
        <v>305000</v>
      </c>
      <c r="G253" s="156"/>
    </row>
    <row r="254" spans="1:7" s="52" customFormat="1" ht="12.75" customHeight="1" thickTop="1">
      <c r="A254" s="5"/>
      <c r="B254" s="33"/>
      <c r="C254" s="176"/>
      <c r="D254" s="28"/>
      <c r="E254" s="107"/>
      <c r="F254" s="108"/>
      <c r="G254" s="74"/>
    </row>
    <row r="255" spans="1:7" s="52" customFormat="1" ht="12.75" customHeight="1">
      <c r="A255" s="5">
        <v>751</v>
      </c>
      <c r="B255" s="15"/>
      <c r="C255" s="41"/>
      <c r="D255" s="28" t="s">
        <v>167</v>
      </c>
      <c r="E255" s="107"/>
      <c r="F255" s="108"/>
      <c r="G255" s="74"/>
    </row>
    <row r="256" spans="1:7" s="52" customFormat="1" ht="12.75" customHeight="1">
      <c r="A256" s="5"/>
      <c r="B256" s="16"/>
      <c r="C256" s="42"/>
      <c r="D256" s="27" t="s">
        <v>27</v>
      </c>
      <c r="E256" s="175">
        <f>SUM(E258)</f>
        <v>6780</v>
      </c>
      <c r="F256" s="106">
        <f>SUM(F258)</f>
        <v>6780</v>
      </c>
      <c r="G256" s="75">
        <f>SUM(G258)</f>
        <v>0</v>
      </c>
    </row>
    <row r="257" spans="1:7" s="52" customFormat="1" ht="12.75" customHeight="1">
      <c r="A257" s="5"/>
      <c r="B257" s="33"/>
      <c r="C257" s="176"/>
      <c r="D257" s="28"/>
      <c r="E257" s="107"/>
      <c r="F257" s="108"/>
      <c r="G257" s="74"/>
    </row>
    <row r="258" spans="1:7" s="52" customFormat="1" ht="12.75" customHeight="1">
      <c r="A258" s="5"/>
      <c r="B258" s="33">
        <v>75101</v>
      </c>
      <c r="C258" s="177"/>
      <c r="D258" s="27" t="s">
        <v>168</v>
      </c>
      <c r="E258" s="175">
        <f>SUM(E261)</f>
        <v>6780</v>
      </c>
      <c r="F258" s="106">
        <f>SUM(F261)</f>
        <v>6780</v>
      </c>
      <c r="G258" s="75">
        <f>SUM(G261)</f>
        <v>0</v>
      </c>
    </row>
    <row r="259" spans="1:7" s="52" customFormat="1" ht="12.75" customHeight="1">
      <c r="A259" s="5"/>
      <c r="B259" s="33"/>
      <c r="C259" s="176">
        <v>2010</v>
      </c>
      <c r="D259" s="28" t="s">
        <v>24</v>
      </c>
      <c r="E259" s="107"/>
      <c r="F259" s="108"/>
      <c r="G259" s="74"/>
    </row>
    <row r="260" spans="1:7" s="52" customFormat="1" ht="12.75" customHeight="1">
      <c r="A260" s="5"/>
      <c r="B260" s="33"/>
      <c r="C260" s="176"/>
      <c r="D260" s="28" t="s">
        <v>25</v>
      </c>
      <c r="E260" s="107"/>
      <c r="F260" s="108"/>
      <c r="G260" s="74"/>
    </row>
    <row r="261" spans="1:7" s="52" customFormat="1" ht="12.75" customHeight="1" thickBot="1">
      <c r="A261" s="19"/>
      <c r="B261" s="53"/>
      <c r="C261" s="178"/>
      <c r="D261" s="179" t="s">
        <v>26</v>
      </c>
      <c r="E261" s="237">
        <f>SUM(F261:G261)</f>
        <v>6780</v>
      </c>
      <c r="F261" s="155">
        <v>6780</v>
      </c>
      <c r="G261" s="156"/>
    </row>
    <row r="262" spans="1:7" s="268" customFormat="1" ht="12.75" customHeight="1" thickTop="1">
      <c r="A262" s="265"/>
      <c r="B262" s="356"/>
      <c r="C262" s="325"/>
      <c r="D262" s="356"/>
      <c r="E262" s="357"/>
      <c r="F262" s="282"/>
      <c r="G262" s="269"/>
    </row>
    <row r="263" spans="1:7" s="52" customFormat="1" ht="12.75" customHeight="1">
      <c r="A263" s="5">
        <v>851</v>
      </c>
      <c r="B263" s="27"/>
      <c r="C263" s="177"/>
      <c r="D263" s="27" t="s">
        <v>133</v>
      </c>
      <c r="E263" s="175">
        <f>SUM(E265,)</f>
        <v>2000</v>
      </c>
      <c r="F263" s="106">
        <f>SUM(F265,)</f>
        <v>2000</v>
      </c>
      <c r="G263" s="75">
        <f>SUM(G265,)</f>
        <v>0</v>
      </c>
    </row>
    <row r="264" spans="1:7" s="52" customFormat="1" ht="12.75" customHeight="1">
      <c r="A264" s="5"/>
      <c r="B264" s="28"/>
      <c r="C264" s="176"/>
      <c r="D264" s="28"/>
      <c r="E264" s="107"/>
      <c r="F264" s="108"/>
      <c r="G264" s="74"/>
    </row>
    <row r="265" spans="1:7" s="52" customFormat="1" ht="12.75" customHeight="1">
      <c r="A265" s="5"/>
      <c r="B265" s="33">
        <v>85195</v>
      </c>
      <c r="C265" s="177"/>
      <c r="D265" s="27" t="s">
        <v>140</v>
      </c>
      <c r="E265" s="175">
        <f>SUM(E268,)</f>
        <v>2000</v>
      </c>
      <c r="F265" s="106">
        <f>SUM(F268,)</f>
        <v>2000</v>
      </c>
      <c r="G265" s="75">
        <f>SUM(G268,)</f>
        <v>0</v>
      </c>
    </row>
    <row r="266" spans="1:7" s="52" customFormat="1" ht="12.75" customHeight="1">
      <c r="A266" s="5"/>
      <c r="B266" s="28"/>
      <c r="C266" s="176">
        <v>2010</v>
      </c>
      <c r="D266" s="28" t="s">
        <v>24</v>
      </c>
      <c r="E266" s="107"/>
      <c r="F266" s="108"/>
      <c r="G266" s="74"/>
    </row>
    <row r="267" spans="1:7" s="52" customFormat="1" ht="12.75" customHeight="1">
      <c r="A267" s="5"/>
      <c r="B267" s="28"/>
      <c r="C267" s="176"/>
      <c r="D267" s="28" t="s">
        <v>25</v>
      </c>
      <c r="E267" s="107"/>
      <c r="F267" s="108"/>
      <c r="G267" s="74"/>
    </row>
    <row r="268" spans="1:7" s="52" customFormat="1" ht="12.75" customHeight="1" thickBot="1">
      <c r="A268" s="19"/>
      <c r="B268" s="23"/>
      <c r="C268" s="43"/>
      <c r="D268" s="179" t="s">
        <v>26</v>
      </c>
      <c r="E268" s="180">
        <f>SUM(F268:G268)</f>
        <v>2000</v>
      </c>
      <c r="F268" s="155">
        <v>2000</v>
      </c>
      <c r="G268" s="156"/>
    </row>
    <row r="269" spans="1:7" s="268" customFormat="1" ht="12.75" customHeight="1" thickTop="1">
      <c r="A269" s="265"/>
      <c r="B269" s="312"/>
      <c r="C269" s="358"/>
      <c r="D269" s="356"/>
      <c r="E269" s="357"/>
      <c r="F269" s="282"/>
      <c r="G269" s="269"/>
    </row>
    <row r="270" spans="1:7" s="52" customFormat="1" ht="12.75" customHeight="1">
      <c r="A270" s="24">
        <v>852</v>
      </c>
      <c r="B270" s="16"/>
      <c r="C270" s="42"/>
      <c r="D270" s="27" t="s">
        <v>50</v>
      </c>
      <c r="E270" s="175">
        <f>E272+E277+E283+E288</f>
        <v>8260000</v>
      </c>
      <c r="F270" s="175">
        <f>F272+F277+F283+F288</f>
        <v>8260000</v>
      </c>
      <c r="G270" s="75">
        <f>G272+G277+G283+G288</f>
        <v>0</v>
      </c>
    </row>
    <row r="271" spans="1:7" s="268" customFormat="1" ht="12.75" customHeight="1">
      <c r="A271" s="359"/>
      <c r="B271" s="259"/>
      <c r="C271" s="325"/>
      <c r="D271" s="356"/>
      <c r="E271" s="357"/>
      <c r="F271" s="282"/>
      <c r="G271" s="269"/>
    </row>
    <row r="272" spans="1:7" s="52" customFormat="1" ht="12.75" customHeight="1">
      <c r="A272" s="24"/>
      <c r="B272" s="33">
        <v>85203</v>
      </c>
      <c r="C272" s="177"/>
      <c r="D272" s="27" t="s">
        <v>54</v>
      </c>
      <c r="E272" s="175">
        <f>SUM(E275)</f>
        <v>182000</v>
      </c>
      <c r="F272" s="106">
        <f>SUM(F275)</f>
        <v>182000</v>
      </c>
      <c r="G272" s="75">
        <f>SUM(G275)</f>
        <v>0</v>
      </c>
    </row>
    <row r="273" spans="1:7" s="52" customFormat="1" ht="12.75" customHeight="1">
      <c r="A273" s="24"/>
      <c r="B273" s="33"/>
      <c r="C273" s="176">
        <v>2010</v>
      </c>
      <c r="D273" s="28" t="s">
        <v>24</v>
      </c>
      <c r="E273" s="107"/>
      <c r="F273" s="108"/>
      <c r="G273" s="74"/>
    </row>
    <row r="274" spans="1:7" s="52" customFormat="1" ht="12.75" customHeight="1">
      <c r="A274" s="24"/>
      <c r="B274" s="33"/>
      <c r="C274" s="176"/>
      <c r="D274" s="28" t="s">
        <v>25</v>
      </c>
      <c r="E274" s="107"/>
      <c r="F274" s="108"/>
      <c r="G274" s="74"/>
    </row>
    <row r="275" spans="1:7" s="52" customFormat="1" ht="12.75" customHeight="1">
      <c r="A275" s="24"/>
      <c r="B275" s="17"/>
      <c r="C275" s="177"/>
      <c r="D275" s="27" t="s">
        <v>26</v>
      </c>
      <c r="E275" s="175">
        <f>SUM(F275:G275)</f>
        <v>182000</v>
      </c>
      <c r="F275" s="106">
        <v>182000</v>
      </c>
      <c r="G275" s="75"/>
    </row>
    <row r="276" spans="1:7" s="52" customFormat="1" ht="17.25" customHeight="1">
      <c r="A276" s="24"/>
      <c r="B276" s="33">
        <v>85212</v>
      </c>
      <c r="C276" s="176"/>
      <c r="D276" s="28" t="s">
        <v>162</v>
      </c>
      <c r="E276" s="107"/>
      <c r="F276" s="108"/>
      <c r="G276" s="74"/>
    </row>
    <row r="277" spans="1:7" s="52" customFormat="1" ht="12.75" customHeight="1">
      <c r="A277" s="24"/>
      <c r="B277" s="33"/>
      <c r="C277" s="181"/>
      <c r="D277" s="27" t="s">
        <v>5</v>
      </c>
      <c r="E277" s="175">
        <f>SUM(E280)</f>
        <v>7913000</v>
      </c>
      <c r="F277" s="106">
        <f>SUM(F280)</f>
        <v>7913000</v>
      </c>
      <c r="G277" s="75">
        <f>SUM(G280)</f>
        <v>0</v>
      </c>
    </row>
    <row r="278" spans="1:7" s="52" customFormat="1" ht="12.75" customHeight="1">
      <c r="A278" s="24"/>
      <c r="B278" s="33"/>
      <c r="C278" s="176">
        <v>2010</v>
      </c>
      <c r="D278" s="28" t="s">
        <v>24</v>
      </c>
      <c r="E278" s="107"/>
      <c r="F278" s="108"/>
      <c r="G278" s="74"/>
    </row>
    <row r="279" spans="1:7" s="52" customFormat="1" ht="12.75" customHeight="1">
      <c r="A279" s="24"/>
      <c r="B279" s="33"/>
      <c r="C279" s="176"/>
      <c r="D279" s="28" t="s">
        <v>25</v>
      </c>
      <c r="E279" s="107"/>
      <c r="F279" s="108"/>
      <c r="G279" s="74"/>
    </row>
    <row r="280" spans="1:7" s="52" customFormat="1" ht="12.75" customHeight="1">
      <c r="A280" s="360"/>
      <c r="B280" s="17"/>
      <c r="C280" s="177"/>
      <c r="D280" s="27" t="s">
        <v>26</v>
      </c>
      <c r="E280" s="175">
        <f>SUM(F280:G280)</f>
        <v>7913000</v>
      </c>
      <c r="F280" s="106">
        <v>7913000</v>
      </c>
      <c r="G280" s="75"/>
    </row>
    <row r="281" spans="1:7" s="52" customFormat="1" ht="12.75" customHeight="1">
      <c r="A281" s="24"/>
      <c r="B281" s="33">
        <v>85213</v>
      </c>
      <c r="C281" s="176"/>
      <c r="D281" s="184" t="s">
        <v>169</v>
      </c>
      <c r="E281" s="107"/>
      <c r="F281" s="108"/>
      <c r="G281" s="74"/>
    </row>
    <row r="282" spans="1:7" s="52" customFormat="1" ht="12.75" customHeight="1">
      <c r="A282" s="5"/>
      <c r="B282" s="33"/>
      <c r="C282" s="57"/>
      <c r="D282" s="184" t="s">
        <v>166</v>
      </c>
      <c r="E282" s="184"/>
      <c r="F282" s="108"/>
      <c r="G282" s="74"/>
    </row>
    <row r="283" spans="1:7" s="52" customFormat="1" ht="12.75" customHeight="1">
      <c r="A283" s="5"/>
      <c r="B283" s="33"/>
      <c r="C283" s="177"/>
      <c r="D283" s="27" t="s">
        <v>58</v>
      </c>
      <c r="E283" s="175">
        <f>SUM(E286)</f>
        <v>27000</v>
      </c>
      <c r="F283" s="106">
        <f>SUM(F286)</f>
        <v>27000</v>
      </c>
      <c r="G283" s="75">
        <f>SUM(G286)</f>
        <v>0</v>
      </c>
    </row>
    <row r="284" spans="1:7" s="52" customFormat="1" ht="12.75" customHeight="1">
      <c r="A284" s="5"/>
      <c r="B284" s="33"/>
      <c r="C284" s="176">
        <v>2010</v>
      </c>
      <c r="D284" s="28" t="s">
        <v>24</v>
      </c>
      <c r="E284" s="107"/>
      <c r="F284" s="108"/>
      <c r="G284" s="74"/>
    </row>
    <row r="285" spans="1:7" s="52" customFormat="1" ht="12.75" customHeight="1">
      <c r="A285" s="5"/>
      <c r="B285" s="33"/>
      <c r="C285" s="176"/>
      <c r="D285" s="28" t="s">
        <v>25</v>
      </c>
      <c r="E285" s="107"/>
      <c r="F285" s="108"/>
      <c r="G285" s="74"/>
    </row>
    <row r="286" spans="1:7" s="52" customFormat="1" ht="12.75" customHeight="1">
      <c r="A286" s="5"/>
      <c r="B286" s="17"/>
      <c r="C286" s="177"/>
      <c r="D286" s="27" t="s">
        <v>26</v>
      </c>
      <c r="E286" s="175">
        <f>SUM(F286:G286)</f>
        <v>27000</v>
      </c>
      <c r="F286" s="106">
        <v>27000</v>
      </c>
      <c r="G286" s="75"/>
    </row>
    <row r="287" spans="1:7" s="52" customFormat="1" ht="12.75" customHeight="1">
      <c r="A287" s="5"/>
      <c r="B287" s="33"/>
      <c r="C287" s="185"/>
      <c r="D287" s="109"/>
      <c r="E287" s="113"/>
      <c r="F287" s="108"/>
      <c r="G287" s="74"/>
    </row>
    <row r="288" spans="1:7" s="52" customFormat="1" ht="12.75" customHeight="1">
      <c r="A288" s="5"/>
      <c r="B288" s="33">
        <v>85228</v>
      </c>
      <c r="C288" s="177"/>
      <c r="D288" s="27" t="s">
        <v>52</v>
      </c>
      <c r="E288" s="175">
        <f>SUM(E291)</f>
        <v>138000</v>
      </c>
      <c r="F288" s="106">
        <f>SUM(F291)</f>
        <v>138000</v>
      </c>
      <c r="G288" s="75">
        <f>SUM(G291)</f>
        <v>0</v>
      </c>
    </row>
    <row r="289" spans="1:7" s="52" customFormat="1" ht="12.75" customHeight="1">
      <c r="A289" s="5"/>
      <c r="B289" s="33"/>
      <c r="C289" s="176">
        <v>2010</v>
      </c>
      <c r="D289" s="28" t="s">
        <v>24</v>
      </c>
      <c r="E289" s="50"/>
      <c r="F289" s="108"/>
      <c r="G289" s="74"/>
    </row>
    <row r="290" spans="1:7" s="52" customFormat="1" ht="12.75" customHeight="1">
      <c r="A290" s="5"/>
      <c r="B290" s="33"/>
      <c r="C290" s="176"/>
      <c r="D290" s="28" t="s">
        <v>25</v>
      </c>
      <c r="E290" s="50"/>
      <c r="F290" s="108"/>
      <c r="G290" s="74"/>
    </row>
    <row r="291" spans="1:7" s="52" customFormat="1" ht="12.75" customHeight="1" thickBot="1">
      <c r="A291" s="6"/>
      <c r="B291" s="60"/>
      <c r="C291" s="182"/>
      <c r="D291" s="183" t="s">
        <v>26</v>
      </c>
      <c r="E291" s="186">
        <f>SUM(F291:G291)</f>
        <v>138000</v>
      </c>
      <c r="F291" s="121">
        <v>138000</v>
      </c>
      <c r="G291" s="122"/>
    </row>
    <row r="292" spans="1:7" ht="10.5" customHeight="1">
      <c r="A292" s="164"/>
      <c r="B292" s="187"/>
      <c r="C292" s="188"/>
      <c r="D292" s="189"/>
      <c r="E292" s="190"/>
      <c r="F292" s="165"/>
      <c r="G292" s="166"/>
    </row>
    <row r="293" spans="1:7" s="170" customFormat="1" ht="26.25" customHeight="1" thickBot="1">
      <c r="A293" s="20"/>
      <c r="B293" s="191"/>
      <c r="C293" s="192"/>
      <c r="D293" s="193" t="s">
        <v>134</v>
      </c>
      <c r="E293" s="130">
        <f>E248+E256+E263+E270</f>
        <v>8573780</v>
      </c>
      <c r="F293" s="131">
        <f>F248+F256+F263+F270</f>
        <v>8573780</v>
      </c>
      <c r="G293" s="169">
        <f>G248+G256+G263+G270</f>
        <v>0</v>
      </c>
    </row>
    <row r="294" spans="1:7" s="204" customFormat="1" ht="37.5" customHeight="1">
      <c r="A294" s="392" t="s">
        <v>23</v>
      </c>
      <c r="B294" s="392"/>
      <c r="C294" s="392"/>
      <c r="D294" s="392"/>
      <c r="E294" s="392"/>
      <c r="F294" s="392"/>
      <c r="G294" s="392"/>
    </row>
    <row r="295" spans="1:7" s="204" customFormat="1" ht="14.25" customHeight="1">
      <c r="A295" s="393" t="s">
        <v>118</v>
      </c>
      <c r="B295" s="393"/>
      <c r="C295" s="393"/>
      <c r="D295" s="393"/>
      <c r="E295" s="393"/>
      <c r="F295" s="393"/>
      <c r="G295" s="393"/>
    </row>
    <row r="296" spans="1:7" s="204" customFormat="1" ht="14.25" customHeight="1" thickBot="1">
      <c r="A296" s="361"/>
      <c r="B296" s="362"/>
      <c r="C296" s="363"/>
      <c r="D296" s="362"/>
      <c r="E296" s="248"/>
      <c r="F296" s="355"/>
      <c r="G296" s="3" t="s">
        <v>37</v>
      </c>
    </row>
    <row r="297" spans="1:7" s="171" customFormat="1" ht="14.25" customHeight="1">
      <c r="A297" s="398" t="s">
        <v>124</v>
      </c>
      <c r="B297" s="400" t="s">
        <v>135</v>
      </c>
      <c r="C297" s="400" t="s">
        <v>145</v>
      </c>
      <c r="D297" s="400" t="s">
        <v>136</v>
      </c>
      <c r="E297" s="402" t="s">
        <v>116</v>
      </c>
      <c r="F297" s="411" t="s">
        <v>29</v>
      </c>
      <c r="G297" s="412"/>
    </row>
    <row r="298" spans="1:7" s="25" customFormat="1" ht="12.75">
      <c r="A298" s="399"/>
      <c r="B298" s="401"/>
      <c r="C298" s="401"/>
      <c r="D298" s="401"/>
      <c r="E298" s="403"/>
      <c r="F298" s="87" t="s">
        <v>7</v>
      </c>
      <c r="G298" s="88" t="s">
        <v>8</v>
      </c>
    </row>
    <row r="299" spans="1:7" ht="14.25" customHeight="1" thickBot="1">
      <c r="A299" s="90">
        <v>1</v>
      </c>
      <c r="B299" s="140">
        <v>2</v>
      </c>
      <c r="C299" s="141">
        <v>3</v>
      </c>
      <c r="D299" s="140">
        <v>4</v>
      </c>
      <c r="E299" s="91">
        <v>5</v>
      </c>
      <c r="F299" s="92">
        <v>6</v>
      </c>
      <c r="G299" s="142">
        <v>7</v>
      </c>
    </row>
    <row r="300" spans="1:7" s="204" customFormat="1" ht="14.25" customHeight="1">
      <c r="A300" s="364"/>
      <c r="B300" s="365"/>
      <c r="C300" s="366"/>
      <c r="D300" s="365"/>
      <c r="E300" s="367"/>
      <c r="F300" s="368"/>
      <c r="G300" s="369"/>
    </row>
    <row r="301" spans="1:7" ht="14.25" customHeight="1">
      <c r="A301" s="5">
        <v>600</v>
      </c>
      <c r="B301" s="27"/>
      <c r="C301" s="194"/>
      <c r="D301" s="27" t="s">
        <v>125</v>
      </c>
      <c r="E301" s="195">
        <f>E303+E306</f>
        <v>300000</v>
      </c>
      <c r="F301" s="106">
        <f>F303+F306</f>
        <v>300000</v>
      </c>
      <c r="G301" s="14">
        <f>G303+G306</f>
        <v>0</v>
      </c>
    </row>
    <row r="302" spans="1:7" s="204" customFormat="1" ht="14.25" customHeight="1" hidden="1">
      <c r="A302" s="265"/>
      <c r="B302" s="356"/>
      <c r="C302" s="370"/>
      <c r="D302" s="356"/>
      <c r="E302" s="306"/>
      <c r="F302" s="356"/>
      <c r="G302" s="371"/>
    </row>
    <row r="303" spans="1:7" s="204" customFormat="1" ht="14.25" customHeight="1" hidden="1">
      <c r="A303" s="265"/>
      <c r="B303" s="33">
        <v>60013</v>
      </c>
      <c r="C303" s="194"/>
      <c r="D303" s="27" t="s">
        <v>6</v>
      </c>
      <c r="E303" s="195">
        <f>F303+G303</f>
        <v>0</v>
      </c>
      <c r="F303" s="106">
        <f>F304</f>
        <v>0</v>
      </c>
      <c r="G303" s="14">
        <f>G304</f>
        <v>0</v>
      </c>
    </row>
    <row r="304" spans="1:7" s="205" customFormat="1" ht="26.25" hidden="1" thickBot="1">
      <c r="A304" s="372"/>
      <c r="B304" s="216"/>
      <c r="C304" s="212">
        <v>6298</v>
      </c>
      <c r="D304" s="223" t="s">
        <v>38</v>
      </c>
      <c r="E304" s="238">
        <f>F304+G304</f>
        <v>0</v>
      </c>
      <c r="F304" s="119"/>
      <c r="G304" s="239"/>
    </row>
    <row r="305" spans="1:7" s="205" customFormat="1" ht="14.25" customHeight="1">
      <c r="A305" s="291"/>
      <c r="B305" s="373"/>
      <c r="C305" s="374"/>
      <c r="D305" s="373"/>
      <c r="E305" s="375"/>
      <c r="F305" s="373"/>
      <c r="G305" s="376"/>
    </row>
    <row r="306" spans="1:7" s="25" customFormat="1" ht="14.25" customHeight="1">
      <c r="A306" s="26"/>
      <c r="B306" s="203">
        <v>60014</v>
      </c>
      <c r="C306" s="240"/>
      <c r="D306" s="241" t="s">
        <v>28</v>
      </c>
      <c r="E306" s="238">
        <f>SUM(E307:E307)</f>
        <v>300000</v>
      </c>
      <c r="F306" s="119">
        <f>SUM(F307:F307)</f>
        <v>300000</v>
      </c>
      <c r="G306" s="239">
        <f>SUM(G307:G307)</f>
        <v>0</v>
      </c>
    </row>
    <row r="307" spans="1:7" s="205" customFormat="1" ht="32.25" customHeight="1" thickBot="1">
      <c r="A307" s="377"/>
      <c r="B307" s="378"/>
      <c r="C307" s="235">
        <v>2320</v>
      </c>
      <c r="D307" s="379" t="s">
        <v>94</v>
      </c>
      <c r="E307" s="380">
        <f>SUM(F307:G307)</f>
        <v>300000</v>
      </c>
      <c r="F307" s="224">
        <v>300000</v>
      </c>
      <c r="G307" s="236">
        <v>0</v>
      </c>
    </row>
    <row r="308" spans="1:7" ht="13.5" thickTop="1">
      <c r="A308" s="414">
        <v>853</v>
      </c>
      <c r="B308" s="33"/>
      <c r="C308" s="57"/>
      <c r="D308" s="71"/>
      <c r="E308" s="50"/>
      <c r="F308" s="108"/>
      <c r="G308" s="11"/>
    </row>
    <row r="309" spans="1:7" ht="12.75">
      <c r="A309" s="414"/>
      <c r="B309" s="17"/>
      <c r="C309" s="56"/>
      <c r="D309" s="69" t="s">
        <v>18</v>
      </c>
      <c r="E309" s="195">
        <f>F309+G309</f>
        <v>10000</v>
      </c>
      <c r="F309" s="106">
        <f>F311</f>
        <v>10000</v>
      </c>
      <c r="G309" s="14">
        <f>G311</f>
        <v>0</v>
      </c>
    </row>
    <row r="310" spans="1:7" ht="12.75">
      <c r="A310" s="5"/>
      <c r="B310" s="33"/>
      <c r="C310" s="209"/>
      <c r="D310" s="73"/>
      <c r="E310" s="242"/>
      <c r="F310" s="114"/>
      <c r="G310" s="243"/>
    </row>
    <row r="311" spans="1:7" ht="14.25" customHeight="1">
      <c r="A311" s="5"/>
      <c r="B311" s="33">
        <v>85395</v>
      </c>
      <c r="C311" s="194"/>
      <c r="D311" s="69" t="s">
        <v>140</v>
      </c>
      <c r="E311" s="195">
        <f>SUM(E312:E312)</f>
        <v>10000</v>
      </c>
      <c r="F311" s="106">
        <f>SUM(F312:F312)</f>
        <v>10000</v>
      </c>
      <c r="G311" s="14">
        <f>SUM(G312:G312)</f>
        <v>0</v>
      </c>
    </row>
    <row r="312" spans="1:7" ht="30.75" customHeight="1" thickBot="1">
      <c r="A312" s="5"/>
      <c r="B312" s="33"/>
      <c r="C312" s="57">
        <v>2320</v>
      </c>
      <c r="D312" s="196" t="s">
        <v>94</v>
      </c>
      <c r="E312" s="50">
        <f>SUM(F312:G312)</f>
        <v>10000</v>
      </c>
      <c r="F312" s="108">
        <v>10000</v>
      </c>
      <c r="G312" s="11"/>
    </row>
    <row r="313" spans="1:7" ht="14.25" customHeight="1">
      <c r="A313" s="198"/>
      <c r="B313" s="189"/>
      <c r="C313" s="188"/>
      <c r="D313" s="189"/>
      <c r="E313" s="199"/>
      <c r="F313" s="244"/>
      <c r="G313" s="166"/>
    </row>
    <row r="314" spans="1:7" ht="19.5" customHeight="1" thickBot="1">
      <c r="A314" s="200"/>
      <c r="B314" s="201"/>
      <c r="C314" s="202"/>
      <c r="D314" s="193" t="s">
        <v>134</v>
      </c>
      <c r="E314" s="130">
        <f>E301+E311</f>
        <v>310000</v>
      </c>
      <c r="F314" s="131">
        <f>F301+F311</f>
        <v>310000</v>
      </c>
      <c r="G314" s="169">
        <f>SUM(G301)</f>
        <v>0</v>
      </c>
    </row>
    <row r="315" spans="3:6" s="204" customFormat="1" ht="12">
      <c r="C315" s="363"/>
      <c r="E315" s="246"/>
      <c r="F315" s="246"/>
    </row>
    <row r="316" spans="3:6" s="204" customFormat="1" ht="12">
      <c r="C316" s="363"/>
      <c r="E316" s="246"/>
      <c r="F316" s="246"/>
    </row>
    <row r="317" spans="1:9" s="204" customFormat="1" ht="15">
      <c r="A317" s="415" t="s">
        <v>170</v>
      </c>
      <c r="B317" s="415"/>
      <c r="C317" s="415"/>
      <c r="D317" s="415"/>
      <c r="E317" s="415"/>
      <c r="F317" s="415"/>
      <c r="G317" s="415"/>
      <c r="H317" s="415"/>
      <c r="I317" s="415"/>
    </row>
    <row r="318" spans="1:9" s="204" customFormat="1" ht="15">
      <c r="A318" s="415" t="s">
        <v>171</v>
      </c>
      <c r="B318" s="415"/>
      <c r="C318" s="415"/>
      <c r="D318" s="415"/>
      <c r="E318" s="415"/>
      <c r="F318" s="415"/>
      <c r="G318" s="415"/>
      <c r="H318" s="415"/>
      <c r="I318" s="415"/>
    </row>
    <row r="319" spans="1:7" s="204" customFormat="1" ht="14.25" customHeight="1">
      <c r="A319" s="393" t="s">
        <v>118</v>
      </c>
      <c r="B319" s="393"/>
      <c r="C319" s="393"/>
      <c r="D319" s="393"/>
      <c r="E319" s="393"/>
      <c r="F319" s="393"/>
      <c r="G319" s="393"/>
    </row>
    <row r="320" spans="1:7" s="204" customFormat="1" ht="14.25" customHeight="1" thickBot="1">
      <c r="A320" s="361"/>
      <c r="B320" s="362"/>
      <c r="C320" s="363"/>
      <c r="D320" s="362"/>
      <c r="E320" s="248"/>
      <c r="F320" s="355"/>
      <c r="G320" s="3" t="s">
        <v>37</v>
      </c>
    </row>
    <row r="321" spans="1:7" s="171" customFormat="1" ht="14.25" customHeight="1">
      <c r="A321" s="398" t="s">
        <v>124</v>
      </c>
      <c r="B321" s="400" t="s">
        <v>135</v>
      </c>
      <c r="C321" s="400" t="s">
        <v>145</v>
      </c>
      <c r="D321" s="400" t="s">
        <v>136</v>
      </c>
      <c r="E321" s="402" t="s">
        <v>116</v>
      </c>
      <c r="F321" s="411" t="s">
        <v>29</v>
      </c>
      <c r="G321" s="412"/>
    </row>
    <row r="322" spans="1:7" s="25" customFormat="1" ht="12.75">
      <c r="A322" s="399"/>
      <c r="B322" s="401"/>
      <c r="C322" s="401"/>
      <c r="D322" s="401"/>
      <c r="E322" s="403"/>
      <c r="F322" s="87" t="s">
        <v>7</v>
      </c>
      <c r="G322" s="88" t="s">
        <v>8</v>
      </c>
    </row>
    <row r="323" spans="1:7" ht="14.25" customHeight="1" thickBot="1">
      <c r="A323" s="90">
        <v>1</v>
      </c>
      <c r="B323" s="140">
        <v>2</v>
      </c>
      <c r="C323" s="141">
        <v>3</v>
      </c>
      <c r="D323" s="140">
        <v>4</v>
      </c>
      <c r="E323" s="91">
        <v>5</v>
      </c>
      <c r="F323" s="92">
        <v>6</v>
      </c>
      <c r="G323" s="142">
        <v>7</v>
      </c>
    </row>
    <row r="324" spans="1:7" ht="12.75">
      <c r="A324" s="414">
        <v>853</v>
      </c>
      <c r="B324" s="33"/>
      <c r="C324" s="57"/>
      <c r="D324" s="71"/>
      <c r="E324" s="50"/>
      <c r="F324" s="108"/>
      <c r="G324" s="11"/>
    </row>
    <row r="325" spans="1:7" ht="12.75">
      <c r="A325" s="414"/>
      <c r="B325" s="17"/>
      <c r="C325" s="56"/>
      <c r="D325" s="69" t="s">
        <v>18</v>
      </c>
      <c r="E325" s="195">
        <f>F325+G325</f>
        <v>1126752</v>
      </c>
      <c r="F325" s="106">
        <f>F327</f>
        <v>1126752</v>
      </c>
      <c r="G325" s="14">
        <f>G327</f>
        <v>0</v>
      </c>
    </row>
    <row r="326" spans="1:7" ht="12.75">
      <c r="A326" s="5"/>
      <c r="B326" s="33"/>
      <c r="C326" s="209"/>
      <c r="D326" s="73"/>
      <c r="E326" s="242"/>
      <c r="F326" s="114"/>
      <c r="G326" s="243"/>
    </row>
    <row r="327" spans="1:7" ht="14.25" customHeight="1">
      <c r="A327" s="5"/>
      <c r="B327" s="33">
        <v>85395</v>
      </c>
      <c r="C327" s="194"/>
      <c r="D327" s="69" t="s">
        <v>140</v>
      </c>
      <c r="E327" s="195">
        <f>SUM(E328:E329)</f>
        <v>1126752</v>
      </c>
      <c r="F327" s="106">
        <f>SUM(F328:F329)</f>
        <v>1126752</v>
      </c>
      <c r="G327" s="14">
        <f>SUM(G329:G329)</f>
        <v>0</v>
      </c>
    </row>
    <row r="328" spans="1:7" s="268" customFormat="1" ht="39" customHeight="1">
      <c r="A328" s="265"/>
      <c r="B328" s="259"/>
      <c r="C328" s="229">
        <v>2708</v>
      </c>
      <c r="D328" s="70" t="s">
        <v>61</v>
      </c>
      <c r="E328" s="230">
        <f>F328+G328</f>
        <v>1064105</v>
      </c>
      <c r="F328" s="144">
        <v>1064105</v>
      </c>
      <c r="G328" s="145"/>
    </row>
    <row r="329" spans="1:7" s="268" customFormat="1" ht="39" thickBot="1">
      <c r="A329" s="340"/>
      <c r="B329" s="341"/>
      <c r="C329" s="386">
        <v>2709</v>
      </c>
      <c r="D329" s="387" t="s">
        <v>61</v>
      </c>
      <c r="E329" s="388">
        <f>F329+G329</f>
        <v>62647</v>
      </c>
      <c r="F329" s="121">
        <v>62647</v>
      </c>
      <c r="G329" s="122"/>
    </row>
    <row r="330" spans="1:7" ht="14.25" customHeight="1">
      <c r="A330" s="381"/>
      <c r="B330" s="382"/>
      <c r="C330" s="383"/>
      <c r="D330" s="382"/>
      <c r="E330" s="384"/>
      <c r="F330" s="111"/>
      <c r="G330" s="385"/>
    </row>
    <row r="331" spans="1:7" ht="24.75" customHeight="1" thickBot="1">
      <c r="A331" s="200"/>
      <c r="B331" s="201"/>
      <c r="C331" s="202"/>
      <c r="D331" s="193" t="s">
        <v>134</v>
      </c>
      <c r="E331" s="130">
        <f>E325</f>
        <v>1126752</v>
      </c>
      <c r="F331" s="131">
        <f>F325</f>
        <v>1126752</v>
      </c>
      <c r="G331" s="169">
        <f>G325</f>
        <v>0</v>
      </c>
    </row>
    <row r="332" spans="3:6" s="204" customFormat="1" ht="12">
      <c r="C332" s="363"/>
      <c r="E332" s="246"/>
      <c r="F332" s="246"/>
    </row>
    <row r="333" spans="3:6" s="204" customFormat="1" ht="12">
      <c r="C333" s="363"/>
      <c r="E333" s="246"/>
      <c r="F333" s="246"/>
    </row>
    <row r="334" spans="3:6" s="204" customFormat="1" ht="12">
      <c r="C334" s="363"/>
      <c r="E334" s="246"/>
      <c r="F334" s="246"/>
    </row>
    <row r="335" spans="3:6" s="204" customFormat="1" ht="12">
      <c r="C335" s="363"/>
      <c r="E335" s="246"/>
      <c r="F335" s="246"/>
    </row>
    <row r="336" spans="3:6" s="204" customFormat="1" ht="12">
      <c r="C336" s="363"/>
      <c r="E336" s="246"/>
      <c r="F336" s="246"/>
    </row>
    <row r="337" spans="3:6" s="204" customFormat="1" ht="12">
      <c r="C337" s="363"/>
      <c r="E337" s="246"/>
      <c r="F337" s="246"/>
    </row>
    <row r="338" spans="3:6" s="204" customFormat="1" ht="12">
      <c r="C338" s="363"/>
      <c r="E338" s="246"/>
      <c r="F338" s="246"/>
    </row>
    <row r="339" spans="3:6" s="204" customFormat="1" ht="12">
      <c r="C339" s="363"/>
      <c r="E339" s="246"/>
      <c r="F339" s="246"/>
    </row>
    <row r="340" spans="3:6" s="204" customFormat="1" ht="12">
      <c r="C340" s="363"/>
      <c r="E340" s="246"/>
      <c r="F340" s="246"/>
    </row>
    <row r="341" spans="3:6" s="204" customFormat="1" ht="12">
      <c r="C341" s="363"/>
      <c r="E341" s="246"/>
      <c r="F341" s="246"/>
    </row>
    <row r="342" spans="3:6" s="204" customFormat="1" ht="12">
      <c r="C342" s="363"/>
      <c r="E342" s="246"/>
      <c r="F342" s="246"/>
    </row>
    <row r="343" spans="3:6" s="204" customFormat="1" ht="12">
      <c r="C343" s="363"/>
      <c r="E343" s="246"/>
      <c r="F343" s="246"/>
    </row>
    <row r="344" spans="3:6" s="204" customFormat="1" ht="12">
      <c r="C344" s="363"/>
      <c r="E344" s="246"/>
      <c r="F344" s="246"/>
    </row>
    <row r="345" spans="3:6" s="204" customFormat="1" ht="12">
      <c r="C345" s="363"/>
      <c r="E345" s="246"/>
      <c r="F345" s="246"/>
    </row>
    <row r="346" spans="3:6" s="204" customFormat="1" ht="12">
      <c r="C346" s="363"/>
      <c r="E346" s="246"/>
      <c r="F346" s="246"/>
    </row>
    <row r="347" spans="3:6" s="204" customFormat="1" ht="12">
      <c r="C347" s="363"/>
      <c r="E347" s="246"/>
      <c r="F347" s="246"/>
    </row>
    <row r="348" spans="3:6" s="204" customFormat="1" ht="12">
      <c r="C348" s="363"/>
      <c r="E348" s="246"/>
      <c r="F348" s="246"/>
    </row>
    <row r="349" spans="3:6" s="204" customFormat="1" ht="12">
      <c r="C349" s="363"/>
      <c r="E349" s="246"/>
      <c r="F349" s="246"/>
    </row>
    <row r="350" spans="3:6" s="204" customFormat="1" ht="12">
      <c r="C350" s="363"/>
      <c r="E350" s="246"/>
      <c r="F350" s="246"/>
    </row>
    <row r="351" spans="3:6" s="204" customFormat="1" ht="12">
      <c r="C351" s="363"/>
      <c r="E351" s="246"/>
      <c r="F351" s="246"/>
    </row>
    <row r="352" spans="3:6" s="204" customFormat="1" ht="12">
      <c r="C352" s="363"/>
      <c r="E352" s="246"/>
      <c r="F352" s="246"/>
    </row>
    <row r="353" spans="3:6" s="204" customFormat="1" ht="12">
      <c r="C353" s="363"/>
      <c r="E353" s="246"/>
      <c r="F353" s="246"/>
    </row>
    <row r="354" spans="3:6" s="204" customFormat="1" ht="12">
      <c r="C354" s="363"/>
      <c r="E354" s="246"/>
      <c r="F354" s="246"/>
    </row>
    <row r="355" spans="3:6" s="204" customFormat="1" ht="12">
      <c r="C355" s="363"/>
      <c r="E355" s="246"/>
      <c r="F355" s="246"/>
    </row>
    <row r="356" spans="3:6" s="204" customFormat="1" ht="12">
      <c r="C356" s="363"/>
      <c r="E356" s="246"/>
      <c r="F356" s="246"/>
    </row>
    <row r="357" spans="3:6" s="204" customFormat="1" ht="12">
      <c r="C357" s="363"/>
      <c r="E357" s="246"/>
      <c r="F357" s="246"/>
    </row>
    <row r="358" spans="3:6" s="204" customFormat="1" ht="12">
      <c r="C358" s="363"/>
      <c r="E358" s="246"/>
      <c r="F358" s="246"/>
    </row>
    <row r="359" spans="3:6" s="204" customFormat="1" ht="12">
      <c r="C359" s="363"/>
      <c r="E359" s="246"/>
      <c r="F359" s="246"/>
    </row>
    <row r="360" spans="3:6" s="204" customFormat="1" ht="12">
      <c r="C360" s="363"/>
      <c r="E360" s="246"/>
      <c r="F360" s="246"/>
    </row>
    <row r="361" spans="3:6" s="204" customFormat="1" ht="12">
      <c r="C361" s="363"/>
      <c r="E361" s="246"/>
      <c r="F361" s="246"/>
    </row>
    <row r="362" spans="3:6" s="204" customFormat="1" ht="12">
      <c r="C362" s="363"/>
      <c r="E362" s="246"/>
      <c r="F362" s="246"/>
    </row>
    <row r="363" spans="3:6" s="204" customFormat="1" ht="12">
      <c r="C363" s="363"/>
      <c r="E363" s="246"/>
      <c r="F363" s="246"/>
    </row>
    <row r="364" spans="3:6" s="204" customFormat="1" ht="12">
      <c r="C364" s="363"/>
      <c r="E364" s="246"/>
      <c r="F364" s="246"/>
    </row>
    <row r="365" spans="3:6" s="204" customFormat="1" ht="12">
      <c r="C365" s="363"/>
      <c r="E365" s="246"/>
      <c r="F365" s="246"/>
    </row>
    <row r="366" spans="3:6" s="204" customFormat="1" ht="12">
      <c r="C366" s="363"/>
      <c r="E366" s="246"/>
      <c r="F366" s="246"/>
    </row>
    <row r="367" spans="3:6" s="204" customFormat="1" ht="12">
      <c r="C367" s="363"/>
      <c r="E367" s="246"/>
      <c r="F367" s="246"/>
    </row>
    <row r="368" spans="3:6" s="204" customFormat="1" ht="12">
      <c r="C368" s="363"/>
      <c r="E368" s="246"/>
      <c r="F368" s="246"/>
    </row>
    <row r="369" spans="3:6" s="204" customFormat="1" ht="12">
      <c r="C369" s="363"/>
      <c r="E369" s="246"/>
      <c r="F369" s="246"/>
    </row>
    <row r="370" spans="3:6" s="204" customFormat="1" ht="12">
      <c r="C370" s="363"/>
      <c r="E370" s="246"/>
      <c r="F370" s="246"/>
    </row>
    <row r="371" spans="3:6" s="204" customFormat="1" ht="12">
      <c r="C371" s="363"/>
      <c r="E371" s="246"/>
      <c r="F371" s="246"/>
    </row>
    <row r="372" spans="3:6" s="204" customFormat="1" ht="12">
      <c r="C372" s="363"/>
      <c r="E372" s="246"/>
      <c r="F372" s="246"/>
    </row>
    <row r="373" spans="3:6" s="204" customFormat="1" ht="12">
      <c r="C373" s="363"/>
      <c r="E373" s="246"/>
      <c r="F373" s="246"/>
    </row>
    <row r="374" spans="3:6" s="204" customFormat="1" ht="12">
      <c r="C374" s="363"/>
      <c r="E374" s="246"/>
      <c r="F374" s="246"/>
    </row>
    <row r="375" spans="3:6" s="204" customFormat="1" ht="12">
      <c r="C375" s="363"/>
      <c r="E375" s="246"/>
      <c r="F375" s="246"/>
    </row>
    <row r="376" spans="3:6" s="204" customFormat="1" ht="12">
      <c r="C376" s="363"/>
      <c r="E376" s="246"/>
      <c r="F376" s="246"/>
    </row>
    <row r="377" spans="3:6" s="204" customFormat="1" ht="12">
      <c r="C377" s="363"/>
      <c r="E377" s="246"/>
      <c r="F377" s="246"/>
    </row>
    <row r="378" spans="3:6" s="204" customFormat="1" ht="12">
      <c r="C378" s="363"/>
      <c r="E378" s="246"/>
      <c r="F378" s="246"/>
    </row>
    <row r="379" spans="3:6" s="204" customFormat="1" ht="12">
      <c r="C379" s="363"/>
      <c r="E379" s="246"/>
      <c r="F379" s="246"/>
    </row>
    <row r="380" spans="3:6" s="204" customFormat="1" ht="12">
      <c r="C380" s="363"/>
      <c r="E380" s="246"/>
      <c r="F380" s="246"/>
    </row>
    <row r="381" spans="3:6" s="204" customFormat="1" ht="12">
      <c r="C381" s="363"/>
      <c r="E381" s="246"/>
      <c r="F381" s="246"/>
    </row>
    <row r="382" spans="3:6" s="204" customFormat="1" ht="12">
      <c r="C382" s="363"/>
      <c r="E382" s="246"/>
      <c r="F382" s="246"/>
    </row>
    <row r="383" spans="3:6" s="204" customFormat="1" ht="12">
      <c r="C383" s="363"/>
      <c r="E383" s="246"/>
      <c r="F383" s="246"/>
    </row>
    <row r="384" spans="3:6" s="204" customFormat="1" ht="12">
      <c r="C384" s="363"/>
      <c r="E384" s="246"/>
      <c r="F384" s="246"/>
    </row>
    <row r="385" spans="3:6" s="204" customFormat="1" ht="12">
      <c r="C385" s="363"/>
      <c r="E385" s="246"/>
      <c r="F385" s="246"/>
    </row>
    <row r="386" spans="3:6" s="204" customFormat="1" ht="12">
      <c r="C386" s="363"/>
      <c r="E386" s="246"/>
      <c r="F386" s="246"/>
    </row>
    <row r="387" spans="3:6" s="204" customFormat="1" ht="12">
      <c r="C387" s="363"/>
      <c r="E387" s="246"/>
      <c r="F387" s="246"/>
    </row>
    <row r="388" spans="3:6" s="204" customFormat="1" ht="12">
      <c r="C388" s="363"/>
      <c r="E388" s="246"/>
      <c r="F388" s="246"/>
    </row>
    <row r="389" spans="3:6" s="204" customFormat="1" ht="12">
      <c r="C389" s="363"/>
      <c r="E389" s="246"/>
      <c r="F389" s="246"/>
    </row>
    <row r="390" spans="3:6" s="204" customFormat="1" ht="12">
      <c r="C390" s="363"/>
      <c r="E390" s="246"/>
      <c r="F390" s="246"/>
    </row>
    <row r="391" spans="3:6" s="204" customFormat="1" ht="12">
      <c r="C391" s="363"/>
      <c r="E391" s="246"/>
      <c r="F391" s="246"/>
    </row>
    <row r="392" spans="3:6" s="204" customFormat="1" ht="12">
      <c r="C392" s="363"/>
      <c r="E392" s="246"/>
      <c r="F392" s="246"/>
    </row>
    <row r="393" spans="3:6" s="204" customFormat="1" ht="12">
      <c r="C393" s="363"/>
      <c r="E393" s="246"/>
      <c r="F393" s="246"/>
    </row>
    <row r="394" spans="3:6" s="204" customFormat="1" ht="12">
      <c r="C394" s="363"/>
      <c r="E394" s="246"/>
      <c r="F394" s="246"/>
    </row>
    <row r="395" spans="3:6" s="204" customFormat="1" ht="12">
      <c r="C395" s="363"/>
      <c r="E395" s="246"/>
      <c r="F395" s="246"/>
    </row>
    <row r="396" spans="3:6" s="204" customFormat="1" ht="12">
      <c r="C396" s="363"/>
      <c r="E396" s="246"/>
      <c r="F396" s="246"/>
    </row>
    <row r="397" spans="3:6" s="204" customFormat="1" ht="12">
      <c r="C397" s="363"/>
      <c r="E397" s="246"/>
      <c r="F397" s="246"/>
    </row>
    <row r="398" spans="3:6" s="204" customFormat="1" ht="12">
      <c r="C398" s="363"/>
      <c r="E398" s="246"/>
      <c r="F398" s="246"/>
    </row>
    <row r="399" spans="3:6" s="204" customFormat="1" ht="12">
      <c r="C399" s="363"/>
      <c r="E399" s="246"/>
      <c r="F399" s="246"/>
    </row>
    <row r="400" spans="3:6" s="204" customFormat="1" ht="12">
      <c r="C400" s="363"/>
      <c r="E400" s="246"/>
      <c r="F400" s="246"/>
    </row>
    <row r="401" spans="3:6" s="204" customFormat="1" ht="12">
      <c r="C401" s="363"/>
      <c r="E401" s="246"/>
      <c r="F401" s="246"/>
    </row>
    <row r="402" spans="3:6" s="204" customFormat="1" ht="12">
      <c r="C402" s="363"/>
      <c r="E402" s="246"/>
      <c r="F402" s="246"/>
    </row>
    <row r="403" spans="3:6" s="204" customFormat="1" ht="12">
      <c r="C403" s="363"/>
      <c r="E403" s="246"/>
      <c r="F403" s="246"/>
    </row>
    <row r="404" spans="3:6" s="204" customFormat="1" ht="12">
      <c r="C404" s="363"/>
      <c r="E404" s="246"/>
      <c r="F404" s="246"/>
    </row>
    <row r="405" spans="3:6" s="204" customFormat="1" ht="12">
      <c r="C405" s="363"/>
      <c r="E405" s="246"/>
      <c r="F405" s="246"/>
    </row>
    <row r="406" spans="3:6" s="204" customFormat="1" ht="12">
      <c r="C406" s="363"/>
      <c r="E406" s="246"/>
      <c r="F406" s="246"/>
    </row>
    <row r="407" spans="3:6" s="204" customFormat="1" ht="12">
      <c r="C407" s="363"/>
      <c r="E407" s="246"/>
      <c r="F407" s="246"/>
    </row>
    <row r="408" spans="3:6" s="204" customFormat="1" ht="12">
      <c r="C408" s="363"/>
      <c r="E408" s="246"/>
      <c r="F408" s="246"/>
    </row>
    <row r="409" spans="3:6" s="204" customFormat="1" ht="12">
      <c r="C409" s="363"/>
      <c r="E409" s="246"/>
      <c r="F409" s="246"/>
    </row>
    <row r="410" spans="3:6" s="204" customFormat="1" ht="12">
      <c r="C410" s="363"/>
      <c r="E410" s="246"/>
      <c r="F410" s="246"/>
    </row>
    <row r="411" spans="3:6" s="204" customFormat="1" ht="12">
      <c r="C411" s="363"/>
      <c r="E411" s="246"/>
      <c r="F411" s="246"/>
    </row>
    <row r="412" spans="3:6" s="204" customFormat="1" ht="12">
      <c r="C412" s="363"/>
      <c r="E412" s="246"/>
      <c r="F412" s="246"/>
    </row>
    <row r="413" spans="3:6" s="204" customFormat="1" ht="12">
      <c r="C413" s="363"/>
      <c r="E413" s="246"/>
      <c r="F413" s="246"/>
    </row>
    <row r="414" spans="3:6" s="204" customFormat="1" ht="12">
      <c r="C414" s="363"/>
      <c r="E414" s="246"/>
      <c r="F414" s="246"/>
    </row>
    <row r="415" spans="3:6" s="204" customFormat="1" ht="12">
      <c r="C415" s="363"/>
      <c r="E415" s="246"/>
      <c r="F415" s="246"/>
    </row>
    <row r="416" spans="3:6" s="204" customFormat="1" ht="12">
      <c r="C416" s="363"/>
      <c r="E416" s="246"/>
      <c r="F416" s="246"/>
    </row>
    <row r="417" spans="3:6" s="204" customFormat="1" ht="12">
      <c r="C417" s="363"/>
      <c r="E417" s="246"/>
      <c r="F417" s="246"/>
    </row>
    <row r="418" spans="3:6" s="204" customFormat="1" ht="12">
      <c r="C418" s="363"/>
      <c r="E418" s="246"/>
      <c r="F418" s="246"/>
    </row>
    <row r="419" spans="3:6" s="204" customFormat="1" ht="12">
      <c r="C419" s="363"/>
      <c r="E419" s="246"/>
      <c r="F419" s="246"/>
    </row>
    <row r="420" spans="3:6" s="204" customFormat="1" ht="12">
      <c r="C420" s="363"/>
      <c r="E420" s="246"/>
      <c r="F420" s="246"/>
    </row>
    <row r="421" spans="3:6" s="204" customFormat="1" ht="12">
      <c r="C421" s="363"/>
      <c r="E421" s="246"/>
      <c r="F421" s="246"/>
    </row>
    <row r="422" spans="3:6" s="204" customFormat="1" ht="12">
      <c r="C422" s="363"/>
      <c r="E422" s="246"/>
      <c r="F422" s="246"/>
    </row>
    <row r="423" spans="3:6" s="204" customFormat="1" ht="12">
      <c r="C423" s="363"/>
      <c r="E423" s="246"/>
      <c r="F423" s="246"/>
    </row>
    <row r="424" spans="3:6" s="204" customFormat="1" ht="12">
      <c r="C424" s="363"/>
      <c r="E424" s="246"/>
      <c r="F424" s="246"/>
    </row>
    <row r="425" spans="3:6" s="204" customFormat="1" ht="12">
      <c r="C425" s="363"/>
      <c r="E425" s="246"/>
      <c r="F425" s="246"/>
    </row>
    <row r="426" spans="3:6" s="204" customFormat="1" ht="12">
      <c r="C426" s="363"/>
      <c r="E426" s="246"/>
      <c r="F426" s="246"/>
    </row>
    <row r="427" spans="3:6" s="204" customFormat="1" ht="12">
      <c r="C427" s="363"/>
      <c r="E427" s="246"/>
      <c r="F427" s="246"/>
    </row>
    <row r="428" spans="3:6" s="204" customFormat="1" ht="12">
      <c r="C428" s="363"/>
      <c r="E428" s="246"/>
      <c r="F428" s="246"/>
    </row>
    <row r="429" spans="3:6" s="204" customFormat="1" ht="12">
      <c r="C429" s="363"/>
      <c r="E429" s="246"/>
      <c r="F429" s="246"/>
    </row>
    <row r="430" spans="3:6" s="204" customFormat="1" ht="12">
      <c r="C430" s="363"/>
      <c r="E430" s="246"/>
      <c r="F430" s="246"/>
    </row>
    <row r="431" spans="3:6" s="204" customFormat="1" ht="12">
      <c r="C431" s="363"/>
      <c r="E431" s="246"/>
      <c r="F431" s="246"/>
    </row>
    <row r="432" spans="3:6" s="204" customFormat="1" ht="12">
      <c r="C432" s="363"/>
      <c r="E432" s="246"/>
      <c r="F432" s="246"/>
    </row>
    <row r="433" spans="3:6" s="204" customFormat="1" ht="12">
      <c r="C433" s="363"/>
      <c r="E433" s="246"/>
      <c r="F433" s="246"/>
    </row>
    <row r="434" spans="3:6" s="204" customFormat="1" ht="12">
      <c r="C434" s="363"/>
      <c r="E434" s="246"/>
      <c r="F434" s="246"/>
    </row>
    <row r="435" spans="3:6" s="204" customFormat="1" ht="12">
      <c r="C435" s="363"/>
      <c r="E435" s="246"/>
      <c r="F435" s="246"/>
    </row>
    <row r="436" spans="3:6" s="204" customFormat="1" ht="12">
      <c r="C436" s="363"/>
      <c r="E436" s="246"/>
      <c r="F436" s="246"/>
    </row>
    <row r="437" spans="3:6" s="204" customFormat="1" ht="12">
      <c r="C437" s="363"/>
      <c r="E437" s="246"/>
      <c r="F437" s="246"/>
    </row>
    <row r="438" spans="3:6" s="204" customFormat="1" ht="12">
      <c r="C438" s="363"/>
      <c r="E438" s="246"/>
      <c r="F438" s="246"/>
    </row>
    <row r="439" spans="3:6" s="204" customFormat="1" ht="12">
      <c r="C439" s="363"/>
      <c r="E439" s="246"/>
      <c r="F439" s="246"/>
    </row>
    <row r="440" spans="3:6" s="204" customFormat="1" ht="12">
      <c r="C440" s="363"/>
      <c r="E440" s="246"/>
      <c r="F440" s="246"/>
    </row>
    <row r="441" spans="3:6" s="204" customFormat="1" ht="12">
      <c r="C441" s="363"/>
      <c r="E441" s="246"/>
      <c r="F441" s="246"/>
    </row>
    <row r="442" spans="3:6" s="204" customFormat="1" ht="12">
      <c r="C442" s="363"/>
      <c r="E442" s="246"/>
      <c r="F442" s="246"/>
    </row>
    <row r="443" spans="3:6" s="204" customFormat="1" ht="12">
      <c r="C443" s="363"/>
      <c r="E443" s="246"/>
      <c r="F443" s="246"/>
    </row>
    <row r="444" spans="3:6" s="204" customFormat="1" ht="12">
      <c r="C444" s="363"/>
      <c r="E444" s="246"/>
      <c r="F444" s="246"/>
    </row>
    <row r="445" spans="3:6" s="204" customFormat="1" ht="12">
      <c r="C445" s="363"/>
      <c r="E445" s="246"/>
      <c r="F445" s="246"/>
    </row>
    <row r="446" spans="3:6" s="204" customFormat="1" ht="12">
      <c r="C446" s="363"/>
      <c r="E446" s="246"/>
      <c r="F446" s="246"/>
    </row>
    <row r="447" spans="3:6" s="204" customFormat="1" ht="12">
      <c r="C447" s="363"/>
      <c r="E447" s="246"/>
      <c r="F447" s="246"/>
    </row>
    <row r="448" spans="3:6" s="204" customFormat="1" ht="12">
      <c r="C448" s="363"/>
      <c r="E448" s="246"/>
      <c r="F448" s="246"/>
    </row>
    <row r="449" spans="3:6" s="204" customFormat="1" ht="12">
      <c r="C449" s="363"/>
      <c r="E449" s="246"/>
      <c r="F449" s="246"/>
    </row>
    <row r="450" spans="3:6" s="204" customFormat="1" ht="12">
      <c r="C450" s="363"/>
      <c r="E450" s="246"/>
      <c r="F450" s="246"/>
    </row>
    <row r="451" spans="3:6" s="204" customFormat="1" ht="12">
      <c r="C451" s="363"/>
      <c r="E451" s="246"/>
      <c r="F451" s="246"/>
    </row>
    <row r="452" spans="3:6" s="204" customFormat="1" ht="12">
      <c r="C452" s="363"/>
      <c r="E452" s="246"/>
      <c r="F452" s="246"/>
    </row>
    <row r="453" spans="3:6" s="204" customFormat="1" ht="12">
      <c r="C453" s="363"/>
      <c r="E453" s="246"/>
      <c r="F453" s="246"/>
    </row>
    <row r="454" spans="3:6" s="204" customFormat="1" ht="12">
      <c r="C454" s="363"/>
      <c r="E454" s="246"/>
      <c r="F454" s="246"/>
    </row>
    <row r="455" spans="3:6" s="204" customFormat="1" ht="12">
      <c r="C455" s="363"/>
      <c r="E455" s="246"/>
      <c r="F455" s="246"/>
    </row>
    <row r="456" spans="3:6" s="204" customFormat="1" ht="12">
      <c r="C456" s="363"/>
      <c r="E456" s="246"/>
      <c r="F456" s="246"/>
    </row>
    <row r="457" spans="3:6" s="204" customFormat="1" ht="12">
      <c r="C457" s="363"/>
      <c r="E457" s="246"/>
      <c r="F457" s="246"/>
    </row>
    <row r="458" spans="3:6" s="204" customFormat="1" ht="12">
      <c r="C458" s="363"/>
      <c r="E458" s="246"/>
      <c r="F458" s="246"/>
    </row>
    <row r="459" spans="3:6" s="204" customFormat="1" ht="12">
      <c r="C459" s="363"/>
      <c r="E459" s="246"/>
      <c r="F459" s="246"/>
    </row>
    <row r="460" spans="3:6" s="204" customFormat="1" ht="12">
      <c r="C460" s="363"/>
      <c r="E460" s="246"/>
      <c r="F460" s="246"/>
    </row>
    <row r="461" spans="3:6" s="204" customFormat="1" ht="12">
      <c r="C461" s="363"/>
      <c r="E461" s="246"/>
      <c r="F461" s="246"/>
    </row>
    <row r="462" spans="3:6" s="204" customFormat="1" ht="12">
      <c r="C462" s="363"/>
      <c r="E462" s="246"/>
      <c r="F462" s="246"/>
    </row>
    <row r="463" spans="3:6" s="204" customFormat="1" ht="12">
      <c r="C463" s="363"/>
      <c r="E463" s="246"/>
      <c r="F463" s="246"/>
    </row>
    <row r="464" spans="3:6" s="204" customFormat="1" ht="12">
      <c r="C464" s="363"/>
      <c r="E464" s="246"/>
      <c r="F464" s="246"/>
    </row>
    <row r="465" spans="3:6" s="204" customFormat="1" ht="12">
      <c r="C465" s="363"/>
      <c r="E465" s="246"/>
      <c r="F465" s="246"/>
    </row>
    <row r="466" spans="3:6" s="204" customFormat="1" ht="12">
      <c r="C466" s="363"/>
      <c r="E466" s="246"/>
      <c r="F466" s="246"/>
    </row>
    <row r="467" spans="3:6" s="204" customFormat="1" ht="12">
      <c r="C467" s="363"/>
      <c r="E467" s="246"/>
      <c r="F467" s="246"/>
    </row>
    <row r="468" spans="3:6" s="204" customFormat="1" ht="12">
      <c r="C468" s="363"/>
      <c r="E468" s="246"/>
      <c r="F468" s="246"/>
    </row>
    <row r="469" spans="3:6" s="204" customFormat="1" ht="12">
      <c r="C469" s="363"/>
      <c r="E469" s="246"/>
      <c r="F469" s="246"/>
    </row>
    <row r="470" spans="3:6" s="204" customFormat="1" ht="12">
      <c r="C470" s="363"/>
      <c r="E470" s="246"/>
      <c r="F470" s="246"/>
    </row>
    <row r="471" spans="3:6" s="204" customFormat="1" ht="12">
      <c r="C471" s="363"/>
      <c r="E471" s="246"/>
      <c r="F471" s="246"/>
    </row>
    <row r="472" spans="3:6" s="204" customFormat="1" ht="12">
      <c r="C472" s="363"/>
      <c r="E472" s="246"/>
      <c r="F472" s="246"/>
    </row>
  </sheetData>
  <sheetProtection/>
  <mergeCells count="43">
    <mergeCell ref="A324:A325"/>
    <mergeCell ref="A308:A309"/>
    <mergeCell ref="A317:I317"/>
    <mergeCell ref="A318:I318"/>
    <mergeCell ref="A319:G319"/>
    <mergeCell ref="A321:A322"/>
    <mergeCell ref="B321:B322"/>
    <mergeCell ref="C321:C322"/>
    <mergeCell ref="D321:D322"/>
    <mergeCell ref="E321:E322"/>
    <mergeCell ref="F321:G321"/>
    <mergeCell ref="A297:A298"/>
    <mergeCell ref="B297:B298"/>
    <mergeCell ref="C297:C298"/>
    <mergeCell ref="D297:D298"/>
    <mergeCell ref="E297:E298"/>
    <mergeCell ref="F297:G297"/>
    <mergeCell ref="F51:G51"/>
    <mergeCell ref="A241:G241"/>
    <mergeCell ref="A242:G242"/>
    <mergeCell ref="A244:A245"/>
    <mergeCell ref="B244:B245"/>
    <mergeCell ref="C244:C245"/>
    <mergeCell ref="D244:D245"/>
    <mergeCell ref="E244:E245"/>
    <mergeCell ref="F244:G244"/>
    <mergeCell ref="A3:G3"/>
    <mergeCell ref="B6:B7"/>
    <mergeCell ref="C6:D7"/>
    <mergeCell ref="E6:E7"/>
    <mergeCell ref="F6:G6"/>
    <mergeCell ref="A48:G48"/>
    <mergeCell ref="A47:G47"/>
    <mergeCell ref="A294:G294"/>
    <mergeCell ref="A295:G295"/>
    <mergeCell ref="A4:G4"/>
    <mergeCell ref="C8:D8"/>
    <mergeCell ref="C10:D10"/>
    <mergeCell ref="A51:A52"/>
    <mergeCell ref="B51:B52"/>
    <mergeCell ref="C51:C52"/>
    <mergeCell ref="D51:D52"/>
    <mergeCell ref="E51:E52"/>
  </mergeCells>
  <printOptions horizontalCentered="1"/>
  <pageMargins left="0.3937007874015748" right="0.3937007874015748" top="0.5905511811023623" bottom="0.3937007874015748" header="0.5118110236220472" footer="0.5118110236220472"/>
  <pageSetup fitToHeight="0" fitToWidth="5" horizontalDpi="300" verticalDpi="300" orientation="landscape" paperSize="9" scale="79" r:id="rId1"/>
  <rowBreaks count="9" manualBreakCount="9">
    <brk id="46" max="6" man="1"/>
    <brk id="83" max="6" man="1"/>
    <brk id="123" max="6" man="1"/>
    <brk id="154" max="6" man="1"/>
    <brk id="192" max="6" man="1"/>
    <brk id="226" max="6" man="1"/>
    <brk id="240" max="6" man="1"/>
    <brk id="293" max="6" man="1"/>
    <brk id="3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NTT</cp:lastModifiedBy>
  <cp:lastPrinted>2009-11-13T08:42:14Z</cp:lastPrinted>
  <dcterms:created xsi:type="dcterms:W3CDTF">2001-05-16T07:18:04Z</dcterms:created>
  <dcterms:modified xsi:type="dcterms:W3CDTF">2009-12-15T07:20:34Z</dcterms:modified>
  <cp:category/>
  <cp:version/>
  <cp:contentType/>
  <cp:contentStatus/>
</cp:coreProperties>
</file>