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2 - wydatki" sheetId="1" r:id="rId1"/>
  </sheets>
  <definedNames>
    <definedName name="_xlnm.Print_Area" localSheetId="0">'2 - wydatki'!$A$1:$L$314</definedName>
  </definedNames>
  <calcPr fullCalcOnLoad="1" fullPrecision="0"/>
</workbook>
</file>

<file path=xl/sharedStrings.xml><?xml version="1.0" encoding="utf-8"?>
<sst xmlns="http://schemas.openxmlformats.org/spreadsheetml/2006/main" count="300" uniqueCount="142">
  <si>
    <t>Drogi publiczne powiatowe</t>
  </si>
  <si>
    <t>w tym:</t>
  </si>
  <si>
    <t>PAŃSTWOWEJ, KONTROLI I OCHRONY</t>
  </si>
  <si>
    <t>PRAWA ORAZ SĄDOWNICTWA</t>
  </si>
  <si>
    <t>KULTURA FIZYCZNA I SPORT</t>
  </si>
  <si>
    <t>Przedszkola</t>
  </si>
  <si>
    <t>Gospodarka ściekowa i ochrona wód</t>
  </si>
  <si>
    <t>1.2.4. Zestawienie wydatków związanych z realizacją zadań wykonywanych na podstawie porozumień (umów) 
          między jednostkami samorządu terytorialnego według działów i rozdziałów klasyfikacji budżetowej.</t>
  </si>
  <si>
    <t>1.2.5. Zestawienie wydatków na pomoc finansową dla województwa zachodniopomorskiego 
          według działów i rozdziałów klasyfikacji budżetowej.</t>
  </si>
  <si>
    <t>1.2.6. Zestawienie wydatków na zadania wspólne realizowane w drodze umów lub porozumień między jednostkami samorządu terytorialnego 
          według działów i rozdziałów klasyfikacji budżetowej.</t>
  </si>
  <si>
    <t>1.2.7. Zestawienie wydatków na pomoc finansową dla powiatu polickiego
          według działów i rozdziałów klasyfikacji budżetowej.</t>
  </si>
  <si>
    <t>01095</t>
  </si>
  <si>
    <t>Utrzymanie zieleni w miastach i gminach</t>
  </si>
  <si>
    <t>Domy i ośrodki kultury, świetlice i kluby</t>
  </si>
  <si>
    <t>Urzędy wojewódzkie</t>
  </si>
  <si>
    <t>w zł</t>
  </si>
  <si>
    <t>Pomoc materialna dla uczniów</t>
  </si>
  <si>
    <t>Biblioteki</t>
  </si>
  <si>
    <t>Wykonanie</t>
  </si>
  <si>
    <t>Instytucje kultury fizycznej</t>
  </si>
  <si>
    <t>Część równoważąca subwencji ogólnej dla gmin</t>
  </si>
  <si>
    <t>POMOC SPOŁECZNA</t>
  </si>
  <si>
    <t>ORAZ WYDATKI ZWIĄZANE Z ICH POBOREM</t>
  </si>
  <si>
    <t>NIEPOSIADAJĄCYCH OSOBOWOŚCI PRAWNEJ</t>
  </si>
  <si>
    <t>Usługi opiekuńcze i specjalistyczne usługi opiekuńcze</t>
  </si>
  <si>
    <t>Ośrodki wsparcia</t>
  </si>
  <si>
    <t>Ośrodki pomocy społecznej</t>
  </si>
  <si>
    <t>Żłobki</t>
  </si>
  <si>
    <t>Promocja jednostek samorządu terytorialnego</t>
  </si>
  <si>
    <t>Komendy powiatowe Policji</t>
  </si>
  <si>
    <t>Zwalczanie narkomanii</t>
  </si>
  <si>
    <t>Rady gmin (miast i miast na prawach powiatu)</t>
  </si>
  <si>
    <t>Urzędy gmin (miast i miast na prawach powiatu)</t>
  </si>
  <si>
    <t>ubezpieczenia emerytalne i rentowe</t>
  </si>
  <si>
    <t>Ochrona zabytków i opieka nad zabytkami</t>
  </si>
  <si>
    <t xml:space="preserve">Świadczenia rodzinne, zaliczka alimentacyjna  </t>
  </si>
  <si>
    <t xml:space="preserve">oraz składki na ubezpieczenia emerytalne </t>
  </si>
  <si>
    <t xml:space="preserve"> </t>
  </si>
  <si>
    <t>Plan</t>
  </si>
  <si>
    <t>Dział</t>
  </si>
  <si>
    <t>TRANSPORT I ŁĄCZNOŚĆ</t>
  </si>
  <si>
    <t>TURYSTYKA</t>
  </si>
  <si>
    <t>GOSPODARKA MIESZKANIOWA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</si>
  <si>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</si>
  <si>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</si>
  <si>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</si>
  <si>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</si>
  <si>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</si>
  <si>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</si>
  <si>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Rozdział</t>
  </si>
  <si>
    <t>Treść</t>
  </si>
  <si>
    <t>1.2.1. Zestawienie zbiorcze według działów klasyfikacji budżetowej.</t>
  </si>
  <si>
    <t>z tego:</t>
  </si>
  <si>
    <t>Stopień realizacji
4:3</t>
  </si>
  <si>
    <t>wydatki bieżące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</si>
  <si>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</si>
  <si>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</si>
  <si>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</si>
  <si>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</si>
  <si>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</si>
  <si>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11</t>
  </si>
  <si>
    <t>010</t>
  </si>
  <si>
    <t>ROLNICTWO I ŁOWIECTWO</t>
  </si>
  <si>
    <t>400</t>
  </si>
  <si>
    <t>WYTWARZANIE I ZAOPATRYWANIE W ENERGIĘ</t>
  </si>
  <si>
    <t>ELEKTRYCZNĄ, GAZ I WODĘ</t>
  </si>
  <si>
    <t>DZIAŁALNOŚĆ USŁUGOWA</t>
  </si>
  <si>
    <t xml:space="preserve">URZĘDY NACZELNYCH ORGANÓW WŁADZY </t>
  </si>
  <si>
    <t xml:space="preserve">DOCHODY OD OSÓB PRAWNYCH, </t>
  </si>
  <si>
    <t>OD OSÓB FIZYCZNYCH I OD INNYCH JEDNOSTEK</t>
  </si>
  <si>
    <t>OBSŁUGA DŁUGU PUBLICZNEGO</t>
  </si>
  <si>
    <t>POZOSTAŁE ZADANIA W ZAKRESIE</t>
  </si>
  <si>
    <t>POLITYKI SPOŁECZNEJ</t>
  </si>
  <si>
    <t>GOSPODARKA KOMUNALNA</t>
  </si>
  <si>
    <t xml:space="preserve"> I OCHRONA ŚRODOWISKA</t>
  </si>
  <si>
    <t>KULTURA I OCHRONA DZIEDZICTWA</t>
  </si>
  <si>
    <t>NARODOWEGO</t>
  </si>
  <si>
    <t>OGÓŁEM</t>
  </si>
  <si>
    <t>1.2.2. Zestawienie wydatków związanych z realizacją zadań własnych według działów i rozdziałów klasyfikacji budżetowej.</t>
  </si>
  <si>
    <t>Stopień realizacji
5:4</t>
  </si>
  <si>
    <t>wynagrodzenia 
i pochodne od wynagrodzeń</t>
  </si>
  <si>
    <t>01030</t>
  </si>
  <si>
    <t>Izby rolnicze</t>
  </si>
  <si>
    <t>Dostarczanie paliw gazowych</t>
  </si>
  <si>
    <t>Lokalny transport zbiorowy</t>
  </si>
  <si>
    <t>Zakłady gospodarki mieszkaniowej</t>
  </si>
  <si>
    <t>Plany zagospodarowania przestrzennego</t>
  </si>
  <si>
    <t>Opracowania geodezyjne i kartograficzne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</si>
  <si>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</si>
  <si>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</si>
  <si>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</si>
  <si>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</si>
  <si>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Rezerwy ogólne i celowe</t>
  </si>
  <si>
    <t>Przedszkola specjalne</t>
  </si>
  <si>
    <t>Dowożenie uczniów do szkół</t>
  </si>
  <si>
    <t>Dokształcanie i doskonalenie nauczycieli</t>
  </si>
  <si>
    <t>Programy polityki zdrowotnej</t>
  </si>
  <si>
    <t>Przeciwdziałanie alkoholizmowi</t>
  </si>
  <si>
    <t xml:space="preserve">Zasiłki i pomoc w naturze oraz składki na </t>
  </si>
  <si>
    <t>Dodatki mieszkaniowe</t>
  </si>
  <si>
    <t>Usługi opiekuńcze i specjalistyczne</t>
  </si>
  <si>
    <t>usługi opiekuńcze</t>
  </si>
  <si>
    <t>Kolonie i obozy oraz inne formy wypoczynku dzieci</t>
  </si>
  <si>
    <t>i młodzieży szkolnej, a także szkolenia młodzieży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</si>
  <si>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</si>
  <si>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</si>
  <si>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</si>
  <si>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</si>
  <si>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</si>
  <si>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</si>
  <si>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</si>
  <si>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Obiekty sportowe</t>
  </si>
  <si>
    <t>Zadania w zakresie kultury fizycznej i sportu</t>
  </si>
  <si>
    <t xml:space="preserve">PAŃSTWOWEJ, KONTROLI I OCHRONY </t>
  </si>
  <si>
    <t>Składki na ubezpieczenia zdrowotne opłacane za osoby</t>
  </si>
  <si>
    <t>Drogi publiczne wojewódzkie</t>
  </si>
  <si>
    <t>Oddziały przedszkolne w szkołach podstawowych</t>
  </si>
  <si>
    <t>1.2. Zestawienie wykonania wydatków budżetu Gminy Police w I półroczu 2008 roku.</t>
  </si>
  <si>
    <t>01008</t>
  </si>
  <si>
    <t>Melioracje wodne</t>
  </si>
  <si>
    <t>Zarządzanie kryzysowe</t>
  </si>
  <si>
    <t>Stołówki szkolne</t>
  </si>
  <si>
    <t>pobierające niektóre świadczenia z pomocy społecznej,</t>
  </si>
  <si>
    <t xml:space="preserve">niektóre świadczenia rodzinne oraz za osoby </t>
  </si>
  <si>
    <t>uczestniczące w zajęciach w centrum integracji społecznej</t>
  </si>
  <si>
    <t>1.2.3. Zestawienie wydatków związanych z realizacją zadań zleconych z zakresu administracji rządowej i innych zadań zleconych gminie ustawami
          według działów i rozdziałów klasyfikacji budżetowej.</t>
  </si>
  <si>
    <t>* UWAGA! W dziale 852 rozdział 85212 kol.8 kwota 124.343,80 zł dotyczy wyłącznie wynagrodzeń i pochodnych pracowniczych, nie obejmuje składek od świadczeń rodzinnych (tj. 39.730,28 zł).</t>
  </si>
  <si>
    <t>Dostarczanie wody</t>
  </si>
  <si>
    <t>Drogi publiczne gminne</t>
  </si>
  <si>
    <t>Zadania w zakresie upowszechniania turystyki</t>
  </si>
  <si>
    <t>Gospodarka gruntami i nieruchomościami</t>
  </si>
  <si>
    <t>i rentowe z ubezpieczenia społecznego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</si>
  <si>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</si>
  <si>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</si>
  <si>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</si>
  <si>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</si>
  <si>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</si>
  <si>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</si>
  <si>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Gospodarka odpadami</t>
  </si>
  <si>
    <t>Urzędy naczelnych organów władzy państwowej,</t>
  </si>
  <si>
    <t>kontroli i ochrony prawa</t>
  </si>
  <si>
    <t>Ochotnicze straże pożarne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</si>
</sst>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6" xfId="19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9" fontId="0" fillId="0" borderId="10" xfId="19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4" xfId="19" applyFont="1" applyBorder="1" applyAlignment="1">
      <alignment/>
    </xf>
    <xf numFmtId="0" fontId="0" fillId="0" borderId="1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0" fillId="0" borderId="6" xfId="19" applyNumberFormat="1" applyFont="1" applyBorder="1" applyAlignment="1">
      <alignment/>
    </xf>
    <xf numFmtId="10" fontId="0" fillId="0" borderId="23" xfId="19" applyNumberFormat="1" applyFont="1" applyBorder="1" applyAlignment="1">
      <alignment/>
    </xf>
    <xf numFmtId="43" fontId="0" fillId="0" borderId="18" xfId="15" applyFont="1" applyBorder="1" applyAlignment="1">
      <alignment horizontal="right" wrapText="1"/>
    </xf>
    <xf numFmtId="43" fontId="0" fillId="0" borderId="5" xfId="15" applyFont="1" applyBorder="1" applyAlignment="1">
      <alignment horizontal="right" wrapText="1"/>
    </xf>
    <xf numFmtId="43" fontId="0" fillId="0" borderId="3" xfId="15" applyFont="1" applyBorder="1" applyAlignment="1">
      <alignment horizontal="right" wrapText="1"/>
    </xf>
    <xf numFmtId="43" fontId="0" fillId="0" borderId="1" xfId="15" applyFont="1" applyBorder="1" applyAlignment="1">
      <alignment horizontal="right" wrapText="1"/>
    </xf>
    <xf numFmtId="43" fontId="0" fillId="0" borderId="21" xfId="15" applyFont="1" applyBorder="1" applyAlignment="1">
      <alignment horizontal="right" wrapText="1"/>
    </xf>
    <xf numFmtId="43" fontId="0" fillId="0" borderId="7" xfId="15" applyFont="1" applyBorder="1" applyAlignment="1">
      <alignment horizontal="right" wrapText="1"/>
    </xf>
    <xf numFmtId="43" fontId="0" fillId="0" borderId="22" xfId="15" applyFont="1" applyBorder="1" applyAlignment="1">
      <alignment horizontal="right" wrapText="1"/>
    </xf>
    <xf numFmtId="43" fontId="0" fillId="0" borderId="9" xfId="15" applyFont="1" applyBorder="1" applyAlignment="1">
      <alignment horizontal="right" wrapText="1"/>
    </xf>
    <xf numFmtId="43" fontId="6" fillId="0" borderId="3" xfId="15" applyFont="1" applyBorder="1" applyAlignment="1">
      <alignment horizontal="right" wrapText="1"/>
    </xf>
    <xf numFmtId="43" fontId="6" fillId="0" borderId="1" xfId="15" applyFont="1" applyBorder="1" applyAlignment="1">
      <alignment horizontal="right" wrapText="1"/>
    </xf>
    <xf numFmtId="43" fontId="0" fillId="0" borderId="1" xfId="15" applyFont="1" applyFill="1" applyBorder="1" applyAlignment="1">
      <alignment horizontal="right" wrapText="1"/>
    </xf>
    <xf numFmtId="43" fontId="0" fillId="0" borderId="17" xfId="15" applyFont="1" applyBorder="1" applyAlignment="1">
      <alignment horizontal="right" wrapText="1"/>
    </xf>
    <xf numFmtId="43" fontId="0" fillId="0" borderId="24" xfId="15" applyFont="1" applyBorder="1" applyAlignment="1">
      <alignment horizontal="right" wrapText="1"/>
    </xf>
    <xf numFmtId="43" fontId="0" fillId="0" borderId="0" xfId="15" applyFont="1" applyBorder="1" applyAlignment="1">
      <alignment horizontal="right" wrapText="1"/>
    </xf>
    <xf numFmtId="43" fontId="0" fillId="0" borderId="25" xfId="15" applyFont="1" applyBorder="1" applyAlignment="1">
      <alignment horizontal="right" wrapText="1"/>
    </xf>
    <xf numFmtId="43" fontId="0" fillId="0" borderId="12" xfId="15" applyFont="1" applyBorder="1" applyAlignment="1">
      <alignment horizontal="right" wrapText="1"/>
    </xf>
    <xf numFmtId="43" fontId="1" fillId="0" borderId="1" xfId="15" applyFont="1" applyBorder="1" applyAlignment="1">
      <alignment horizontal="right" wrapText="1"/>
    </xf>
    <xf numFmtId="10" fontId="0" fillId="0" borderId="26" xfId="19" applyNumberFormat="1" applyFont="1" applyBorder="1" applyAlignment="1">
      <alignment/>
    </xf>
    <xf numFmtId="10" fontId="0" fillId="0" borderId="10" xfId="19" applyNumberFormat="1" applyFont="1" applyBorder="1" applyAlignment="1">
      <alignment/>
    </xf>
    <xf numFmtId="10" fontId="6" fillId="0" borderId="6" xfId="19" applyNumberFormat="1" applyFont="1" applyBorder="1" applyAlignment="1">
      <alignment/>
    </xf>
    <xf numFmtId="10" fontId="1" fillId="0" borderId="6" xfId="19" applyNumberFormat="1" applyFont="1" applyBorder="1" applyAlignment="1">
      <alignment/>
    </xf>
    <xf numFmtId="10" fontId="0" fillId="0" borderId="6" xfId="19" applyNumberFormat="1" applyFont="1" applyFill="1" applyBorder="1" applyAlignment="1">
      <alignment/>
    </xf>
    <xf numFmtId="10" fontId="0" fillId="0" borderId="27" xfId="19" applyNumberFormat="1" applyFont="1" applyBorder="1" applyAlignment="1">
      <alignment/>
    </xf>
    <xf numFmtId="10" fontId="6" fillId="0" borderId="6" xfId="19" applyNumberFormat="1" applyFont="1" applyBorder="1" applyAlignment="1">
      <alignment horizontal="center"/>
    </xf>
    <xf numFmtId="10" fontId="0" fillId="0" borderId="14" xfId="19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9" fontId="6" fillId="0" borderId="6" xfId="19" applyFont="1" applyBorder="1" applyAlignment="1">
      <alignment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6" fillId="2" borderId="32" xfId="0" applyNumberFormat="1" applyFont="1" applyFill="1" applyBorder="1" applyAlignment="1">
      <alignment horizontal="center"/>
    </xf>
    <xf numFmtId="43" fontId="6" fillId="0" borderId="22" xfId="15" applyFont="1" applyBorder="1" applyAlignment="1">
      <alignment horizontal="right" wrapText="1"/>
    </xf>
    <xf numFmtId="43" fontId="6" fillId="0" borderId="9" xfId="15" applyFont="1" applyBorder="1" applyAlignment="1">
      <alignment horizontal="right" wrapText="1"/>
    </xf>
    <xf numFmtId="10" fontId="6" fillId="0" borderId="10" xfId="0" applyNumberFormat="1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3" fontId="6" fillId="2" borderId="34" xfId="0" applyNumberFormat="1" applyFont="1" applyFill="1" applyBorder="1" applyAlignment="1">
      <alignment horizontal="center"/>
    </xf>
    <xf numFmtId="1" fontId="6" fillId="2" borderId="35" xfId="19" applyNumberFormat="1" applyFont="1" applyFill="1" applyBorder="1" applyAlignment="1">
      <alignment horizontal="center"/>
    </xf>
    <xf numFmtId="0" fontId="6" fillId="2" borderId="35" xfId="19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43" fontId="0" fillId="0" borderId="9" xfId="15" applyFont="1" applyBorder="1" applyAlignment="1">
      <alignment/>
    </xf>
    <xf numFmtId="0" fontId="6" fillId="2" borderId="28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43" fontId="0" fillId="0" borderId="22" xfId="15" applyFont="1" applyBorder="1" applyAlignment="1">
      <alignment/>
    </xf>
    <xf numFmtId="0" fontId="0" fillId="0" borderId="13" xfId="0" applyFont="1" applyBorder="1" applyAlignment="1">
      <alignment/>
    </xf>
    <xf numFmtId="0" fontId="1" fillId="0" borderId="3" xfId="0" applyFont="1" applyBorder="1" applyAlignment="1">
      <alignment/>
    </xf>
    <xf numFmtId="10" fontId="0" fillId="0" borderId="10" xfId="0" applyNumberFormat="1" applyFont="1" applyBorder="1" applyAlignment="1">
      <alignment/>
    </xf>
    <xf numFmtId="43" fontId="0" fillId="0" borderId="1" xfId="15" applyFont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3" fontId="0" fillId="0" borderId="17" xfId="15" applyFont="1" applyFill="1" applyBorder="1" applyAlignment="1">
      <alignment horizontal="right" wrapText="1"/>
    </xf>
    <xf numFmtId="10" fontId="0" fillId="0" borderId="27" xfId="19" applyNumberFormat="1" applyFont="1" applyFill="1" applyBorder="1" applyAlignment="1">
      <alignment/>
    </xf>
    <xf numFmtId="9" fontId="0" fillId="0" borderId="0" xfId="19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" xfId="0" applyFont="1" applyBorder="1" applyAlignment="1">
      <alignment/>
    </xf>
    <xf numFmtId="0" fontId="7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9" fontId="7" fillId="2" borderId="14" xfId="0" applyNumberFormat="1" applyFont="1" applyFill="1" applyBorder="1" applyAlignment="1">
      <alignment horizontal="center"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9" fontId="7" fillId="2" borderId="23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9" fontId="7" fillId="2" borderId="42" xfId="0" applyNumberFormat="1" applyFont="1" applyFill="1" applyBorder="1" applyAlignment="1">
      <alignment horizontal="center" vertical="center" wrapText="1"/>
    </xf>
    <xf numFmtId="9" fontId="7" fillId="2" borderId="43" xfId="0" applyNumberFormat="1" applyFont="1" applyFill="1" applyBorder="1" applyAlignment="1">
      <alignment horizontal="center" vertical="center" wrapText="1"/>
    </xf>
    <xf numFmtId="9" fontId="7" fillId="2" borderId="4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37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46.75390625" style="2" bestFit="1" customWidth="1"/>
    <col min="4" max="4" width="18.875" style="2" customWidth="1"/>
    <col min="5" max="5" width="17.75390625" style="2" customWidth="1"/>
    <col min="6" max="6" width="16.625" style="2" customWidth="1"/>
    <col min="7" max="7" width="16.375" style="2" customWidth="1"/>
    <col min="8" max="8" width="17.375" style="2" customWidth="1"/>
    <col min="9" max="10" width="14.875" style="2" customWidth="1"/>
    <col min="11" max="11" width="16.875" style="2" bestFit="1" customWidth="1"/>
    <col min="12" max="12" width="9.125" style="2" customWidth="1"/>
    <col min="13" max="13" width="16.75390625" style="2" customWidth="1"/>
    <col min="14" max="16384" width="9.125" style="2" customWidth="1"/>
  </cols>
  <sheetData>
    <row r="1" spans="1:11" ht="18">
      <c r="A1" s="160" t="s">
        <v>117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9" ht="18">
      <c r="A2" s="160" t="s">
        <v>51</v>
      </c>
      <c r="B2" s="160"/>
      <c r="C2" s="160"/>
      <c r="D2" s="160"/>
      <c r="E2" s="160"/>
      <c r="F2" s="160"/>
      <c r="G2" s="160"/>
      <c r="H2" s="160"/>
      <c r="I2" s="160"/>
    </row>
    <row r="3" spans="11:12" ht="18" customHeight="1" thickBot="1">
      <c r="K3" s="1"/>
      <c r="L3" s="1" t="s">
        <v>15</v>
      </c>
    </row>
    <row r="4" spans="2:12" ht="12">
      <c r="B4" s="144" t="s">
        <v>39</v>
      </c>
      <c r="C4" s="149" t="s">
        <v>50</v>
      </c>
      <c r="D4" s="147" t="s">
        <v>38</v>
      </c>
      <c r="E4" s="147" t="s">
        <v>18</v>
      </c>
      <c r="F4" s="162" t="s">
        <v>52</v>
      </c>
      <c r="G4" s="163"/>
      <c r="H4" s="163"/>
      <c r="I4" s="163"/>
      <c r="J4" s="163"/>
      <c r="K4" s="164"/>
      <c r="L4" s="157" t="s">
        <v>53</v>
      </c>
    </row>
    <row r="5" spans="2:12" ht="12">
      <c r="B5" s="145"/>
      <c r="C5" s="150"/>
      <c r="D5" s="148"/>
      <c r="E5" s="148"/>
      <c r="F5" s="141" t="s">
        <v>54</v>
      </c>
      <c r="G5" s="161" t="s">
        <v>1</v>
      </c>
      <c r="H5" s="161"/>
      <c r="I5" s="161"/>
      <c r="J5" s="161"/>
      <c r="K5" s="141" t="s">
        <v>55</v>
      </c>
      <c r="L5" s="158"/>
    </row>
    <row r="6" spans="2:12" ht="60.75" customHeight="1">
      <c r="B6" s="146"/>
      <c r="C6" s="140"/>
      <c r="D6" s="142"/>
      <c r="E6" s="142"/>
      <c r="F6" s="142"/>
      <c r="G6" s="95" t="s">
        <v>56</v>
      </c>
      <c r="H6" s="95" t="s">
        <v>57</v>
      </c>
      <c r="I6" s="95" t="s">
        <v>58</v>
      </c>
      <c r="J6" s="95" t="s">
        <v>59</v>
      </c>
      <c r="K6" s="142"/>
      <c r="L6" s="159"/>
    </row>
    <row r="7" spans="2:12" s="6" customFormat="1" ht="12" thickBot="1">
      <c r="B7" s="96">
        <v>1</v>
      </c>
      <c r="C7" s="97">
        <v>2</v>
      </c>
      <c r="D7" s="98">
        <v>3</v>
      </c>
      <c r="E7" s="99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9">
        <v>10</v>
      </c>
      <c r="L7" s="100" t="s">
        <v>60</v>
      </c>
    </row>
    <row r="8" spans="2:12" ht="12">
      <c r="B8" s="7"/>
      <c r="C8" s="8"/>
      <c r="D8" s="8"/>
      <c r="E8" s="9"/>
      <c r="F8" s="8"/>
      <c r="G8" s="8"/>
      <c r="H8" s="8"/>
      <c r="I8" s="8"/>
      <c r="J8" s="8"/>
      <c r="K8" s="9"/>
      <c r="L8" s="101"/>
    </row>
    <row r="9" spans="2:12" ht="12">
      <c r="B9" s="10" t="s">
        <v>61</v>
      </c>
      <c r="C9" s="11" t="s">
        <v>62</v>
      </c>
      <c r="D9" s="68">
        <f>SUM(D69+D217)</f>
        <v>66703.31</v>
      </c>
      <c r="E9" s="67">
        <f>SUM(F9+K9)</f>
        <v>29264.6</v>
      </c>
      <c r="F9" s="68">
        <f aca="true" t="shared" si="0" ref="F9:K9">SUM(F69+F217)</f>
        <v>29264.6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6">
        <f>SUM(E9/D9)</f>
        <v>0.4387</v>
      </c>
    </row>
    <row r="10" spans="2:12" ht="12">
      <c r="B10" s="12"/>
      <c r="C10" s="13"/>
      <c r="D10" s="70"/>
      <c r="E10" s="69"/>
      <c r="F10" s="70"/>
      <c r="G10" s="70"/>
      <c r="H10" s="70"/>
      <c r="I10" s="70"/>
      <c r="J10" s="70"/>
      <c r="K10" s="69"/>
      <c r="L10" s="65"/>
    </row>
    <row r="11" spans="2:12" ht="12">
      <c r="B11" s="12" t="s">
        <v>63</v>
      </c>
      <c r="C11" s="13" t="s">
        <v>64</v>
      </c>
      <c r="D11" s="70"/>
      <c r="E11" s="69"/>
      <c r="F11" s="70"/>
      <c r="G11" s="70"/>
      <c r="H11" s="70"/>
      <c r="I11" s="70"/>
      <c r="J11" s="70"/>
      <c r="K11" s="69"/>
      <c r="L11" s="65"/>
    </row>
    <row r="12" spans="2:12" ht="12">
      <c r="B12" s="10"/>
      <c r="C12" s="11" t="s">
        <v>65</v>
      </c>
      <c r="D12" s="68">
        <f>SUM(D76)</f>
        <v>831807</v>
      </c>
      <c r="E12" s="67">
        <f>SUM(F12+K12)</f>
        <v>72330.26</v>
      </c>
      <c r="F12" s="68">
        <f aca="true" t="shared" si="1" ref="F12:K12">SUM(F76)</f>
        <v>7330.26</v>
      </c>
      <c r="G12" s="68">
        <f t="shared" si="1"/>
        <v>0</v>
      </c>
      <c r="H12" s="68">
        <f t="shared" si="1"/>
        <v>0</v>
      </c>
      <c r="I12" s="68">
        <f t="shared" si="1"/>
        <v>0</v>
      </c>
      <c r="J12" s="68">
        <f t="shared" si="1"/>
        <v>0</v>
      </c>
      <c r="K12" s="67">
        <f t="shared" si="1"/>
        <v>65000</v>
      </c>
      <c r="L12" s="66">
        <f>SUM(E12/D12)</f>
        <v>0.087</v>
      </c>
    </row>
    <row r="13" spans="2:12" ht="12">
      <c r="B13" s="16"/>
      <c r="C13" s="13"/>
      <c r="D13" s="70"/>
      <c r="E13" s="69"/>
      <c r="F13" s="70"/>
      <c r="G13" s="70"/>
      <c r="H13" s="70"/>
      <c r="I13" s="70"/>
      <c r="J13" s="70"/>
      <c r="K13" s="69"/>
      <c r="L13" s="65"/>
    </row>
    <row r="14" spans="2:12" ht="12">
      <c r="B14" s="17">
        <v>600</v>
      </c>
      <c r="C14" s="11" t="s">
        <v>40</v>
      </c>
      <c r="D14" s="68">
        <f>SUM(D81+D260+D280)</f>
        <v>9366383</v>
      </c>
      <c r="E14" s="67">
        <f>SUM(F14+K14)</f>
        <v>2801671.48</v>
      </c>
      <c r="F14" s="68">
        <f aca="true" t="shared" si="2" ref="F14:K14">SUM(F81+F260+F280)</f>
        <v>2798621.48</v>
      </c>
      <c r="G14" s="68">
        <f t="shared" si="2"/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7">
        <f t="shared" si="2"/>
        <v>3050</v>
      </c>
      <c r="L14" s="66">
        <f>SUM(E14/D14)</f>
        <v>0.2991</v>
      </c>
    </row>
    <row r="15" spans="2:12" ht="12">
      <c r="B15" s="16"/>
      <c r="C15" s="13"/>
      <c r="D15" s="70"/>
      <c r="E15" s="69"/>
      <c r="F15" s="70"/>
      <c r="G15" s="70"/>
      <c r="H15" s="70"/>
      <c r="I15" s="70"/>
      <c r="J15" s="70"/>
      <c r="K15" s="69"/>
      <c r="L15" s="65"/>
    </row>
    <row r="16" spans="2:12" ht="12">
      <c r="B16" s="17">
        <v>630</v>
      </c>
      <c r="C16" s="11" t="s">
        <v>41</v>
      </c>
      <c r="D16" s="68">
        <f>SUM(D86)</f>
        <v>172216</v>
      </c>
      <c r="E16" s="67">
        <f>SUM(F16+K16)</f>
        <v>9330.3</v>
      </c>
      <c r="F16" s="68">
        <f>SUM(F86)</f>
        <v>9330.3</v>
      </c>
      <c r="G16" s="68">
        <f>(G86)</f>
        <v>6250</v>
      </c>
      <c r="H16" s="68">
        <f>(H86)</f>
        <v>0</v>
      </c>
      <c r="I16" s="68">
        <f>(I86)</f>
        <v>0</v>
      </c>
      <c r="J16" s="68">
        <f>(J86)</f>
        <v>0</v>
      </c>
      <c r="K16" s="67">
        <f>(K86)</f>
        <v>0</v>
      </c>
      <c r="L16" s="66">
        <f>SUM(E16/D16)</f>
        <v>0.0542</v>
      </c>
    </row>
    <row r="17" spans="2:12" ht="12">
      <c r="B17" s="16"/>
      <c r="C17" s="13"/>
      <c r="D17" s="70"/>
      <c r="E17" s="69"/>
      <c r="F17" s="70"/>
      <c r="G17" s="70"/>
      <c r="H17" s="70"/>
      <c r="I17" s="70"/>
      <c r="J17" s="70"/>
      <c r="K17" s="69"/>
      <c r="L17" s="65"/>
    </row>
    <row r="18" spans="2:12" ht="12">
      <c r="B18" s="17">
        <v>700</v>
      </c>
      <c r="C18" s="11" t="s">
        <v>42</v>
      </c>
      <c r="D18" s="68">
        <f>SUM(D90)</f>
        <v>13453200</v>
      </c>
      <c r="E18" s="67">
        <f>SUM(F18+K18)</f>
        <v>4318242.15</v>
      </c>
      <c r="F18" s="68">
        <f aca="true" t="shared" si="3" ref="F18:K18">SUM(F90)</f>
        <v>1469495.6</v>
      </c>
      <c r="G18" s="68">
        <f t="shared" si="3"/>
        <v>1398000</v>
      </c>
      <c r="H18" s="68">
        <f t="shared" si="3"/>
        <v>2250</v>
      </c>
      <c r="I18" s="68">
        <f t="shared" si="3"/>
        <v>0</v>
      </c>
      <c r="J18" s="68">
        <f t="shared" si="3"/>
        <v>0</v>
      </c>
      <c r="K18" s="67">
        <f t="shared" si="3"/>
        <v>2848746.55</v>
      </c>
      <c r="L18" s="66">
        <f>SUM(E18/D18)</f>
        <v>0.321</v>
      </c>
    </row>
    <row r="19" spans="2:12" ht="12">
      <c r="B19" s="16"/>
      <c r="C19" s="13"/>
      <c r="D19" s="70"/>
      <c r="E19" s="69"/>
      <c r="F19" s="70"/>
      <c r="G19" s="70"/>
      <c r="H19" s="70"/>
      <c r="I19" s="70"/>
      <c r="J19" s="70"/>
      <c r="K19" s="69"/>
      <c r="L19" s="65"/>
    </row>
    <row r="20" spans="2:12" ht="12">
      <c r="B20" s="17">
        <v>710</v>
      </c>
      <c r="C20" s="11" t="s">
        <v>66</v>
      </c>
      <c r="D20" s="68">
        <f>SUM(D96)</f>
        <v>4321168</v>
      </c>
      <c r="E20" s="67">
        <f>SUM(F20+K20)</f>
        <v>1004401.86</v>
      </c>
      <c r="F20" s="68">
        <f>SUM(F96)</f>
        <v>611831.86</v>
      </c>
      <c r="G20" s="68">
        <f>SUM(G102)</f>
        <v>0</v>
      </c>
      <c r="H20" s="68">
        <f>SUM(H96)</f>
        <v>300</v>
      </c>
      <c r="I20" s="68">
        <f>SUM(I96)</f>
        <v>0</v>
      </c>
      <c r="J20" s="68">
        <f>SUM(J96)</f>
        <v>0</v>
      </c>
      <c r="K20" s="67">
        <f>SUM(K96)</f>
        <v>392570</v>
      </c>
      <c r="L20" s="66">
        <f>SUM(E20/D20)</f>
        <v>0.2324</v>
      </c>
    </row>
    <row r="21" spans="2:12" ht="12">
      <c r="B21" s="16"/>
      <c r="C21" s="13"/>
      <c r="D21" s="70"/>
      <c r="E21" s="69"/>
      <c r="F21" s="70"/>
      <c r="G21" s="70"/>
      <c r="H21" s="70"/>
      <c r="I21" s="70"/>
      <c r="J21" s="70"/>
      <c r="K21" s="69"/>
      <c r="L21" s="65"/>
    </row>
    <row r="22" spans="2:12" ht="12">
      <c r="B22" s="17">
        <v>750</v>
      </c>
      <c r="C22" s="11" t="s">
        <v>43</v>
      </c>
      <c r="D22" s="68">
        <f>SUM(D102+D221)</f>
        <v>12556230</v>
      </c>
      <c r="E22" s="67">
        <f>SUM(F22+K22)</f>
        <v>5484893.28</v>
      </c>
      <c r="F22" s="68">
        <f>SUM(F102+F221)</f>
        <v>5484293.28</v>
      </c>
      <c r="G22" s="68">
        <f>(G102+G221)</f>
        <v>0</v>
      </c>
      <c r="H22" s="68">
        <f>(H102+H221)</f>
        <v>4145117.78</v>
      </c>
      <c r="I22" s="68">
        <f>(I102+I221)</f>
        <v>0</v>
      </c>
      <c r="J22" s="68">
        <f>(J102+J221)</f>
        <v>0</v>
      </c>
      <c r="K22" s="67">
        <f>(K102+K221)</f>
        <v>600</v>
      </c>
      <c r="L22" s="66">
        <f>SUM(E22/D22)</f>
        <v>0.4368</v>
      </c>
    </row>
    <row r="23" spans="2:12" ht="12">
      <c r="B23" s="16"/>
      <c r="C23" s="13"/>
      <c r="D23" s="70"/>
      <c r="E23" s="69"/>
      <c r="F23" s="70"/>
      <c r="G23" s="70"/>
      <c r="H23" s="70"/>
      <c r="I23" s="70"/>
      <c r="J23" s="70"/>
      <c r="K23" s="69"/>
      <c r="L23" s="65"/>
    </row>
    <row r="24" spans="2:12" ht="12">
      <c r="B24" s="16">
        <v>751</v>
      </c>
      <c r="C24" s="13" t="s">
        <v>67</v>
      </c>
      <c r="D24" s="70"/>
      <c r="E24" s="69"/>
      <c r="F24" s="70"/>
      <c r="G24" s="70"/>
      <c r="H24" s="70"/>
      <c r="I24" s="70"/>
      <c r="J24" s="70"/>
      <c r="K24" s="69"/>
      <c r="L24" s="65"/>
    </row>
    <row r="25" spans="2:12" ht="12">
      <c r="B25" s="16"/>
      <c r="C25" s="13" t="s">
        <v>2</v>
      </c>
      <c r="D25" s="70"/>
      <c r="E25" s="69"/>
      <c r="F25" s="70"/>
      <c r="G25" s="70"/>
      <c r="H25" s="70"/>
      <c r="I25" s="70"/>
      <c r="J25" s="70"/>
      <c r="K25" s="69"/>
      <c r="L25" s="65"/>
    </row>
    <row r="26" spans="2:12" ht="12">
      <c r="B26" s="17"/>
      <c r="C26" s="11" t="s">
        <v>3</v>
      </c>
      <c r="D26" s="68">
        <f>SUM(D227)</f>
        <v>6000</v>
      </c>
      <c r="E26" s="67">
        <f>SUM(F26+K26)</f>
        <v>2118.33</v>
      </c>
      <c r="F26" s="68">
        <f aca="true" t="shared" si="4" ref="F26:K26">SUM(F227)</f>
        <v>2118.33</v>
      </c>
      <c r="G26" s="68">
        <f t="shared" si="4"/>
        <v>0</v>
      </c>
      <c r="H26" s="68">
        <f t="shared" si="4"/>
        <v>2118.33</v>
      </c>
      <c r="I26" s="68">
        <f t="shared" si="4"/>
        <v>0</v>
      </c>
      <c r="J26" s="68">
        <f t="shared" si="4"/>
        <v>0</v>
      </c>
      <c r="K26" s="67">
        <f t="shared" si="4"/>
        <v>0</v>
      </c>
      <c r="L26" s="66">
        <f>SUM(E26/D26)</f>
        <v>0.3531</v>
      </c>
    </row>
    <row r="27" spans="2:12" ht="12">
      <c r="B27" s="16"/>
      <c r="C27" s="13"/>
      <c r="D27" s="70"/>
      <c r="E27" s="69"/>
      <c r="F27" s="70"/>
      <c r="G27" s="70"/>
      <c r="H27" s="70"/>
      <c r="I27" s="70"/>
      <c r="J27" s="70"/>
      <c r="K27" s="69"/>
      <c r="L27" s="65"/>
    </row>
    <row r="28" spans="2:12" ht="12">
      <c r="B28" s="16">
        <v>754</v>
      </c>
      <c r="C28" s="13" t="s">
        <v>133</v>
      </c>
      <c r="D28" s="70"/>
      <c r="E28" s="69"/>
      <c r="F28" s="70"/>
      <c r="G28" s="70"/>
      <c r="H28" s="70"/>
      <c r="I28" s="70"/>
      <c r="J28" s="70"/>
      <c r="K28" s="69"/>
      <c r="L28" s="65"/>
    </row>
    <row r="29" spans="2:12" ht="12">
      <c r="B29" s="17"/>
      <c r="C29" s="11" t="s">
        <v>134</v>
      </c>
      <c r="D29" s="68">
        <f>SUM(D111)</f>
        <v>3021466</v>
      </c>
      <c r="E29" s="67">
        <f>SUM(F29+K29)</f>
        <v>636592.63</v>
      </c>
      <c r="F29" s="68">
        <f aca="true" t="shared" si="5" ref="F29:K29">SUM(F111)</f>
        <v>553048.35</v>
      </c>
      <c r="G29" s="68">
        <f t="shared" si="5"/>
        <v>0</v>
      </c>
      <c r="H29" s="68">
        <f t="shared" si="5"/>
        <v>376155.2</v>
      </c>
      <c r="I29" s="68">
        <f t="shared" si="5"/>
        <v>0</v>
      </c>
      <c r="J29" s="68">
        <f t="shared" si="5"/>
        <v>0</v>
      </c>
      <c r="K29" s="68">
        <f t="shared" si="5"/>
        <v>83544.28</v>
      </c>
      <c r="L29" s="66">
        <f>SUM(E29/D29)</f>
        <v>0.2107</v>
      </c>
    </row>
    <row r="30" spans="2:12" ht="12">
      <c r="B30" s="16"/>
      <c r="C30" s="13"/>
      <c r="D30" s="70"/>
      <c r="E30" s="69"/>
      <c r="F30" s="70"/>
      <c r="G30" s="70"/>
      <c r="H30" s="70"/>
      <c r="I30" s="70"/>
      <c r="J30" s="70"/>
      <c r="K30" s="69"/>
      <c r="L30" s="65"/>
    </row>
    <row r="31" spans="2:12" ht="12">
      <c r="B31" s="16">
        <v>756</v>
      </c>
      <c r="C31" s="13" t="s">
        <v>68</v>
      </c>
      <c r="D31" s="70"/>
      <c r="E31" s="69"/>
      <c r="F31" s="70"/>
      <c r="G31" s="70"/>
      <c r="H31" s="70"/>
      <c r="I31" s="70"/>
      <c r="J31" s="70"/>
      <c r="K31" s="69"/>
      <c r="L31" s="65"/>
    </row>
    <row r="32" spans="2:12" ht="12">
      <c r="B32" s="16"/>
      <c r="C32" s="13" t="s">
        <v>69</v>
      </c>
      <c r="D32" s="70"/>
      <c r="E32" s="69"/>
      <c r="F32" s="70"/>
      <c r="G32" s="70"/>
      <c r="H32" s="70"/>
      <c r="I32" s="70"/>
      <c r="J32" s="70"/>
      <c r="K32" s="69"/>
      <c r="L32" s="65"/>
    </row>
    <row r="33" spans="2:12" ht="12">
      <c r="B33" s="16"/>
      <c r="C33" s="13" t="s">
        <v>23</v>
      </c>
      <c r="D33" s="70"/>
      <c r="E33" s="69"/>
      <c r="F33" s="70"/>
      <c r="G33" s="70"/>
      <c r="H33" s="70"/>
      <c r="I33" s="70"/>
      <c r="J33" s="70"/>
      <c r="K33" s="69"/>
      <c r="L33" s="65"/>
    </row>
    <row r="34" spans="2:12" ht="12">
      <c r="B34" s="17"/>
      <c r="C34" s="11" t="s">
        <v>22</v>
      </c>
      <c r="D34" s="68">
        <f>SUM(D122)</f>
        <v>180000</v>
      </c>
      <c r="E34" s="67">
        <f>SUM(F34+K34)</f>
        <v>73680.08</v>
      </c>
      <c r="F34" s="68">
        <f aca="true" t="shared" si="6" ref="F34:K34">SUM(F122)</f>
        <v>73680.08</v>
      </c>
      <c r="G34" s="68">
        <f t="shared" si="6"/>
        <v>0</v>
      </c>
      <c r="H34" s="68">
        <f t="shared" si="6"/>
        <v>12196.74</v>
      </c>
      <c r="I34" s="68">
        <f t="shared" si="6"/>
        <v>0</v>
      </c>
      <c r="J34" s="68">
        <f t="shared" si="6"/>
        <v>0</v>
      </c>
      <c r="K34" s="67">
        <f t="shared" si="6"/>
        <v>0</v>
      </c>
      <c r="L34" s="66">
        <f>SUM(E34/D34)</f>
        <v>0.4093</v>
      </c>
    </row>
    <row r="35" spans="2:12" ht="12">
      <c r="B35" s="16"/>
      <c r="C35" s="13"/>
      <c r="D35" s="70"/>
      <c r="E35" s="69"/>
      <c r="F35" s="70"/>
      <c r="G35" s="70"/>
      <c r="H35" s="70"/>
      <c r="I35" s="70"/>
      <c r="J35" s="70"/>
      <c r="K35" s="69"/>
      <c r="L35" s="65"/>
    </row>
    <row r="36" spans="2:12" ht="12">
      <c r="B36" s="17">
        <v>757</v>
      </c>
      <c r="C36" s="11" t="s">
        <v>70</v>
      </c>
      <c r="D36" s="68">
        <f>SUM(D127)</f>
        <v>1003595</v>
      </c>
      <c r="E36" s="67">
        <f>SUM(F36+K36)</f>
        <v>91298.53</v>
      </c>
      <c r="F36" s="68">
        <f aca="true" t="shared" si="7" ref="F36:K36">SUM(F127)</f>
        <v>91298.53</v>
      </c>
      <c r="G36" s="68">
        <f t="shared" si="7"/>
        <v>0</v>
      </c>
      <c r="H36" s="68">
        <f t="shared" si="7"/>
        <v>0</v>
      </c>
      <c r="I36" s="68">
        <f t="shared" si="7"/>
        <v>91298.53</v>
      </c>
      <c r="J36" s="68">
        <f t="shared" si="7"/>
        <v>0</v>
      </c>
      <c r="K36" s="67">
        <f t="shared" si="7"/>
        <v>0</v>
      </c>
      <c r="L36" s="66">
        <f>SUM(E36/D36)</f>
        <v>0.091</v>
      </c>
    </row>
    <row r="37" spans="2:12" ht="12">
      <c r="B37" s="16"/>
      <c r="C37" s="13"/>
      <c r="D37" s="70"/>
      <c r="E37" s="69"/>
      <c r="F37" s="70"/>
      <c r="G37" s="70"/>
      <c r="H37" s="70"/>
      <c r="I37" s="70"/>
      <c r="J37" s="70"/>
      <c r="K37" s="69"/>
      <c r="L37" s="65"/>
    </row>
    <row r="38" spans="2:12" ht="12.75" thickBot="1">
      <c r="B38" s="19">
        <v>758</v>
      </c>
      <c r="C38" s="20" t="s">
        <v>45</v>
      </c>
      <c r="D38" s="74">
        <f>(D132)</f>
        <v>928828</v>
      </c>
      <c r="E38" s="73">
        <f>SUM(F38+K38)</f>
        <v>17553</v>
      </c>
      <c r="F38" s="74">
        <f aca="true" t="shared" si="8" ref="F38:K38">(F132)</f>
        <v>17553</v>
      </c>
      <c r="G38" s="74">
        <f t="shared" si="8"/>
        <v>0</v>
      </c>
      <c r="H38" s="74">
        <f t="shared" si="8"/>
        <v>0</v>
      </c>
      <c r="I38" s="74">
        <f t="shared" si="8"/>
        <v>0</v>
      </c>
      <c r="J38" s="74">
        <f t="shared" si="8"/>
        <v>0</v>
      </c>
      <c r="K38" s="73">
        <f t="shared" si="8"/>
        <v>0</v>
      </c>
      <c r="L38" s="85">
        <f>SUM(E38/D38)</f>
        <v>0.0189</v>
      </c>
    </row>
    <row r="39" spans="2:12" s="6" customFormat="1" ht="12" thickBot="1">
      <c r="B39" s="102">
        <v>1</v>
      </c>
      <c r="C39" s="103">
        <v>2</v>
      </c>
      <c r="D39" s="104">
        <v>3</v>
      </c>
      <c r="E39" s="105">
        <v>4</v>
      </c>
      <c r="F39" s="104">
        <v>5</v>
      </c>
      <c r="G39" s="104">
        <v>6</v>
      </c>
      <c r="H39" s="104">
        <v>7</v>
      </c>
      <c r="I39" s="104">
        <v>8</v>
      </c>
      <c r="J39" s="104">
        <v>9</v>
      </c>
      <c r="K39" s="105">
        <v>10</v>
      </c>
      <c r="L39" s="106">
        <v>11</v>
      </c>
    </row>
    <row r="40" spans="2:12" ht="12">
      <c r="B40" s="22"/>
      <c r="C40" s="23"/>
      <c r="D40" s="24"/>
      <c r="E40" s="25"/>
      <c r="F40" s="24"/>
      <c r="G40" s="24"/>
      <c r="H40" s="24"/>
      <c r="I40" s="24"/>
      <c r="J40" s="24"/>
      <c r="K40" s="25"/>
      <c r="L40" s="26"/>
    </row>
    <row r="41" spans="2:12" ht="12">
      <c r="B41" s="17">
        <v>801</v>
      </c>
      <c r="C41" s="11" t="s">
        <v>46</v>
      </c>
      <c r="D41" s="68">
        <f>SUM(D137)</f>
        <v>35673619</v>
      </c>
      <c r="E41" s="67">
        <f>SUM(F41+K41)</f>
        <v>18467994.55</v>
      </c>
      <c r="F41" s="68">
        <f aca="true" t="shared" si="9" ref="F41:K41">SUM(F137)</f>
        <v>18466276.79</v>
      </c>
      <c r="G41" s="68">
        <f t="shared" si="9"/>
        <v>18082420.61</v>
      </c>
      <c r="H41" s="68">
        <f t="shared" si="9"/>
        <v>36305.47</v>
      </c>
      <c r="I41" s="68">
        <f t="shared" si="9"/>
        <v>0</v>
      </c>
      <c r="J41" s="68">
        <f t="shared" si="9"/>
        <v>0</v>
      </c>
      <c r="K41" s="68">
        <f t="shared" si="9"/>
        <v>1717.76</v>
      </c>
      <c r="L41" s="66">
        <f>SUM(E41/D41)</f>
        <v>0.5177</v>
      </c>
    </row>
    <row r="42" spans="2:12" ht="12">
      <c r="B42" s="16"/>
      <c r="C42" s="13"/>
      <c r="D42" s="70"/>
      <c r="E42" s="69"/>
      <c r="F42" s="70"/>
      <c r="G42" s="70"/>
      <c r="H42" s="70"/>
      <c r="I42" s="70"/>
      <c r="J42" s="70"/>
      <c r="K42" s="69"/>
      <c r="L42" s="65"/>
    </row>
    <row r="43" spans="2:12" ht="12">
      <c r="B43" s="17">
        <v>851</v>
      </c>
      <c r="C43" s="11" t="s">
        <v>47</v>
      </c>
      <c r="D43" s="68">
        <f aca="true" t="shared" si="10" ref="D43:K43">SUM(D149+D232)</f>
        <v>819945</v>
      </c>
      <c r="E43" s="68">
        <f t="shared" si="10"/>
        <v>324296.21</v>
      </c>
      <c r="F43" s="68">
        <f t="shared" si="10"/>
        <v>324296.21</v>
      </c>
      <c r="G43" s="68">
        <f t="shared" si="10"/>
        <v>75600</v>
      </c>
      <c r="H43" s="68">
        <f t="shared" si="10"/>
        <v>140479.05</v>
      </c>
      <c r="I43" s="68">
        <f t="shared" si="10"/>
        <v>0</v>
      </c>
      <c r="J43" s="68">
        <f t="shared" si="10"/>
        <v>0</v>
      </c>
      <c r="K43" s="68">
        <f t="shared" si="10"/>
        <v>0</v>
      </c>
      <c r="L43" s="66">
        <f>SUM(E43/D43)</f>
        <v>0.3955</v>
      </c>
    </row>
    <row r="44" spans="2:12" ht="12">
      <c r="B44" s="16"/>
      <c r="C44" s="13"/>
      <c r="D44" s="70"/>
      <c r="E44" s="69"/>
      <c r="F44" s="70"/>
      <c r="G44" s="70"/>
      <c r="H44" s="70"/>
      <c r="I44" s="70"/>
      <c r="J44" s="70"/>
      <c r="K44" s="69"/>
      <c r="L44" s="65"/>
    </row>
    <row r="45" spans="2:12" ht="12">
      <c r="B45" s="17">
        <v>852</v>
      </c>
      <c r="C45" s="11" t="s">
        <v>21</v>
      </c>
      <c r="D45" s="68">
        <f>SUM(D157+D236)</f>
        <v>16630974</v>
      </c>
      <c r="E45" s="67">
        <f>SUM(F45+K45)</f>
        <v>7676054.41</v>
      </c>
      <c r="F45" s="68">
        <f aca="true" t="shared" si="11" ref="F45:K45">SUM(F157+F236)</f>
        <v>7669466.41</v>
      </c>
      <c r="G45" s="68">
        <f t="shared" si="11"/>
        <v>121044</v>
      </c>
      <c r="H45" s="68">
        <f t="shared" si="11"/>
        <v>1458830.55</v>
      </c>
      <c r="I45" s="68">
        <f t="shared" si="11"/>
        <v>0</v>
      </c>
      <c r="J45" s="68">
        <f t="shared" si="11"/>
        <v>0</v>
      </c>
      <c r="K45" s="67">
        <f t="shared" si="11"/>
        <v>6588</v>
      </c>
      <c r="L45" s="66">
        <f>SUM(E45/D45)</f>
        <v>0.4616</v>
      </c>
    </row>
    <row r="46" spans="2:12" ht="12">
      <c r="B46" s="27"/>
      <c r="C46" s="18"/>
      <c r="D46" s="72"/>
      <c r="E46" s="71"/>
      <c r="F46" s="72"/>
      <c r="G46" s="71"/>
      <c r="H46" s="72"/>
      <c r="I46" s="72"/>
      <c r="J46" s="72"/>
      <c r="K46" s="71"/>
      <c r="L46" s="84"/>
    </row>
    <row r="47" spans="2:12" ht="12">
      <c r="B47" s="16">
        <v>853</v>
      </c>
      <c r="C47" s="13" t="s">
        <v>71</v>
      </c>
      <c r="D47" s="70"/>
      <c r="E47" s="69"/>
      <c r="F47" s="70"/>
      <c r="G47" s="69"/>
      <c r="H47" s="69"/>
      <c r="I47" s="69"/>
      <c r="J47" s="69"/>
      <c r="K47" s="69"/>
      <c r="L47" s="65"/>
    </row>
    <row r="48" spans="2:12" ht="12">
      <c r="B48" s="17"/>
      <c r="C48" s="11" t="s">
        <v>72</v>
      </c>
      <c r="D48" s="68">
        <f>SUM(D168+D266+D297)</f>
        <v>2040983</v>
      </c>
      <c r="E48" s="68">
        <f aca="true" t="shared" si="12" ref="E48:K48">SUM(E168+E266+E297)</f>
        <v>971587.22</v>
      </c>
      <c r="F48" s="68">
        <f t="shared" si="12"/>
        <v>971587.22</v>
      </c>
      <c r="G48" s="68">
        <f t="shared" si="12"/>
        <v>790466</v>
      </c>
      <c r="H48" s="68">
        <f t="shared" si="12"/>
        <v>40935.31</v>
      </c>
      <c r="I48" s="68">
        <f t="shared" si="12"/>
        <v>0</v>
      </c>
      <c r="J48" s="68">
        <f t="shared" si="12"/>
        <v>0</v>
      </c>
      <c r="K48" s="68">
        <f t="shared" si="12"/>
        <v>0</v>
      </c>
      <c r="L48" s="66">
        <f>SUM(E48/D48)</f>
        <v>0.476</v>
      </c>
    </row>
    <row r="49" spans="2:12" ht="12">
      <c r="B49" s="28"/>
      <c r="C49" s="8"/>
      <c r="D49" s="76"/>
      <c r="E49" s="75"/>
      <c r="F49" s="76"/>
      <c r="G49" s="76"/>
      <c r="H49" s="76"/>
      <c r="I49" s="76"/>
      <c r="J49" s="76"/>
      <c r="K49" s="75"/>
      <c r="L49" s="86"/>
    </row>
    <row r="50" spans="2:12" ht="12">
      <c r="B50" s="17">
        <v>854</v>
      </c>
      <c r="C50" s="11" t="s">
        <v>48</v>
      </c>
      <c r="D50" s="68">
        <f>SUM(D173)</f>
        <v>519147</v>
      </c>
      <c r="E50" s="67">
        <f>SUM(F50+K50)</f>
        <v>306947.15</v>
      </c>
      <c r="F50" s="68">
        <f aca="true" t="shared" si="13" ref="F50:K50">SUM(F173)</f>
        <v>306947.15</v>
      </c>
      <c r="G50" s="68">
        <f t="shared" si="13"/>
        <v>271550</v>
      </c>
      <c r="H50" s="68">
        <f t="shared" si="13"/>
        <v>0</v>
      </c>
      <c r="I50" s="68">
        <f t="shared" si="13"/>
        <v>0</v>
      </c>
      <c r="J50" s="68">
        <f t="shared" si="13"/>
        <v>0</v>
      </c>
      <c r="K50" s="67">
        <f t="shared" si="13"/>
        <v>0</v>
      </c>
      <c r="L50" s="66">
        <f>SUM(E50/D50)</f>
        <v>0.5913</v>
      </c>
    </row>
    <row r="51" spans="2:12" ht="12">
      <c r="B51" s="16"/>
      <c r="C51" s="13"/>
      <c r="D51" s="70"/>
      <c r="E51" s="69"/>
      <c r="F51" s="70"/>
      <c r="G51" s="70"/>
      <c r="H51" s="70"/>
      <c r="I51" s="70"/>
      <c r="J51" s="70"/>
      <c r="K51" s="69"/>
      <c r="L51" s="65"/>
    </row>
    <row r="52" spans="2:12" ht="12">
      <c r="B52" s="16">
        <v>900</v>
      </c>
      <c r="C52" s="13" t="s">
        <v>73</v>
      </c>
      <c r="D52" s="70"/>
      <c r="E52" s="69"/>
      <c r="F52" s="70"/>
      <c r="G52" s="70"/>
      <c r="H52" s="70"/>
      <c r="I52" s="70"/>
      <c r="J52" s="70"/>
      <c r="K52" s="69"/>
      <c r="L52" s="65"/>
    </row>
    <row r="53" spans="2:12" ht="12">
      <c r="B53" s="17"/>
      <c r="C53" s="11" t="s">
        <v>74</v>
      </c>
      <c r="D53" s="68">
        <f>SUM(D182)</f>
        <v>18755783</v>
      </c>
      <c r="E53" s="67">
        <f>SUM(F53+K53)</f>
        <v>7105301.09</v>
      </c>
      <c r="F53" s="68">
        <f aca="true" t="shared" si="14" ref="F53:K53">SUM(F182)</f>
        <v>2209748.18</v>
      </c>
      <c r="G53" s="68">
        <f t="shared" si="14"/>
        <v>84000</v>
      </c>
      <c r="H53" s="68">
        <f t="shared" si="14"/>
        <v>96543.06</v>
      </c>
      <c r="I53" s="68">
        <f t="shared" si="14"/>
        <v>0</v>
      </c>
      <c r="J53" s="68">
        <f t="shared" si="14"/>
        <v>0</v>
      </c>
      <c r="K53" s="67">
        <f t="shared" si="14"/>
        <v>4895552.91</v>
      </c>
      <c r="L53" s="66">
        <f>SUM(E53/D53)</f>
        <v>0.3788</v>
      </c>
    </row>
    <row r="54" spans="2:12" ht="12">
      <c r="B54" s="16"/>
      <c r="C54" s="13"/>
      <c r="D54" s="70"/>
      <c r="E54" s="69"/>
      <c r="F54" s="70"/>
      <c r="G54" s="70"/>
      <c r="H54" s="70"/>
      <c r="I54" s="70"/>
      <c r="J54" s="70"/>
      <c r="K54" s="69"/>
      <c r="L54" s="65"/>
    </row>
    <row r="55" spans="2:12" ht="12">
      <c r="B55" s="16">
        <v>921</v>
      </c>
      <c r="C55" s="13" t="s">
        <v>75</v>
      </c>
      <c r="D55" s="70"/>
      <c r="E55" s="69"/>
      <c r="F55" s="70"/>
      <c r="G55" s="70"/>
      <c r="H55" s="70"/>
      <c r="I55" s="70"/>
      <c r="J55" s="70"/>
      <c r="K55" s="69"/>
      <c r="L55" s="65"/>
    </row>
    <row r="56" spans="2:12" ht="12">
      <c r="B56" s="17"/>
      <c r="C56" s="11" t="s">
        <v>76</v>
      </c>
      <c r="D56" s="68">
        <f>SUM(D194)</f>
        <v>5727412</v>
      </c>
      <c r="E56" s="67">
        <f>SUM(F56+K56)</f>
        <v>2113847.76</v>
      </c>
      <c r="F56" s="68">
        <f aca="true" t="shared" si="15" ref="F56:K56">SUM(F194)</f>
        <v>2092627.76</v>
      </c>
      <c r="G56" s="68">
        <f t="shared" si="15"/>
        <v>1820988.64</v>
      </c>
      <c r="H56" s="68">
        <f t="shared" si="15"/>
        <v>52648.65</v>
      </c>
      <c r="I56" s="68">
        <f t="shared" si="15"/>
        <v>0</v>
      </c>
      <c r="J56" s="68">
        <f t="shared" si="15"/>
        <v>0</v>
      </c>
      <c r="K56" s="67">
        <f t="shared" si="15"/>
        <v>21220</v>
      </c>
      <c r="L56" s="66">
        <f>SUM(E56/D56)</f>
        <v>0.3691</v>
      </c>
    </row>
    <row r="57" spans="2:12" ht="12">
      <c r="B57" s="16"/>
      <c r="C57" s="18"/>
      <c r="D57" s="70"/>
      <c r="E57" s="69"/>
      <c r="F57" s="70"/>
      <c r="G57" s="70"/>
      <c r="H57" s="70"/>
      <c r="I57" s="70"/>
      <c r="J57" s="70"/>
      <c r="K57" s="69"/>
      <c r="L57" s="65"/>
    </row>
    <row r="58" spans="2:12" ht="12">
      <c r="B58" s="17">
        <v>926</v>
      </c>
      <c r="C58" s="29" t="s">
        <v>4</v>
      </c>
      <c r="D58" s="68">
        <f>SUM(D201+D311)</f>
        <v>4463702</v>
      </c>
      <c r="E58" s="68">
        <f aca="true" t="shared" si="16" ref="E58:K58">SUM(E201+E311)</f>
        <v>1536431.05</v>
      </c>
      <c r="F58" s="68">
        <f t="shared" si="16"/>
        <v>1459182.15</v>
      </c>
      <c r="G58" s="68">
        <f t="shared" si="16"/>
        <v>437800</v>
      </c>
      <c r="H58" s="68">
        <f t="shared" si="16"/>
        <v>474307.95</v>
      </c>
      <c r="I58" s="68">
        <f t="shared" si="16"/>
        <v>0</v>
      </c>
      <c r="J58" s="68">
        <f t="shared" si="16"/>
        <v>0</v>
      </c>
      <c r="K58" s="68">
        <f t="shared" si="16"/>
        <v>77248.9</v>
      </c>
      <c r="L58" s="66">
        <f>SUM(E58/D58)</f>
        <v>0.3442</v>
      </c>
    </row>
    <row r="59" spans="2:12" ht="12">
      <c r="B59" s="28"/>
      <c r="C59" s="8"/>
      <c r="D59" s="76"/>
      <c r="E59" s="75"/>
      <c r="F59" s="76"/>
      <c r="G59" s="76"/>
      <c r="H59" s="76"/>
      <c r="I59" s="76"/>
      <c r="J59" s="76"/>
      <c r="K59" s="75"/>
      <c r="L59" s="86"/>
    </row>
    <row r="60" spans="2:12" s="5" customFormat="1" ht="12.75">
      <c r="B60" s="30"/>
      <c r="C60" s="31" t="s">
        <v>77</v>
      </c>
      <c r="D60" s="83">
        <f>SUM(D9+D12+D14+D16+D18+D20+D22+D26+D29+D34+D36+D38+D41+D43+D45+D48+D50+D53+D56+D58)</f>
        <v>130539161.31</v>
      </c>
      <c r="E60" s="83">
        <f aca="true" t="shared" si="17" ref="E60:K60">SUM(E9+E12+E14+E16+E18+E20+E22+E26+E29+E34+E36+E38+E41+E43+E45+E48+E50+E53+E56+E58)</f>
        <v>53043835.94</v>
      </c>
      <c r="F60" s="83">
        <f t="shared" si="17"/>
        <v>44647997.54</v>
      </c>
      <c r="G60" s="83">
        <f t="shared" si="17"/>
        <v>23088119.25</v>
      </c>
      <c r="H60" s="83">
        <f t="shared" si="17"/>
        <v>6838188.09</v>
      </c>
      <c r="I60" s="83">
        <f t="shared" si="17"/>
        <v>91298.53</v>
      </c>
      <c r="J60" s="83">
        <f t="shared" si="17"/>
        <v>0</v>
      </c>
      <c r="K60" s="83">
        <f t="shared" si="17"/>
        <v>8395838.4</v>
      </c>
      <c r="L60" s="87">
        <f>SUM(E60/D60)</f>
        <v>0.4063</v>
      </c>
    </row>
    <row r="61" spans="2:12" ht="12.75" thickBot="1">
      <c r="B61" s="32"/>
      <c r="C61" s="33"/>
      <c r="D61" s="108"/>
      <c r="E61" s="107"/>
      <c r="F61" s="108"/>
      <c r="G61" s="108"/>
      <c r="H61" s="108"/>
      <c r="I61" s="108"/>
      <c r="J61" s="108"/>
      <c r="K61" s="107"/>
      <c r="L61" s="109"/>
    </row>
    <row r="62" spans="1:12" s="34" customFormat="1" ht="18">
      <c r="A62" s="160" t="s">
        <v>78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</row>
    <row r="63" spans="1:12" ht="14.25" customHeight="1" thickBot="1">
      <c r="A63" s="35"/>
      <c r="B63" s="35"/>
      <c r="C63" s="35"/>
      <c r="D63" s="35"/>
      <c r="E63" s="35"/>
      <c r="F63" s="35"/>
      <c r="G63" s="35"/>
      <c r="H63" s="35"/>
      <c r="I63" s="35"/>
      <c r="J63" s="35"/>
      <c r="L63" s="1" t="s">
        <v>15</v>
      </c>
    </row>
    <row r="64" spans="1:12" s="36" customFormat="1" ht="12">
      <c r="A64" s="144" t="s">
        <v>39</v>
      </c>
      <c r="B64" s="147" t="s">
        <v>49</v>
      </c>
      <c r="C64" s="149" t="s">
        <v>50</v>
      </c>
      <c r="D64" s="147" t="s">
        <v>38</v>
      </c>
      <c r="E64" s="147" t="s">
        <v>18</v>
      </c>
      <c r="F64" s="151" t="s">
        <v>52</v>
      </c>
      <c r="G64" s="152"/>
      <c r="H64" s="152"/>
      <c r="I64" s="152"/>
      <c r="J64" s="152"/>
      <c r="K64" s="152"/>
      <c r="L64" s="153" t="s">
        <v>79</v>
      </c>
    </row>
    <row r="65" spans="1:12" s="36" customFormat="1" ht="12">
      <c r="A65" s="145"/>
      <c r="B65" s="148"/>
      <c r="C65" s="150"/>
      <c r="D65" s="148"/>
      <c r="E65" s="148"/>
      <c r="F65" s="141" t="s">
        <v>54</v>
      </c>
      <c r="G65" s="138" t="s">
        <v>1</v>
      </c>
      <c r="H65" s="138"/>
      <c r="I65" s="138"/>
      <c r="J65" s="138"/>
      <c r="K65" s="139" t="s">
        <v>55</v>
      </c>
      <c r="L65" s="154"/>
    </row>
    <row r="66" spans="1:12" s="36" customFormat="1" ht="57" customHeight="1">
      <c r="A66" s="146"/>
      <c r="B66" s="142"/>
      <c r="C66" s="140"/>
      <c r="D66" s="142"/>
      <c r="E66" s="142"/>
      <c r="F66" s="142"/>
      <c r="G66" s="95" t="s">
        <v>56</v>
      </c>
      <c r="H66" s="95" t="s">
        <v>80</v>
      </c>
      <c r="I66" s="95" t="s">
        <v>58</v>
      </c>
      <c r="J66" s="95" t="s">
        <v>59</v>
      </c>
      <c r="K66" s="140"/>
      <c r="L66" s="155"/>
    </row>
    <row r="67" spans="1:12" ht="12.75" thickBot="1">
      <c r="A67" s="96">
        <v>1</v>
      </c>
      <c r="B67" s="98">
        <v>2</v>
      </c>
      <c r="C67" s="97">
        <v>3</v>
      </c>
      <c r="D67" s="98">
        <v>4</v>
      </c>
      <c r="E67" s="98">
        <v>5</v>
      </c>
      <c r="F67" s="98">
        <v>6</v>
      </c>
      <c r="G67" s="98">
        <v>7</v>
      </c>
      <c r="H67" s="98">
        <v>8</v>
      </c>
      <c r="I67" s="98">
        <v>9</v>
      </c>
      <c r="J67" s="98">
        <v>10</v>
      </c>
      <c r="K67" s="98">
        <v>11</v>
      </c>
      <c r="L67" s="110">
        <v>12</v>
      </c>
    </row>
    <row r="68" spans="1:12" ht="12">
      <c r="A68" s="3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38"/>
    </row>
    <row r="69" spans="1:13" ht="12">
      <c r="A69" s="12" t="s">
        <v>61</v>
      </c>
      <c r="B69" s="39"/>
      <c r="C69" s="11" t="s">
        <v>62</v>
      </c>
      <c r="D69" s="68">
        <f aca="true" t="shared" si="18" ref="D69:K69">SUM(D71:D73)</f>
        <v>61300</v>
      </c>
      <c r="E69" s="68">
        <f t="shared" si="18"/>
        <v>23861.29</v>
      </c>
      <c r="F69" s="68">
        <f t="shared" si="18"/>
        <v>23861.29</v>
      </c>
      <c r="G69" s="68">
        <f t="shared" si="18"/>
        <v>0</v>
      </c>
      <c r="H69" s="68">
        <f t="shared" si="18"/>
        <v>0</v>
      </c>
      <c r="I69" s="68">
        <f t="shared" si="18"/>
        <v>0</v>
      </c>
      <c r="J69" s="68">
        <f t="shared" si="18"/>
        <v>0</v>
      </c>
      <c r="K69" s="68">
        <f t="shared" si="18"/>
        <v>0</v>
      </c>
      <c r="L69" s="66">
        <f>SUM(E69/D69)</f>
        <v>0.3893</v>
      </c>
      <c r="M69" s="40"/>
    </row>
    <row r="70" spans="1:13" ht="12">
      <c r="A70" s="16"/>
      <c r="B70" s="41"/>
      <c r="C70" s="13"/>
      <c r="D70" s="70"/>
      <c r="E70" s="70"/>
      <c r="F70" s="70"/>
      <c r="G70" s="70"/>
      <c r="H70" s="70"/>
      <c r="I70" s="70"/>
      <c r="J70" s="70"/>
      <c r="K70" s="70"/>
      <c r="L70" s="65"/>
      <c r="M70" s="40"/>
    </row>
    <row r="71" spans="1:13" ht="12">
      <c r="A71" s="16"/>
      <c r="B71" s="42" t="s">
        <v>118</v>
      </c>
      <c r="C71" s="4" t="s">
        <v>119</v>
      </c>
      <c r="D71" s="70">
        <v>50000</v>
      </c>
      <c r="E71" s="70">
        <f>SUM(F71+K71)</f>
        <v>20096.6</v>
      </c>
      <c r="F71" s="77">
        <v>20096.6</v>
      </c>
      <c r="G71" s="77"/>
      <c r="H71" s="77"/>
      <c r="I71" s="77"/>
      <c r="J71" s="77"/>
      <c r="K71" s="77"/>
      <c r="L71" s="88">
        <f>SUM(E71/D71)</f>
        <v>0.4019</v>
      </c>
      <c r="M71" s="40"/>
    </row>
    <row r="72" spans="1:13" ht="12">
      <c r="A72" s="16"/>
      <c r="B72" s="42" t="s">
        <v>81</v>
      </c>
      <c r="C72" s="4" t="s">
        <v>82</v>
      </c>
      <c r="D72" s="70">
        <v>6000</v>
      </c>
      <c r="E72" s="70">
        <f>SUM(F72+K72)</f>
        <v>3044.69</v>
      </c>
      <c r="F72" s="77">
        <v>3044.69</v>
      </c>
      <c r="G72" s="77"/>
      <c r="H72" s="77"/>
      <c r="I72" s="77"/>
      <c r="J72" s="77"/>
      <c r="K72" s="77"/>
      <c r="L72" s="88">
        <f>SUM(E72/D72)</f>
        <v>0.5074</v>
      </c>
      <c r="M72" s="40"/>
    </row>
    <row r="73" spans="1:13" ht="12.75" thickBot="1">
      <c r="A73" s="43"/>
      <c r="B73" s="130" t="s">
        <v>11</v>
      </c>
      <c r="C73" s="131" t="s">
        <v>132</v>
      </c>
      <c r="D73" s="78">
        <v>5300</v>
      </c>
      <c r="E73" s="78">
        <f>SUM(F73+K73)</f>
        <v>720</v>
      </c>
      <c r="F73" s="132">
        <v>720</v>
      </c>
      <c r="G73" s="132"/>
      <c r="H73" s="132"/>
      <c r="I73" s="132"/>
      <c r="J73" s="132"/>
      <c r="K73" s="132"/>
      <c r="L73" s="133">
        <f>SUM(E73/D73)</f>
        <v>0.1358</v>
      </c>
      <c r="M73" s="40"/>
    </row>
    <row r="74" spans="1:13" ht="12.75" thickTop="1">
      <c r="A74" s="16"/>
      <c r="B74" s="41"/>
      <c r="C74" s="13"/>
      <c r="D74" s="70"/>
      <c r="E74" s="70"/>
      <c r="F74" s="70"/>
      <c r="G74" s="70"/>
      <c r="H74" s="70"/>
      <c r="I74" s="70"/>
      <c r="J74" s="70"/>
      <c r="K74" s="70"/>
      <c r="L74" s="65"/>
      <c r="M74" s="40"/>
    </row>
    <row r="75" spans="1:13" ht="12">
      <c r="A75" s="16">
        <v>400</v>
      </c>
      <c r="B75" s="41"/>
      <c r="C75" s="13" t="s">
        <v>64</v>
      </c>
      <c r="D75" s="70"/>
      <c r="E75" s="70"/>
      <c r="F75" s="70"/>
      <c r="G75" s="70"/>
      <c r="H75" s="70"/>
      <c r="I75" s="70"/>
      <c r="J75" s="70"/>
      <c r="K75" s="70"/>
      <c r="L75" s="65"/>
      <c r="M75" s="40"/>
    </row>
    <row r="76" spans="1:13" ht="12">
      <c r="A76" s="16"/>
      <c r="B76" s="39"/>
      <c r="C76" s="11" t="s">
        <v>65</v>
      </c>
      <c r="D76" s="67">
        <f aca="true" t="shared" si="19" ref="D76:K76">SUM(D78:D79)</f>
        <v>831807</v>
      </c>
      <c r="E76" s="67">
        <f t="shared" si="19"/>
        <v>72330.26</v>
      </c>
      <c r="F76" s="67">
        <f t="shared" si="19"/>
        <v>7330.26</v>
      </c>
      <c r="G76" s="67">
        <f t="shared" si="19"/>
        <v>0</v>
      </c>
      <c r="H76" s="67">
        <f t="shared" si="19"/>
        <v>0</v>
      </c>
      <c r="I76" s="67">
        <f t="shared" si="19"/>
        <v>0</v>
      </c>
      <c r="J76" s="67">
        <f t="shared" si="19"/>
        <v>0</v>
      </c>
      <c r="K76" s="67">
        <f t="shared" si="19"/>
        <v>65000</v>
      </c>
      <c r="L76" s="66">
        <f>SUM(E76/D76)</f>
        <v>0.087</v>
      </c>
      <c r="M76" s="40"/>
    </row>
    <row r="77" spans="1:13" ht="12">
      <c r="A77" s="16"/>
      <c r="B77" s="41"/>
      <c r="C77" s="13"/>
      <c r="D77" s="70"/>
      <c r="E77" s="70"/>
      <c r="F77" s="70"/>
      <c r="G77" s="70"/>
      <c r="H77" s="70"/>
      <c r="I77" s="70"/>
      <c r="J77" s="70"/>
      <c r="K77" s="70"/>
      <c r="L77" s="65"/>
      <c r="M77" s="40"/>
    </row>
    <row r="78" spans="1:13" ht="12">
      <c r="A78" s="16"/>
      <c r="B78" s="41">
        <v>40002</v>
      </c>
      <c r="C78" s="13" t="s">
        <v>127</v>
      </c>
      <c r="D78" s="70">
        <v>681807</v>
      </c>
      <c r="E78" s="70">
        <f>SUM(F78+K78)</f>
        <v>66721.79</v>
      </c>
      <c r="F78" s="70">
        <v>1721.79</v>
      </c>
      <c r="G78" s="70"/>
      <c r="H78" s="70"/>
      <c r="I78" s="70"/>
      <c r="J78" s="70"/>
      <c r="K78" s="70">
        <v>65000</v>
      </c>
      <c r="L78" s="65">
        <f>SUM(E78/D78)</f>
        <v>0.0979</v>
      </c>
      <c r="M78" s="40"/>
    </row>
    <row r="79" spans="1:13" ht="12.75" thickBot="1">
      <c r="A79" s="43"/>
      <c r="B79" s="46">
        <v>40004</v>
      </c>
      <c r="C79" s="45" t="s">
        <v>83</v>
      </c>
      <c r="D79" s="79">
        <v>150000</v>
      </c>
      <c r="E79" s="79">
        <f>SUM(F79+K79)</f>
        <v>5608.47</v>
      </c>
      <c r="F79" s="78">
        <v>5608.47</v>
      </c>
      <c r="G79" s="78"/>
      <c r="H79" s="78"/>
      <c r="I79" s="78"/>
      <c r="J79" s="78"/>
      <c r="K79" s="78"/>
      <c r="L79" s="89">
        <f>SUM(E79/D79)</f>
        <v>0.0374</v>
      </c>
      <c r="M79" s="40"/>
    </row>
    <row r="80" spans="1:13" ht="12.75" thickTop="1">
      <c r="A80" s="16"/>
      <c r="B80" s="41"/>
      <c r="C80" s="13"/>
      <c r="D80" s="70"/>
      <c r="E80" s="70"/>
      <c r="F80" s="70"/>
      <c r="G80" s="70"/>
      <c r="H80" s="70"/>
      <c r="I80" s="70"/>
      <c r="J80" s="70"/>
      <c r="K80" s="70"/>
      <c r="L80" s="65"/>
      <c r="M80" s="40"/>
    </row>
    <row r="81" spans="1:13" ht="12">
      <c r="A81" s="16">
        <v>600</v>
      </c>
      <c r="B81" s="39"/>
      <c r="C81" s="11" t="s">
        <v>40</v>
      </c>
      <c r="D81" s="68">
        <f aca="true" t="shared" si="20" ref="D81:K81">SUM(D83:D84)</f>
        <v>6294383</v>
      </c>
      <c r="E81" s="68">
        <f t="shared" si="20"/>
        <v>2391085.43</v>
      </c>
      <c r="F81" s="68">
        <f t="shared" si="20"/>
        <v>2391085.43</v>
      </c>
      <c r="G81" s="68">
        <f t="shared" si="20"/>
        <v>0</v>
      </c>
      <c r="H81" s="68">
        <f t="shared" si="20"/>
        <v>0</v>
      </c>
      <c r="I81" s="68">
        <f t="shared" si="20"/>
        <v>0</v>
      </c>
      <c r="J81" s="68">
        <f t="shared" si="20"/>
        <v>0</v>
      </c>
      <c r="K81" s="68">
        <f t="shared" si="20"/>
        <v>0</v>
      </c>
      <c r="L81" s="66">
        <f>SUM(E81/D81)</f>
        <v>0.3799</v>
      </c>
      <c r="M81" s="40"/>
    </row>
    <row r="82" spans="1:13" ht="12">
      <c r="A82" s="16"/>
      <c r="B82" s="41"/>
      <c r="C82" s="13"/>
      <c r="D82" s="70"/>
      <c r="E82" s="70"/>
      <c r="F82" s="70"/>
      <c r="G82" s="70"/>
      <c r="H82" s="70"/>
      <c r="I82" s="70"/>
      <c r="J82" s="70"/>
      <c r="K82" s="70"/>
      <c r="L82" s="65"/>
      <c r="M82" s="40"/>
    </row>
    <row r="83" spans="1:13" ht="12">
      <c r="A83" s="16"/>
      <c r="B83" s="41">
        <v>60004</v>
      </c>
      <c r="C83" s="13" t="s">
        <v>84</v>
      </c>
      <c r="D83" s="70">
        <v>3998983</v>
      </c>
      <c r="E83" s="70">
        <f>SUM(F83+K83)</f>
        <v>1856625.19</v>
      </c>
      <c r="F83" s="70">
        <v>1856625.19</v>
      </c>
      <c r="G83" s="70"/>
      <c r="H83" s="70"/>
      <c r="I83" s="70"/>
      <c r="J83" s="70"/>
      <c r="K83" s="70"/>
      <c r="L83" s="65">
        <f>SUM(E83/D83)</f>
        <v>0.4643</v>
      </c>
      <c r="M83" s="40"/>
    </row>
    <row r="84" spans="1:13" ht="12.75" thickBot="1">
      <c r="A84" s="43"/>
      <c r="B84" s="46">
        <v>60016</v>
      </c>
      <c r="C84" s="45" t="s">
        <v>128</v>
      </c>
      <c r="D84" s="78">
        <v>2295400</v>
      </c>
      <c r="E84" s="78">
        <f>SUM(F84+K84)</f>
        <v>534460.24</v>
      </c>
      <c r="F84" s="78">
        <v>534460.24</v>
      </c>
      <c r="G84" s="78"/>
      <c r="H84" s="78"/>
      <c r="I84" s="78"/>
      <c r="J84" s="78"/>
      <c r="K84" s="78"/>
      <c r="L84" s="89">
        <f>SUM(E84/D84)</f>
        <v>0.2328</v>
      </c>
      <c r="M84" s="40"/>
    </row>
    <row r="85" spans="1:13" ht="12.75" thickTop="1">
      <c r="A85" s="16"/>
      <c r="B85" s="41"/>
      <c r="C85" s="13"/>
      <c r="D85" s="70"/>
      <c r="E85" s="70"/>
      <c r="F85" s="70"/>
      <c r="G85" s="70"/>
      <c r="H85" s="70"/>
      <c r="I85" s="70"/>
      <c r="J85" s="70"/>
      <c r="K85" s="70"/>
      <c r="L85" s="65"/>
      <c r="M85" s="40"/>
    </row>
    <row r="86" spans="1:13" ht="12">
      <c r="A86" s="16">
        <v>630</v>
      </c>
      <c r="B86" s="39"/>
      <c r="C86" s="11" t="s">
        <v>41</v>
      </c>
      <c r="D86" s="68">
        <f aca="true" t="shared" si="21" ref="D86:K86">SUM(D88:D88)</f>
        <v>172216</v>
      </c>
      <c r="E86" s="68">
        <f t="shared" si="21"/>
        <v>9330.3</v>
      </c>
      <c r="F86" s="68">
        <f t="shared" si="21"/>
        <v>9330.3</v>
      </c>
      <c r="G86" s="68">
        <f t="shared" si="21"/>
        <v>6250</v>
      </c>
      <c r="H86" s="68">
        <f t="shared" si="21"/>
        <v>0</v>
      </c>
      <c r="I86" s="68">
        <f t="shared" si="21"/>
        <v>0</v>
      </c>
      <c r="J86" s="68">
        <f t="shared" si="21"/>
        <v>0</v>
      </c>
      <c r="K86" s="68">
        <f t="shared" si="21"/>
        <v>0</v>
      </c>
      <c r="L86" s="66">
        <f>SUM(E86/D86)</f>
        <v>0.0542</v>
      </c>
      <c r="M86" s="40"/>
    </row>
    <row r="87" spans="1:13" ht="12">
      <c r="A87" s="16"/>
      <c r="B87" s="41"/>
      <c r="C87" s="13"/>
      <c r="D87" s="70"/>
      <c r="E87" s="70"/>
      <c r="F87" s="70"/>
      <c r="G87" s="70"/>
      <c r="H87" s="70"/>
      <c r="I87" s="70"/>
      <c r="J87" s="70"/>
      <c r="K87" s="70"/>
      <c r="L87" s="65"/>
      <c r="M87" s="40"/>
    </row>
    <row r="88" spans="1:13" ht="12.75" thickBot="1">
      <c r="A88" s="43"/>
      <c r="B88" s="46">
        <v>63003</v>
      </c>
      <c r="C88" s="45" t="s">
        <v>129</v>
      </c>
      <c r="D88" s="78">
        <v>172216</v>
      </c>
      <c r="E88" s="78">
        <f>SUM(F88+K88)</f>
        <v>9330.3</v>
      </c>
      <c r="F88" s="78">
        <v>9330.3</v>
      </c>
      <c r="G88" s="78">
        <v>6250</v>
      </c>
      <c r="H88" s="78"/>
      <c r="I88" s="78"/>
      <c r="J88" s="78"/>
      <c r="K88" s="78"/>
      <c r="L88" s="89">
        <f>SUM(E88/D88)</f>
        <v>0.0542</v>
      </c>
      <c r="M88" s="40"/>
    </row>
    <row r="89" spans="1:13" ht="12.75" thickTop="1">
      <c r="A89" s="16"/>
      <c r="B89" s="41"/>
      <c r="C89" s="13"/>
      <c r="D89" s="70"/>
      <c r="E89" s="70"/>
      <c r="F89" s="70"/>
      <c r="G89" s="70"/>
      <c r="H89" s="70"/>
      <c r="I89" s="70"/>
      <c r="J89" s="70"/>
      <c r="K89" s="70"/>
      <c r="L89" s="65"/>
      <c r="M89" s="40"/>
    </row>
    <row r="90" spans="1:13" ht="12">
      <c r="A90" s="16">
        <v>700</v>
      </c>
      <c r="B90" s="39"/>
      <c r="C90" s="11" t="s">
        <v>42</v>
      </c>
      <c r="D90" s="68">
        <f aca="true" t="shared" si="22" ref="D90:K90">SUM(D92:D94)</f>
        <v>13453200</v>
      </c>
      <c r="E90" s="68">
        <f>SUM(E92:E94)</f>
        <v>4318242.15</v>
      </c>
      <c r="F90" s="68">
        <f t="shared" si="22"/>
        <v>1469495.6</v>
      </c>
      <c r="G90" s="68">
        <f t="shared" si="22"/>
        <v>1398000</v>
      </c>
      <c r="H90" s="68">
        <f t="shared" si="22"/>
        <v>2250</v>
      </c>
      <c r="I90" s="68">
        <f t="shared" si="22"/>
        <v>0</v>
      </c>
      <c r="J90" s="68">
        <f t="shared" si="22"/>
        <v>0</v>
      </c>
      <c r="K90" s="68">
        <f t="shared" si="22"/>
        <v>2848746.55</v>
      </c>
      <c r="L90" s="66">
        <f>SUM(E90/D90)</f>
        <v>0.321</v>
      </c>
      <c r="M90" s="40"/>
    </row>
    <row r="91" spans="1:13" ht="12">
      <c r="A91" s="16"/>
      <c r="B91" s="41"/>
      <c r="C91" s="13"/>
      <c r="D91" s="70"/>
      <c r="E91" s="70"/>
      <c r="F91" s="70"/>
      <c r="G91" s="70"/>
      <c r="H91" s="70"/>
      <c r="I91" s="70"/>
      <c r="J91" s="70"/>
      <c r="K91" s="70"/>
      <c r="L91" s="65"/>
      <c r="M91" s="40"/>
    </row>
    <row r="92" spans="1:13" ht="12">
      <c r="A92" s="16"/>
      <c r="B92" s="41">
        <v>70001</v>
      </c>
      <c r="C92" s="13" t="s">
        <v>85</v>
      </c>
      <c r="D92" s="70">
        <v>7984200</v>
      </c>
      <c r="E92" s="70">
        <f>SUM(F92+K92)</f>
        <v>3150700</v>
      </c>
      <c r="F92" s="70">
        <v>1398000</v>
      </c>
      <c r="G92" s="70">
        <v>1398000</v>
      </c>
      <c r="H92" s="70"/>
      <c r="I92" s="70"/>
      <c r="J92" s="70"/>
      <c r="K92" s="70">
        <v>1752700</v>
      </c>
      <c r="L92" s="65">
        <f>SUM(E92/D92)</f>
        <v>0.3946</v>
      </c>
      <c r="M92" s="40"/>
    </row>
    <row r="93" spans="1:13" ht="12">
      <c r="A93" s="16"/>
      <c r="B93" s="41">
        <v>70005</v>
      </c>
      <c r="C93" s="13" t="s">
        <v>130</v>
      </c>
      <c r="D93" s="70">
        <v>169000</v>
      </c>
      <c r="E93" s="70">
        <f>SUM(F93+K93)</f>
        <v>71495.6</v>
      </c>
      <c r="F93" s="70">
        <v>71495.6</v>
      </c>
      <c r="G93" s="70"/>
      <c r="H93" s="70">
        <v>2250</v>
      </c>
      <c r="I93" s="70"/>
      <c r="J93" s="70"/>
      <c r="K93" s="70"/>
      <c r="L93" s="65">
        <f>SUM(E93/D93)</f>
        <v>0.4231</v>
      </c>
      <c r="M93" s="40"/>
    </row>
    <row r="94" spans="1:13" ht="12.75" thickBot="1">
      <c r="A94" s="43"/>
      <c r="B94" s="46">
        <v>70095</v>
      </c>
      <c r="C94" s="45" t="s">
        <v>132</v>
      </c>
      <c r="D94" s="78">
        <v>5300000</v>
      </c>
      <c r="E94" s="78">
        <f>SUM(F94+K94)</f>
        <v>1096046.55</v>
      </c>
      <c r="F94" s="78"/>
      <c r="G94" s="78"/>
      <c r="H94" s="78"/>
      <c r="I94" s="78"/>
      <c r="J94" s="78"/>
      <c r="K94" s="78">
        <v>1096046.55</v>
      </c>
      <c r="L94" s="89">
        <f>SUM(E94/D94)</f>
        <v>0.2068</v>
      </c>
      <c r="M94" s="40"/>
    </row>
    <row r="95" spans="1:13" ht="12.75" thickTop="1">
      <c r="A95" s="16"/>
      <c r="B95" s="41"/>
      <c r="C95" s="13"/>
      <c r="D95" s="70"/>
      <c r="E95" s="70"/>
      <c r="F95" s="70"/>
      <c r="G95" s="70"/>
      <c r="H95" s="70"/>
      <c r="I95" s="70"/>
      <c r="J95" s="70"/>
      <c r="K95" s="70"/>
      <c r="L95" s="65"/>
      <c r="M95" s="40"/>
    </row>
    <row r="96" spans="1:13" ht="12">
      <c r="A96" s="16">
        <v>710</v>
      </c>
      <c r="B96" s="39"/>
      <c r="C96" s="11" t="s">
        <v>66</v>
      </c>
      <c r="D96" s="68">
        <f aca="true" t="shared" si="23" ref="D96:K96">SUM(D98:D100)</f>
        <v>4321168</v>
      </c>
      <c r="E96" s="68">
        <f>SUM(E98:E100)</f>
        <v>1004401.86</v>
      </c>
      <c r="F96" s="68">
        <f t="shared" si="23"/>
        <v>611831.86</v>
      </c>
      <c r="G96" s="68">
        <f t="shared" si="23"/>
        <v>0</v>
      </c>
      <c r="H96" s="68">
        <f t="shared" si="23"/>
        <v>300</v>
      </c>
      <c r="I96" s="68">
        <f t="shared" si="23"/>
        <v>0</v>
      </c>
      <c r="J96" s="68">
        <f t="shared" si="23"/>
        <v>0</v>
      </c>
      <c r="K96" s="68">
        <f t="shared" si="23"/>
        <v>392570</v>
      </c>
      <c r="L96" s="66">
        <f>SUM(E96/D96)</f>
        <v>0.2324</v>
      </c>
      <c r="M96" s="40"/>
    </row>
    <row r="97" spans="1:13" ht="12">
      <c r="A97" s="16"/>
      <c r="B97" s="41"/>
      <c r="C97" s="13"/>
      <c r="D97" s="70"/>
      <c r="E97" s="70"/>
      <c r="F97" s="70"/>
      <c r="G97" s="70"/>
      <c r="H97" s="70"/>
      <c r="I97" s="70"/>
      <c r="J97" s="70"/>
      <c r="K97" s="70"/>
      <c r="L97" s="65"/>
      <c r="M97" s="40"/>
    </row>
    <row r="98" spans="1:13" ht="12">
      <c r="A98" s="16"/>
      <c r="B98" s="41">
        <v>71004</v>
      </c>
      <c r="C98" s="13" t="s">
        <v>86</v>
      </c>
      <c r="D98" s="70">
        <v>670268</v>
      </c>
      <c r="E98" s="70">
        <f>SUM(F98+K98)</f>
        <v>182264.37</v>
      </c>
      <c r="F98" s="70">
        <v>182264.37</v>
      </c>
      <c r="G98" s="70"/>
      <c r="H98" s="70">
        <v>300</v>
      </c>
      <c r="I98" s="70"/>
      <c r="J98" s="70"/>
      <c r="K98" s="70"/>
      <c r="L98" s="65">
        <f>SUM(E98/D98)</f>
        <v>0.2719</v>
      </c>
      <c r="M98" s="40"/>
    </row>
    <row r="99" spans="1:13" ht="12">
      <c r="A99" s="16"/>
      <c r="B99" s="41">
        <v>71014</v>
      </c>
      <c r="C99" s="13" t="s">
        <v>87</v>
      </c>
      <c r="D99" s="70">
        <v>60000</v>
      </c>
      <c r="E99" s="70">
        <f>SUM(F99+K99)</f>
        <v>879.94</v>
      </c>
      <c r="F99" s="70">
        <v>879.94</v>
      </c>
      <c r="G99" s="70"/>
      <c r="H99" s="70"/>
      <c r="I99" s="70"/>
      <c r="J99" s="70"/>
      <c r="K99" s="70"/>
      <c r="L99" s="65">
        <f>SUM(E99/D99)</f>
        <v>0.0147</v>
      </c>
      <c r="M99" s="40"/>
    </row>
    <row r="100" spans="1:13" ht="12.75" thickBot="1">
      <c r="A100" s="43"/>
      <c r="B100" s="46">
        <v>71095</v>
      </c>
      <c r="C100" s="45" t="s">
        <v>132</v>
      </c>
      <c r="D100" s="78">
        <v>3590900</v>
      </c>
      <c r="E100" s="78">
        <f>SUM(F100+K100)</f>
        <v>821257.55</v>
      </c>
      <c r="F100" s="78">
        <v>428687.55</v>
      </c>
      <c r="G100" s="78"/>
      <c r="H100" s="78"/>
      <c r="I100" s="78"/>
      <c r="J100" s="78"/>
      <c r="K100" s="78">
        <v>392570</v>
      </c>
      <c r="L100" s="89">
        <f>SUM(E100/D100)</f>
        <v>0.2287</v>
      </c>
      <c r="M100" s="40"/>
    </row>
    <row r="101" spans="1:13" ht="12.75" thickTop="1">
      <c r="A101" s="16"/>
      <c r="B101" s="41"/>
      <c r="C101" s="13"/>
      <c r="D101" s="3"/>
      <c r="E101" s="3"/>
      <c r="F101" s="3"/>
      <c r="G101" s="3"/>
      <c r="H101" s="3"/>
      <c r="I101" s="3"/>
      <c r="J101" s="3"/>
      <c r="K101" s="3"/>
      <c r="L101" s="15"/>
      <c r="M101" s="40"/>
    </row>
    <row r="102" spans="1:13" ht="12">
      <c r="A102" s="16">
        <v>750</v>
      </c>
      <c r="B102" s="39"/>
      <c r="C102" s="11" t="s">
        <v>43</v>
      </c>
      <c r="D102" s="68">
        <f aca="true" t="shared" si="24" ref="D102:K102">SUM(D104:D107)</f>
        <v>12259230</v>
      </c>
      <c r="E102" s="68">
        <f>SUM(E104:E107)</f>
        <v>5324729.28</v>
      </c>
      <c r="F102" s="68">
        <f t="shared" si="24"/>
        <v>5324129.28</v>
      </c>
      <c r="G102" s="68">
        <f t="shared" si="24"/>
        <v>0</v>
      </c>
      <c r="H102" s="68">
        <f t="shared" si="24"/>
        <v>3984953.78</v>
      </c>
      <c r="I102" s="68">
        <f t="shared" si="24"/>
        <v>0</v>
      </c>
      <c r="J102" s="68">
        <f t="shared" si="24"/>
        <v>0</v>
      </c>
      <c r="K102" s="68">
        <f t="shared" si="24"/>
        <v>600</v>
      </c>
      <c r="L102" s="66">
        <f>SUM(E102/D102)</f>
        <v>0.4343</v>
      </c>
      <c r="M102" s="40"/>
    </row>
    <row r="103" spans="1:13" ht="12">
      <c r="A103" s="16"/>
      <c r="B103" s="41"/>
      <c r="C103" s="13"/>
      <c r="D103" s="70"/>
      <c r="E103" s="70"/>
      <c r="F103" s="70"/>
      <c r="G103" s="70"/>
      <c r="H103" s="70"/>
      <c r="I103" s="70"/>
      <c r="J103" s="70"/>
      <c r="K103" s="70"/>
      <c r="L103" s="65"/>
      <c r="M103" s="40"/>
    </row>
    <row r="104" spans="1:13" ht="12">
      <c r="A104" s="16"/>
      <c r="B104" s="41">
        <v>75022</v>
      </c>
      <c r="C104" s="13" t="s">
        <v>31</v>
      </c>
      <c r="D104" s="70">
        <v>465880</v>
      </c>
      <c r="E104" s="70">
        <f>SUM(F104+K104)</f>
        <v>186357.24</v>
      </c>
      <c r="F104" s="70">
        <v>186357.24</v>
      </c>
      <c r="G104" s="70"/>
      <c r="H104" s="70">
        <v>3980</v>
      </c>
      <c r="I104" s="70"/>
      <c r="J104" s="70"/>
      <c r="K104" s="70"/>
      <c r="L104" s="65">
        <f>SUM(E104/D104)</f>
        <v>0.4</v>
      </c>
      <c r="M104" s="40"/>
    </row>
    <row r="105" spans="1:13" ht="12">
      <c r="A105" s="16"/>
      <c r="B105" s="41">
        <v>75023</v>
      </c>
      <c r="C105" s="13" t="s">
        <v>32</v>
      </c>
      <c r="D105" s="70">
        <v>10973835</v>
      </c>
      <c r="E105" s="70">
        <f>SUM(F105+K105)</f>
        <v>4742499.46</v>
      </c>
      <c r="F105" s="70">
        <v>4741899.46</v>
      </c>
      <c r="G105" s="70"/>
      <c r="H105" s="70">
        <v>3975684.15</v>
      </c>
      <c r="I105" s="70"/>
      <c r="J105" s="70"/>
      <c r="K105" s="70">
        <v>600</v>
      </c>
      <c r="L105" s="65">
        <f>SUM(E105/D105)</f>
        <v>0.4322</v>
      </c>
      <c r="M105" s="40"/>
    </row>
    <row r="106" spans="1:13" ht="12">
      <c r="A106" s="16"/>
      <c r="B106" s="41">
        <v>75075</v>
      </c>
      <c r="C106" s="13" t="s">
        <v>28</v>
      </c>
      <c r="D106" s="70">
        <v>350000</v>
      </c>
      <c r="E106" s="70">
        <f>SUM(F106+K106)</f>
        <v>125525.91</v>
      </c>
      <c r="F106" s="70">
        <v>125525.91</v>
      </c>
      <c r="G106" s="70"/>
      <c r="H106" s="70">
        <v>1432</v>
      </c>
      <c r="I106" s="70"/>
      <c r="J106" s="70"/>
      <c r="K106" s="70"/>
      <c r="L106" s="65">
        <f>SUM(E106/D106)</f>
        <v>0.3586</v>
      </c>
      <c r="M106" s="40"/>
    </row>
    <row r="107" spans="1:13" ht="12.75" thickBot="1">
      <c r="A107" s="19"/>
      <c r="B107" s="47">
        <v>75095</v>
      </c>
      <c r="C107" s="20" t="s">
        <v>132</v>
      </c>
      <c r="D107" s="74">
        <v>469515</v>
      </c>
      <c r="E107" s="74">
        <f>SUM(F107+K107)</f>
        <v>270346.67</v>
      </c>
      <c r="F107" s="74">
        <v>270346.67</v>
      </c>
      <c r="G107" s="74"/>
      <c r="H107" s="74">
        <v>3857.63</v>
      </c>
      <c r="I107" s="74"/>
      <c r="J107" s="74"/>
      <c r="K107" s="74"/>
      <c r="L107" s="85">
        <f>SUM(E107/D107)</f>
        <v>0.5758</v>
      </c>
      <c r="M107" s="40"/>
    </row>
    <row r="108" spans="1:13" s="6" customFormat="1" ht="12">
      <c r="A108" s="111">
        <v>1</v>
      </c>
      <c r="B108" s="112">
        <v>2</v>
      </c>
      <c r="C108" s="112">
        <v>3</v>
      </c>
      <c r="D108" s="113">
        <v>4</v>
      </c>
      <c r="E108" s="113">
        <v>5</v>
      </c>
      <c r="F108" s="113">
        <v>6</v>
      </c>
      <c r="G108" s="113">
        <v>7</v>
      </c>
      <c r="H108" s="113">
        <v>8</v>
      </c>
      <c r="I108" s="113">
        <v>9</v>
      </c>
      <c r="J108" s="113">
        <v>10</v>
      </c>
      <c r="K108" s="113">
        <v>11</v>
      </c>
      <c r="L108" s="114">
        <v>12</v>
      </c>
      <c r="M108" s="40"/>
    </row>
    <row r="109" spans="1:13" ht="12">
      <c r="A109" s="16"/>
      <c r="B109" s="41"/>
      <c r="C109" s="13"/>
      <c r="D109" s="70"/>
      <c r="E109" s="70"/>
      <c r="F109" s="70"/>
      <c r="G109" s="70"/>
      <c r="H109" s="70"/>
      <c r="I109" s="70"/>
      <c r="J109" s="70"/>
      <c r="K109" s="70"/>
      <c r="L109" s="65"/>
      <c r="M109" s="40"/>
    </row>
    <row r="110" spans="1:13" ht="12">
      <c r="A110" s="16">
        <v>754</v>
      </c>
      <c r="B110" s="41"/>
      <c r="C110" s="13" t="s">
        <v>133</v>
      </c>
      <c r="D110" s="70"/>
      <c r="E110" s="70"/>
      <c r="F110" s="70"/>
      <c r="G110" s="70"/>
      <c r="H110" s="70"/>
      <c r="I110" s="70"/>
      <c r="J110" s="70"/>
      <c r="K110" s="70"/>
      <c r="L110" s="65"/>
      <c r="M110" s="40"/>
    </row>
    <row r="111" spans="1:13" ht="12">
      <c r="A111" s="16"/>
      <c r="B111" s="39"/>
      <c r="C111" s="11" t="s">
        <v>134</v>
      </c>
      <c r="D111" s="68">
        <f aca="true" t="shared" si="25" ref="D111:K111">SUM(D113:D117)</f>
        <v>3021466</v>
      </c>
      <c r="E111" s="68">
        <f t="shared" si="25"/>
        <v>636592.63</v>
      </c>
      <c r="F111" s="68">
        <f t="shared" si="25"/>
        <v>553048.35</v>
      </c>
      <c r="G111" s="68">
        <f t="shared" si="25"/>
        <v>0</v>
      </c>
      <c r="H111" s="68">
        <f t="shared" si="25"/>
        <v>376155.2</v>
      </c>
      <c r="I111" s="68">
        <f t="shared" si="25"/>
        <v>0</v>
      </c>
      <c r="J111" s="68">
        <f t="shared" si="25"/>
        <v>0</v>
      </c>
      <c r="K111" s="68">
        <f t="shared" si="25"/>
        <v>83544.28</v>
      </c>
      <c r="L111" s="66">
        <f>SUM(E111/D111)</f>
        <v>0.2107</v>
      </c>
      <c r="M111" s="40"/>
    </row>
    <row r="112" spans="1:13" ht="12">
      <c r="A112" s="16"/>
      <c r="B112" s="41"/>
      <c r="C112" s="13"/>
      <c r="D112" s="70"/>
      <c r="E112" s="70"/>
      <c r="F112" s="70"/>
      <c r="G112" s="70"/>
      <c r="H112" s="70"/>
      <c r="I112" s="70"/>
      <c r="J112" s="70"/>
      <c r="K112" s="70"/>
      <c r="L112" s="65"/>
      <c r="M112" s="40"/>
    </row>
    <row r="113" spans="1:13" ht="12">
      <c r="A113" s="16"/>
      <c r="B113" s="41">
        <v>75405</v>
      </c>
      <c r="C113" s="13" t="s">
        <v>29</v>
      </c>
      <c r="D113" s="70">
        <v>86280</v>
      </c>
      <c r="E113" s="70">
        <f>SUM(F113+K113)</f>
        <v>20640</v>
      </c>
      <c r="F113" s="70">
        <v>20640</v>
      </c>
      <c r="G113" s="70"/>
      <c r="H113" s="70"/>
      <c r="I113" s="70"/>
      <c r="J113" s="70"/>
      <c r="K113" s="70"/>
      <c r="L113" s="65">
        <f>SUM(E113/D113)</f>
        <v>0.2392</v>
      </c>
      <c r="M113" s="40"/>
    </row>
    <row r="114" spans="1:13" ht="12">
      <c r="A114" s="16"/>
      <c r="B114" s="41">
        <v>75412</v>
      </c>
      <c r="C114" s="13" t="s">
        <v>141</v>
      </c>
      <c r="D114" s="70">
        <v>1411700</v>
      </c>
      <c r="E114" s="70">
        <f>SUM(F114+K114)</f>
        <v>108593.93</v>
      </c>
      <c r="F114" s="70">
        <v>108593.93</v>
      </c>
      <c r="G114" s="70"/>
      <c r="H114" s="70">
        <v>31412.58</v>
      </c>
      <c r="I114" s="70"/>
      <c r="J114" s="70"/>
      <c r="K114" s="70"/>
      <c r="L114" s="65">
        <f>SUM(E114/D114)</f>
        <v>0.0769</v>
      </c>
      <c r="M114" s="40"/>
    </row>
    <row r="115" spans="1:13" ht="12">
      <c r="A115" s="16"/>
      <c r="B115" s="41">
        <v>75416</v>
      </c>
      <c r="C115" s="13" t="s">
        <v>135</v>
      </c>
      <c r="D115" s="70">
        <v>963866</v>
      </c>
      <c r="E115" s="70">
        <f>SUM(F115+K115)</f>
        <v>493914.81</v>
      </c>
      <c r="F115" s="70">
        <v>410502.29</v>
      </c>
      <c r="G115" s="70"/>
      <c r="H115" s="70">
        <v>344742.62</v>
      </c>
      <c r="I115" s="70"/>
      <c r="J115" s="70"/>
      <c r="K115" s="70">
        <v>83412.52</v>
      </c>
      <c r="L115" s="65">
        <f>SUM(E115/D115)</f>
        <v>0.5124</v>
      </c>
      <c r="M115" s="40"/>
    </row>
    <row r="116" spans="1:13" ht="12">
      <c r="A116" s="16"/>
      <c r="B116" s="41">
        <v>75421</v>
      </c>
      <c r="C116" s="13" t="s">
        <v>120</v>
      </c>
      <c r="D116" s="70">
        <v>160</v>
      </c>
      <c r="E116" s="70">
        <f>SUM(F116+K116)</f>
        <v>159.47</v>
      </c>
      <c r="F116" s="70">
        <v>159.47</v>
      </c>
      <c r="G116" s="70"/>
      <c r="H116" s="70"/>
      <c r="I116" s="70"/>
      <c r="J116" s="70"/>
      <c r="K116" s="70"/>
      <c r="L116" s="65">
        <f>SUM(E116/D116)</f>
        <v>0.9967</v>
      </c>
      <c r="M116" s="40"/>
    </row>
    <row r="117" spans="1:13" ht="12.75" thickBot="1">
      <c r="A117" s="43"/>
      <c r="B117" s="46">
        <v>75495</v>
      </c>
      <c r="C117" s="45" t="s">
        <v>132</v>
      </c>
      <c r="D117" s="78">
        <v>559460</v>
      </c>
      <c r="E117" s="78">
        <f>SUM(F117+K117)</f>
        <v>13284.42</v>
      </c>
      <c r="F117" s="78">
        <v>13152.66</v>
      </c>
      <c r="G117" s="78"/>
      <c r="H117" s="78"/>
      <c r="I117" s="78"/>
      <c r="J117" s="78"/>
      <c r="K117" s="78">
        <v>131.76</v>
      </c>
      <c r="L117" s="89">
        <f>SUM(E117/D117)</f>
        <v>0.0237</v>
      </c>
      <c r="M117" s="40"/>
    </row>
    <row r="118" spans="1:13" ht="12.75" thickTop="1">
      <c r="A118" s="16"/>
      <c r="B118" s="41"/>
      <c r="C118" s="13"/>
      <c r="D118" s="70"/>
      <c r="E118" s="70"/>
      <c r="F118" s="70"/>
      <c r="G118" s="70"/>
      <c r="H118" s="70"/>
      <c r="I118" s="70"/>
      <c r="J118" s="70"/>
      <c r="K118" s="70"/>
      <c r="L118" s="65"/>
      <c r="M118" s="40"/>
    </row>
    <row r="119" spans="1:13" ht="12">
      <c r="A119" s="16">
        <v>756</v>
      </c>
      <c r="B119" s="48"/>
      <c r="C119" s="13" t="s">
        <v>68</v>
      </c>
      <c r="D119" s="70"/>
      <c r="E119" s="70"/>
      <c r="F119" s="70"/>
      <c r="G119" s="70"/>
      <c r="H119" s="70"/>
      <c r="I119" s="70"/>
      <c r="J119" s="70"/>
      <c r="K119" s="70"/>
      <c r="L119" s="65"/>
      <c r="M119" s="40"/>
    </row>
    <row r="120" spans="1:13" ht="12">
      <c r="A120" s="37"/>
      <c r="B120" s="48"/>
      <c r="C120" s="13" t="s">
        <v>69</v>
      </c>
      <c r="D120" s="70"/>
      <c r="E120" s="70"/>
      <c r="F120" s="70"/>
      <c r="G120" s="70"/>
      <c r="H120" s="70"/>
      <c r="I120" s="70"/>
      <c r="J120" s="70"/>
      <c r="K120" s="70"/>
      <c r="L120" s="65"/>
      <c r="M120" s="40"/>
    </row>
    <row r="121" spans="1:13" ht="12">
      <c r="A121" s="37"/>
      <c r="B121" s="48"/>
      <c r="C121" s="13" t="s">
        <v>23</v>
      </c>
      <c r="D121" s="70"/>
      <c r="E121" s="70"/>
      <c r="F121" s="70"/>
      <c r="G121" s="70"/>
      <c r="H121" s="70"/>
      <c r="I121" s="70"/>
      <c r="J121" s="70"/>
      <c r="K121" s="70"/>
      <c r="L121" s="65"/>
      <c r="M121" s="40"/>
    </row>
    <row r="122" spans="1:13" ht="12">
      <c r="A122" s="37"/>
      <c r="B122" s="49"/>
      <c r="C122" s="11" t="s">
        <v>22</v>
      </c>
      <c r="D122" s="68">
        <f aca="true" t="shared" si="26" ref="D122:K122">SUM(D125)</f>
        <v>180000</v>
      </c>
      <c r="E122" s="68">
        <f>SUM(E125)</f>
        <v>73680.08</v>
      </c>
      <c r="F122" s="68">
        <f t="shared" si="26"/>
        <v>73680.08</v>
      </c>
      <c r="G122" s="68">
        <f t="shared" si="26"/>
        <v>0</v>
      </c>
      <c r="H122" s="68">
        <f t="shared" si="26"/>
        <v>12196.74</v>
      </c>
      <c r="I122" s="68">
        <f t="shared" si="26"/>
        <v>0</v>
      </c>
      <c r="J122" s="68">
        <f t="shared" si="26"/>
        <v>0</v>
      </c>
      <c r="K122" s="68">
        <f t="shared" si="26"/>
        <v>0</v>
      </c>
      <c r="L122" s="66">
        <f>SUM(E122/D122)</f>
        <v>0.4093</v>
      </c>
      <c r="M122" s="40"/>
    </row>
    <row r="123" spans="1:13" ht="12">
      <c r="A123" s="16"/>
      <c r="B123" s="41"/>
      <c r="C123" s="13"/>
      <c r="D123" s="70"/>
      <c r="E123" s="70"/>
      <c r="F123" s="70"/>
      <c r="G123" s="70"/>
      <c r="H123" s="70"/>
      <c r="I123" s="70"/>
      <c r="J123" s="70"/>
      <c r="K123" s="70"/>
      <c r="L123" s="65"/>
      <c r="M123" s="40"/>
    </row>
    <row r="124" spans="1:13" ht="12">
      <c r="A124" s="16"/>
      <c r="B124" s="41">
        <v>75647</v>
      </c>
      <c r="C124" s="13" t="s">
        <v>88</v>
      </c>
      <c r="D124" s="70"/>
      <c r="E124" s="70"/>
      <c r="F124" s="70"/>
      <c r="G124" s="70"/>
      <c r="H124" s="70"/>
      <c r="I124" s="70"/>
      <c r="J124" s="70"/>
      <c r="K124" s="70"/>
      <c r="L124" s="65"/>
      <c r="M124" s="40"/>
    </row>
    <row r="125" spans="1:13" ht="12.75" thickBot="1">
      <c r="A125" s="43"/>
      <c r="B125" s="46"/>
      <c r="C125" s="45" t="s">
        <v>89</v>
      </c>
      <c r="D125" s="78">
        <v>180000</v>
      </c>
      <c r="E125" s="78">
        <f>SUM(F125+K125)</f>
        <v>73680.08</v>
      </c>
      <c r="F125" s="78">
        <v>73680.08</v>
      </c>
      <c r="G125" s="78"/>
      <c r="H125" s="78">
        <v>12196.74</v>
      </c>
      <c r="I125" s="78"/>
      <c r="J125" s="78"/>
      <c r="K125" s="78"/>
      <c r="L125" s="89">
        <f>SUM(E125/D125)</f>
        <v>0.4093</v>
      </c>
      <c r="M125" s="40"/>
    </row>
    <row r="126" spans="1:13" ht="12.75" thickTop="1">
      <c r="A126" s="16"/>
      <c r="B126" s="41"/>
      <c r="C126" s="13"/>
      <c r="D126" s="70"/>
      <c r="E126" s="70"/>
      <c r="F126" s="70"/>
      <c r="G126" s="70"/>
      <c r="H126" s="70"/>
      <c r="I126" s="70"/>
      <c r="J126" s="70"/>
      <c r="K126" s="70"/>
      <c r="L126" s="65"/>
      <c r="M126" s="40"/>
    </row>
    <row r="127" spans="1:13" ht="12">
      <c r="A127" s="16">
        <v>757</v>
      </c>
      <c r="B127" s="39"/>
      <c r="C127" s="11" t="s">
        <v>70</v>
      </c>
      <c r="D127" s="68">
        <f aca="true" t="shared" si="27" ref="D127:K127">SUM(D130:D130)</f>
        <v>1003595</v>
      </c>
      <c r="E127" s="68">
        <f t="shared" si="27"/>
        <v>91298.53</v>
      </c>
      <c r="F127" s="68">
        <f t="shared" si="27"/>
        <v>91298.53</v>
      </c>
      <c r="G127" s="68">
        <f t="shared" si="27"/>
        <v>0</v>
      </c>
      <c r="H127" s="68">
        <f t="shared" si="27"/>
        <v>0</v>
      </c>
      <c r="I127" s="68">
        <f t="shared" si="27"/>
        <v>91298.53</v>
      </c>
      <c r="J127" s="68">
        <f t="shared" si="27"/>
        <v>0</v>
      </c>
      <c r="K127" s="68">
        <f t="shared" si="27"/>
        <v>0</v>
      </c>
      <c r="L127" s="66">
        <f>SUM(E127/D127)</f>
        <v>0.091</v>
      </c>
      <c r="M127" s="40"/>
    </row>
    <row r="128" spans="1:13" ht="12">
      <c r="A128" s="16"/>
      <c r="B128" s="41"/>
      <c r="C128" s="13"/>
      <c r="D128" s="70"/>
      <c r="E128" s="70"/>
      <c r="F128" s="70"/>
      <c r="G128" s="70"/>
      <c r="H128" s="70"/>
      <c r="I128" s="70"/>
      <c r="J128" s="70"/>
      <c r="K128" s="70"/>
      <c r="L128" s="65"/>
      <c r="M128" s="40"/>
    </row>
    <row r="129" spans="1:13" ht="12">
      <c r="A129" s="16"/>
      <c r="B129" s="41">
        <v>75702</v>
      </c>
      <c r="C129" s="13" t="s">
        <v>90</v>
      </c>
      <c r="D129" s="70"/>
      <c r="E129" s="70"/>
      <c r="F129" s="70"/>
      <c r="G129" s="70"/>
      <c r="H129" s="70"/>
      <c r="I129" s="70"/>
      <c r="J129" s="70"/>
      <c r="K129" s="70"/>
      <c r="L129" s="65"/>
      <c r="M129" s="40"/>
    </row>
    <row r="130" spans="1:13" ht="12.75" thickBot="1">
      <c r="A130" s="43"/>
      <c r="B130" s="46"/>
      <c r="C130" s="45" t="s">
        <v>91</v>
      </c>
      <c r="D130" s="78">
        <v>1003595</v>
      </c>
      <c r="E130" s="78">
        <f>SUM(F130+K130)</f>
        <v>91298.53</v>
      </c>
      <c r="F130" s="78">
        <v>91298.53</v>
      </c>
      <c r="G130" s="78"/>
      <c r="H130" s="78"/>
      <c r="I130" s="78">
        <v>91298.53</v>
      </c>
      <c r="J130" s="78"/>
      <c r="K130" s="78"/>
      <c r="L130" s="89">
        <f>SUM(E130/D130)</f>
        <v>0.091</v>
      </c>
      <c r="M130" s="40"/>
    </row>
    <row r="131" spans="1:13" ht="12.75" thickTop="1">
      <c r="A131" s="16"/>
      <c r="B131" s="41"/>
      <c r="C131" s="13"/>
      <c r="D131" s="70"/>
      <c r="E131" s="70"/>
      <c r="F131" s="70"/>
      <c r="G131" s="70"/>
      <c r="H131" s="70"/>
      <c r="I131" s="70"/>
      <c r="J131" s="70"/>
      <c r="K131" s="70"/>
      <c r="L131" s="65"/>
      <c r="M131" s="40"/>
    </row>
    <row r="132" spans="1:13" ht="12">
      <c r="A132" s="16">
        <v>758</v>
      </c>
      <c r="B132" s="39"/>
      <c r="C132" s="11" t="s">
        <v>45</v>
      </c>
      <c r="D132" s="68">
        <f aca="true" t="shared" si="28" ref="D132:K132">SUM(D134:D135)</f>
        <v>928828</v>
      </c>
      <c r="E132" s="68">
        <f t="shared" si="28"/>
        <v>17553</v>
      </c>
      <c r="F132" s="68">
        <f t="shared" si="28"/>
        <v>17553</v>
      </c>
      <c r="G132" s="68">
        <f t="shared" si="28"/>
        <v>0</v>
      </c>
      <c r="H132" s="68">
        <f t="shared" si="28"/>
        <v>0</v>
      </c>
      <c r="I132" s="68">
        <f t="shared" si="28"/>
        <v>0</v>
      </c>
      <c r="J132" s="68">
        <f t="shared" si="28"/>
        <v>0</v>
      </c>
      <c r="K132" s="68">
        <f t="shared" si="28"/>
        <v>0</v>
      </c>
      <c r="L132" s="66">
        <f>SUM(E132/D132)</f>
        <v>0.0189</v>
      </c>
      <c r="M132" s="40"/>
    </row>
    <row r="133" spans="1:13" ht="12">
      <c r="A133" s="16"/>
      <c r="B133" s="41"/>
      <c r="C133" s="13"/>
      <c r="D133" s="70"/>
      <c r="E133" s="70"/>
      <c r="F133" s="70"/>
      <c r="G133" s="70"/>
      <c r="H133" s="70"/>
      <c r="I133" s="70"/>
      <c r="J133" s="70"/>
      <c r="K133" s="70"/>
      <c r="L133" s="65"/>
      <c r="M133" s="40"/>
    </row>
    <row r="134" spans="1:13" ht="12">
      <c r="A134" s="16"/>
      <c r="B134" s="41">
        <v>75818</v>
      </c>
      <c r="C134" s="13" t="s">
        <v>92</v>
      </c>
      <c r="D134" s="70">
        <v>893731</v>
      </c>
      <c r="E134" s="70">
        <f>SUM(F134+K134)</f>
        <v>0</v>
      </c>
      <c r="F134" s="70"/>
      <c r="G134" s="70"/>
      <c r="H134" s="70"/>
      <c r="I134" s="70"/>
      <c r="J134" s="70"/>
      <c r="K134" s="70"/>
      <c r="L134" s="65">
        <f>SUM(E134/D134)</f>
        <v>0</v>
      </c>
      <c r="M134" s="40"/>
    </row>
    <row r="135" spans="1:13" ht="12.75" thickBot="1">
      <c r="A135" s="43"/>
      <c r="B135" s="46">
        <v>75831</v>
      </c>
      <c r="C135" s="45" t="s">
        <v>20</v>
      </c>
      <c r="D135" s="78">
        <v>35097</v>
      </c>
      <c r="E135" s="78">
        <f>SUM(F135+K135)</f>
        <v>17553</v>
      </c>
      <c r="F135" s="78">
        <v>17553</v>
      </c>
      <c r="G135" s="78"/>
      <c r="H135" s="78"/>
      <c r="I135" s="78"/>
      <c r="J135" s="78"/>
      <c r="K135" s="78"/>
      <c r="L135" s="89">
        <f>SUM(E135/D135)</f>
        <v>0.5001</v>
      </c>
      <c r="M135" s="40"/>
    </row>
    <row r="136" spans="1:13" ht="12.75" thickTop="1">
      <c r="A136" s="37"/>
      <c r="B136" s="13"/>
      <c r="C136" s="13"/>
      <c r="D136" s="70"/>
      <c r="E136" s="70"/>
      <c r="F136" s="70"/>
      <c r="G136" s="70"/>
      <c r="H136" s="70"/>
      <c r="I136" s="70"/>
      <c r="J136" s="70"/>
      <c r="K136" s="70"/>
      <c r="L136" s="65"/>
      <c r="M136" s="40"/>
    </row>
    <row r="137" spans="1:13" ht="12">
      <c r="A137" s="16">
        <v>801</v>
      </c>
      <c r="B137" s="39"/>
      <c r="C137" s="11" t="s">
        <v>46</v>
      </c>
      <c r="D137" s="68">
        <f>SUM(D139:D147)</f>
        <v>35673619</v>
      </c>
      <c r="E137" s="68">
        <f>SUM(E139:E147)</f>
        <v>18467994.55</v>
      </c>
      <c r="F137" s="68">
        <f aca="true" t="shared" si="29" ref="F137:K137">SUM(F139:F147)</f>
        <v>18466276.79</v>
      </c>
      <c r="G137" s="68">
        <f t="shared" si="29"/>
        <v>18082420.61</v>
      </c>
      <c r="H137" s="68">
        <f t="shared" si="29"/>
        <v>36305.47</v>
      </c>
      <c r="I137" s="68">
        <f t="shared" si="29"/>
        <v>0</v>
      </c>
      <c r="J137" s="68">
        <f t="shared" si="29"/>
        <v>0</v>
      </c>
      <c r="K137" s="68">
        <f t="shared" si="29"/>
        <v>1717.76</v>
      </c>
      <c r="L137" s="66">
        <f>SUM(E137/D137)</f>
        <v>0.5177</v>
      </c>
      <c r="M137" s="40"/>
    </row>
    <row r="138" spans="1:13" ht="12">
      <c r="A138" s="16"/>
      <c r="B138" s="41"/>
      <c r="C138" s="13"/>
      <c r="D138" s="70"/>
      <c r="E138" s="70"/>
      <c r="F138" s="70"/>
      <c r="G138" s="70"/>
      <c r="H138" s="70"/>
      <c r="I138" s="70"/>
      <c r="J138" s="70"/>
      <c r="K138" s="70"/>
      <c r="L138" s="65"/>
      <c r="M138" s="40"/>
    </row>
    <row r="139" spans="1:13" ht="12">
      <c r="A139" s="16"/>
      <c r="B139" s="41">
        <v>80101</v>
      </c>
      <c r="C139" s="13" t="s">
        <v>136</v>
      </c>
      <c r="D139" s="70">
        <v>18605452</v>
      </c>
      <c r="E139" s="70">
        <f aca="true" t="shared" si="30" ref="E139:E147">SUM(F139+K139)</f>
        <v>9069377.9</v>
      </c>
      <c r="F139" s="70">
        <v>9067660.14</v>
      </c>
      <c r="G139" s="70">
        <v>9067660.14</v>
      </c>
      <c r="H139" s="70"/>
      <c r="I139" s="70"/>
      <c r="J139" s="70"/>
      <c r="K139" s="70">
        <v>1717.76</v>
      </c>
      <c r="L139" s="65">
        <f aca="true" t="shared" si="31" ref="L139:L147">SUM(E139/D139)</f>
        <v>0.4875</v>
      </c>
      <c r="M139" s="40"/>
    </row>
    <row r="140" spans="1:13" ht="12">
      <c r="A140" s="16"/>
      <c r="B140" s="41">
        <v>80103</v>
      </c>
      <c r="C140" s="13" t="s">
        <v>116</v>
      </c>
      <c r="D140" s="70">
        <v>412000</v>
      </c>
      <c r="E140" s="70">
        <f t="shared" si="30"/>
        <v>206480</v>
      </c>
      <c r="F140" s="70">
        <v>206480</v>
      </c>
      <c r="G140" s="70">
        <v>206480</v>
      </c>
      <c r="H140" s="70"/>
      <c r="I140" s="70"/>
      <c r="J140" s="70"/>
      <c r="K140" s="70"/>
      <c r="L140" s="65">
        <f t="shared" si="31"/>
        <v>0.5012</v>
      </c>
      <c r="M140" s="40"/>
    </row>
    <row r="141" spans="1:13" ht="12">
      <c r="A141" s="16"/>
      <c r="B141" s="41">
        <v>80104</v>
      </c>
      <c r="C141" s="13" t="s">
        <v>5</v>
      </c>
      <c r="D141" s="70">
        <v>7174381</v>
      </c>
      <c r="E141" s="70">
        <f t="shared" si="30"/>
        <v>3846162.4</v>
      </c>
      <c r="F141" s="70">
        <v>3846162.4</v>
      </c>
      <c r="G141" s="70">
        <v>3846162.4</v>
      </c>
      <c r="H141" s="70"/>
      <c r="I141" s="70"/>
      <c r="J141" s="70"/>
      <c r="K141" s="70"/>
      <c r="L141" s="65">
        <f t="shared" si="31"/>
        <v>0.5361</v>
      </c>
      <c r="M141" s="40"/>
    </row>
    <row r="142" spans="1:13" ht="12">
      <c r="A142" s="16"/>
      <c r="B142" s="41">
        <v>80105</v>
      </c>
      <c r="C142" s="13" t="s">
        <v>93</v>
      </c>
      <c r="D142" s="70">
        <v>50000</v>
      </c>
      <c r="E142" s="70">
        <f t="shared" si="30"/>
        <v>19602</v>
      </c>
      <c r="F142" s="70">
        <v>19602</v>
      </c>
      <c r="G142" s="70">
        <v>19602</v>
      </c>
      <c r="H142" s="70"/>
      <c r="I142" s="70"/>
      <c r="J142" s="70"/>
      <c r="K142" s="70"/>
      <c r="L142" s="65">
        <f t="shared" si="31"/>
        <v>0.392</v>
      </c>
      <c r="M142" s="40"/>
    </row>
    <row r="143" spans="1:13" ht="12">
      <c r="A143" s="16"/>
      <c r="B143" s="41">
        <v>80110</v>
      </c>
      <c r="C143" s="13" t="s">
        <v>137</v>
      </c>
      <c r="D143" s="70">
        <v>8383287</v>
      </c>
      <c r="E143" s="70">
        <f t="shared" si="30"/>
        <v>4758801.07</v>
      </c>
      <c r="F143" s="70">
        <v>4758801.07</v>
      </c>
      <c r="G143" s="70">
        <v>4758801.07</v>
      </c>
      <c r="H143" s="70"/>
      <c r="I143" s="70"/>
      <c r="J143" s="70"/>
      <c r="K143" s="70"/>
      <c r="L143" s="65">
        <f t="shared" si="31"/>
        <v>0.5677</v>
      </c>
      <c r="M143" s="40"/>
    </row>
    <row r="144" spans="1:13" ht="12">
      <c r="A144" s="16" t="s">
        <v>37</v>
      </c>
      <c r="B144" s="41">
        <v>80113</v>
      </c>
      <c r="C144" s="13" t="s">
        <v>94</v>
      </c>
      <c r="D144" s="70">
        <v>370000</v>
      </c>
      <c r="E144" s="70">
        <f t="shared" si="30"/>
        <v>166464.21</v>
      </c>
      <c r="F144" s="70">
        <v>166464.21</v>
      </c>
      <c r="G144" s="70"/>
      <c r="H144" s="70">
        <v>20070.88</v>
      </c>
      <c r="I144" s="70"/>
      <c r="J144" s="70"/>
      <c r="K144" s="70"/>
      <c r="L144" s="65">
        <f t="shared" si="31"/>
        <v>0.4499</v>
      </c>
      <c r="M144" s="40"/>
    </row>
    <row r="145" spans="1:13" ht="12">
      <c r="A145" s="16"/>
      <c r="B145" s="41">
        <v>80146</v>
      </c>
      <c r="C145" s="13" t="s">
        <v>95</v>
      </c>
      <c r="D145" s="70">
        <v>160600</v>
      </c>
      <c r="E145" s="70">
        <f t="shared" si="30"/>
        <v>131430</v>
      </c>
      <c r="F145" s="70">
        <v>131430</v>
      </c>
      <c r="G145" s="70">
        <v>131430</v>
      </c>
      <c r="H145" s="70"/>
      <c r="I145" s="70"/>
      <c r="J145" s="70"/>
      <c r="K145" s="70"/>
      <c r="L145" s="65">
        <f t="shared" si="31"/>
        <v>0.8184</v>
      </c>
      <c r="M145" s="40"/>
    </row>
    <row r="146" spans="1:13" ht="12">
      <c r="A146" s="16"/>
      <c r="B146" s="41">
        <v>80148</v>
      </c>
      <c r="C146" s="13" t="s">
        <v>121</v>
      </c>
      <c r="D146" s="70">
        <v>68285</v>
      </c>
      <c r="E146" s="70">
        <f>SUM(F146+K146)</f>
        <v>52285</v>
      </c>
      <c r="F146" s="70">
        <v>52285</v>
      </c>
      <c r="G146" s="70">
        <v>52285</v>
      </c>
      <c r="H146" s="70"/>
      <c r="I146" s="70"/>
      <c r="J146" s="70"/>
      <c r="K146" s="70"/>
      <c r="L146" s="65">
        <f t="shared" si="31"/>
        <v>0.7657</v>
      </c>
      <c r="M146" s="40"/>
    </row>
    <row r="147" spans="1:13" ht="12.75" thickBot="1">
      <c r="A147" s="43"/>
      <c r="B147" s="46">
        <v>80195</v>
      </c>
      <c r="C147" s="45" t="s">
        <v>132</v>
      </c>
      <c r="D147" s="78">
        <v>449614</v>
      </c>
      <c r="E147" s="78">
        <f t="shared" si="30"/>
        <v>217391.97</v>
      </c>
      <c r="F147" s="78">
        <v>217391.97</v>
      </c>
      <c r="G147" s="78"/>
      <c r="H147" s="78">
        <v>16234.59</v>
      </c>
      <c r="I147" s="78"/>
      <c r="J147" s="78"/>
      <c r="K147" s="78"/>
      <c r="L147" s="89">
        <f t="shared" si="31"/>
        <v>0.4835</v>
      </c>
      <c r="M147" s="40"/>
    </row>
    <row r="148" spans="1:13" ht="12.75" thickTop="1">
      <c r="A148" s="16"/>
      <c r="B148" s="41"/>
      <c r="C148" s="13"/>
      <c r="D148" s="3"/>
      <c r="E148" s="3"/>
      <c r="F148" s="3"/>
      <c r="G148" s="3"/>
      <c r="H148" s="3"/>
      <c r="I148" s="3"/>
      <c r="J148" s="3"/>
      <c r="K148" s="3"/>
      <c r="L148" s="15"/>
      <c r="M148" s="40"/>
    </row>
    <row r="149" spans="1:13" ht="12">
      <c r="A149" s="16">
        <v>851</v>
      </c>
      <c r="B149" s="39"/>
      <c r="C149" s="11" t="s">
        <v>47</v>
      </c>
      <c r="D149" s="68">
        <f aca="true" t="shared" si="32" ref="D149:K149">SUM(D151:D154)</f>
        <v>817945</v>
      </c>
      <c r="E149" s="68">
        <f t="shared" si="32"/>
        <v>324296.21</v>
      </c>
      <c r="F149" s="68">
        <f t="shared" si="32"/>
        <v>324296.21</v>
      </c>
      <c r="G149" s="68">
        <f t="shared" si="32"/>
        <v>75600</v>
      </c>
      <c r="H149" s="68">
        <f t="shared" si="32"/>
        <v>140479.05</v>
      </c>
      <c r="I149" s="68">
        <f t="shared" si="32"/>
        <v>0</v>
      </c>
      <c r="J149" s="68">
        <f t="shared" si="32"/>
        <v>0</v>
      </c>
      <c r="K149" s="68">
        <f t="shared" si="32"/>
        <v>0</v>
      </c>
      <c r="L149" s="66">
        <f>SUM(E149/D149)</f>
        <v>0.3965</v>
      </c>
      <c r="M149" s="40"/>
    </row>
    <row r="150" spans="1:13" ht="12">
      <c r="A150" s="16"/>
      <c r="B150" s="41"/>
      <c r="C150" s="13"/>
      <c r="D150" s="70"/>
      <c r="E150" s="70"/>
      <c r="F150" s="70"/>
      <c r="G150" s="70"/>
      <c r="H150" s="70"/>
      <c r="I150" s="70"/>
      <c r="J150" s="70"/>
      <c r="K150" s="70"/>
      <c r="L150" s="65"/>
      <c r="M150" s="40"/>
    </row>
    <row r="151" spans="1:13" ht="12">
      <c r="A151" s="16"/>
      <c r="B151" s="41">
        <v>85149</v>
      </c>
      <c r="C151" s="13" t="s">
        <v>96</v>
      </c>
      <c r="D151" s="70">
        <v>129950</v>
      </c>
      <c r="E151" s="70">
        <f>SUM(F151+K151)</f>
        <v>0</v>
      </c>
      <c r="F151" s="70">
        <v>0</v>
      </c>
      <c r="G151" s="70"/>
      <c r="H151" s="70"/>
      <c r="I151" s="70"/>
      <c r="J151" s="70"/>
      <c r="K151" s="70"/>
      <c r="L151" s="65">
        <f>SUM(E151/D151)</f>
        <v>0</v>
      </c>
      <c r="M151" s="40"/>
    </row>
    <row r="152" spans="1:13" ht="12">
      <c r="A152" s="16"/>
      <c r="B152" s="41">
        <v>85153</v>
      </c>
      <c r="C152" s="13" t="s">
        <v>30</v>
      </c>
      <c r="D152" s="70">
        <v>24600</v>
      </c>
      <c r="E152" s="70">
        <f>SUM(F152+K152)</f>
        <v>8728.45</v>
      </c>
      <c r="F152" s="70">
        <v>8728.45</v>
      </c>
      <c r="G152" s="70"/>
      <c r="H152" s="70">
        <v>2900</v>
      </c>
      <c r="I152" s="70"/>
      <c r="J152" s="70"/>
      <c r="K152" s="70"/>
      <c r="L152" s="65">
        <f>SUM(E152/D152)</f>
        <v>0.3548</v>
      </c>
      <c r="M152" s="40"/>
    </row>
    <row r="153" spans="1:13" ht="12">
      <c r="A153" s="16"/>
      <c r="B153" s="41">
        <v>85154</v>
      </c>
      <c r="C153" s="13" t="s">
        <v>97</v>
      </c>
      <c r="D153" s="70">
        <v>617245</v>
      </c>
      <c r="E153" s="70">
        <f>SUM(F153+K153)</f>
        <v>269467.76</v>
      </c>
      <c r="F153" s="70">
        <v>269467.76</v>
      </c>
      <c r="G153" s="70">
        <v>29500</v>
      </c>
      <c r="H153" s="70">
        <v>137579.05</v>
      </c>
      <c r="I153" s="70"/>
      <c r="J153" s="70"/>
      <c r="K153" s="70"/>
      <c r="L153" s="65">
        <f>SUM(E153/D153)</f>
        <v>0.4366</v>
      </c>
      <c r="M153" s="40"/>
    </row>
    <row r="154" spans="1:13" ht="12.75" thickBot="1">
      <c r="A154" s="19"/>
      <c r="B154" s="47">
        <v>85195</v>
      </c>
      <c r="C154" s="20" t="s">
        <v>132</v>
      </c>
      <c r="D154" s="74">
        <v>46150</v>
      </c>
      <c r="E154" s="74">
        <f>SUM(F154+K154)</f>
        <v>46100</v>
      </c>
      <c r="F154" s="74">
        <v>46100</v>
      </c>
      <c r="G154" s="74">
        <v>46100</v>
      </c>
      <c r="H154" s="74"/>
      <c r="I154" s="74"/>
      <c r="J154" s="74"/>
      <c r="K154" s="74"/>
      <c r="L154" s="85">
        <f>SUM(E154/D154)</f>
        <v>0.9989</v>
      </c>
      <c r="M154" s="40"/>
    </row>
    <row r="155" spans="1:13" s="6" customFormat="1" ht="12">
      <c r="A155" s="111">
        <v>1</v>
      </c>
      <c r="B155" s="112">
        <v>2</v>
      </c>
      <c r="C155" s="112">
        <v>3</v>
      </c>
      <c r="D155" s="113">
        <v>4</v>
      </c>
      <c r="E155" s="113">
        <v>5</v>
      </c>
      <c r="F155" s="113">
        <v>6</v>
      </c>
      <c r="G155" s="113">
        <v>7</v>
      </c>
      <c r="H155" s="113">
        <v>8</v>
      </c>
      <c r="I155" s="113">
        <v>9</v>
      </c>
      <c r="J155" s="113">
        <v>10</v>
      </c>
      <c r="K155" s="113">
        <v>11</v>
      </c>
      <c r="L155" s="115">
        <v>12</v>
      </c>
      <c r="M155" s="40"/>
    </row>
    <row r="156" spans="1:13" ht="12">
      <c r="A156" s="16"/>
      <c r="B156" s="41"/>
      <c r="C156" s="13"/>
      <c r="D156" s="70"/>
      <c r="E156" s="70"/>
      <c r="F156" s="70"/>
      <c r="G156" s="70"/>
      <c r="H156" s="70"/>
      <c r="I156" s="70"/>
      <c r="J156" s="70"/>
      <c r="K156" s="70"/>
      <c r="L156" s="65"/>
      <c r="M156" s="40"/>
    </row>
    <row r="157" spans="1:13" ht="12">
      <c r="A157" s="16">
        <v>852</v>
      </c>
      <c r="B157" s="39"/>
      <c r="C157" s="11" t="s">
        <v>21</v>
      </c>
      <c r="D157" s="68">
        <f>SUM(D159:D165)</f>
        <v>7105974</v>
      </c>
      <c r="E157" s="68">
        <f>SUM(E158:E165)</f>
        <v>3254477.99</v>
      </c>
      <c r="F157" s="68">
        <f aca="true" t="shared" si="33" ref="F157:K157">SUM(F159:F165)</f>
        <v>3247889.99</v>
      </c>
      <c r="G157" s="68">
        <f t="shared" si="33"/>
        <v>42000</v>
      </c>
      <c r="H157" s="68">
        <f t="shared" si="33"/>
        <v>1281926.75</v>
      </c>
      <c r="I157" s="68">
        <f t="shared" si="33"/>
        <v>0</v>
      </c>
      <c r="J157" s="68">
        <f t="shared" si="33"/>
        <v>0</v>
      </c>
      <c r="K157" s="68">
        <f t="shared" si="33"/>
        <v>6588</v>
      </c>
      <c r="L157" s="66">
        <f>SUM(E157/D157)</f>
        <v>0.458</v>
      </c>
      <c r="M157" s="40"/>
    </row>
    <row r="158" spans="1:13" ht="12">
      <c r="A158" s="16"/>
      <c r="B158" s="41"/>
      <c r="C158" s="13"/>
      <c r="D158" s="70"/>
      <c r="E158" s="70"/>
      <c r="F158" s="70"/>
      <c r="G158" s="70"/>
      <c r="H158" s="70"/>
      <c r="I158" s="70"/>
      <c r="J158" s="70"/>
      <c r="K158" s="70"/>
      <c r="L158" s="65"/>
      <c r="M158" s="40"/>
    </row>
    <row r="159" spans="1:13" ht="12">
      <c r="A159" s="16"/>
      <c r="B159" s="41">
        <v>85214</v>
      </c>
      <c r="C159" s="13" t="s">
        <v>98</v>
      </c>
      <c r="D159" s="70"/>
      <c r="E159" s="70"/>
      <c r="F159" s="70"/>
      <c r="G159" s="70"/>
      <c r="H159" s="70"/>
      <c r="I159" s="70"/>
      <c r="J159" s="70"/>
      <c r="K159" s="70"/>
      <c r="L159" s="65"/>
      <c r="M159" s="40"/>
    </row>
    <row r="160" spans="1:13" ht="12">
      <c r="A160" s="16"/>
      <c r="B160" s="41"/>
      <c r="C160" s="13" t="s">
        <v>33</v>
      </c>
      <c r="D160" s="70">
        <v>1799464</v>
      </c>
      <c r="E160" s="70">
        <f>SUM(F160+K160)</f>
        <v>644536.39</v>
      </c>
      <c r="F160" s="70">
        <v>644536.39</v>
      </c>
      <c r="G160" s="70"/>
      <c r="H160" s="70"/>
      <c r="I160" s="70"/>
      <c r="J160" s="70"/>
      <c r="K160" s="70"/>
      <c r="L160" s="65">
        <f aca="true" t="shared" si="34" ref="L160:L165">SUM(E160/D160)</f>
        <v>0.3582</v>
      </c>
      <c r="M160" s="40"/>
    </row>
    <row r="161" spans="1:13" ht="12">
      <c r="A161" s="16"/>
      <c r="B161" s="41">
        <v>85215</v>
      </c>
      <c r="C161" s="13" t="s">
        <v>99</v>
      </c>
      <c r="D161" s="70">
        <v>1300000</v>
      </c>
      <c r="E161" s="70">
        <f>SUM(F161+K161)</f>
        <v>542013</v>
      </c>
      <c r="F161" s="70">
        <v>542013</v>
      </c>
      <c r="G161" s="70"/>
      <c r="H161" s="70"/>
      <c r="I161" s="70"/>
      <c r="J161" s="70"/>
      <c r="K161" s="70"/>
      <c r="L161" s="65">
        <f t="shared" si="34"/>
        <v>0.4169</v>
      </c>
      <c r="M161" s="40"/>
    </row>
    <row r="162" spans="1:13" ht="12">
      <c r="A162" s="16"/>
      <c r="B162" s="41">
        <v>85219</v>
      </c>
      <c r="C162" s="13" t="s">
        <v>26</v>
      </c>
      <c r="D162" s="70">
        <v>2159935</v>
      </c>
      <c r="E162" s="70">
        <f>SUM(F162+K162)</f>
        <v>1087882.32</v>
      </c>
      <c r="F162" s="70">
        <v>1081294.32</v>
      </c>
      <c r="G162" s="70"/>
      <c r="H162" s="70">
        <v>885828.46</v>
      </c>
      <c r="I162" s="70"/>
      <c r="J162" s="70"/>
      <c r="K162" s="70">
        <v>6588</v>
      </c>
      <c r="L162" s="65">
        <f t="shared" si="34"/>
        <v>0.5037</v>
      </c>
      <c r="M162" s="40"/>
    </row>
    <row r="163" spans="1:13" ht="12">
      <c r="A163" s="16"/>
      <c r="B163" s="41">
        <v>85228</v>
      </c>
      <c r="C163" s="13" t="s">
        <v>100</v>
      </c>
      <c r="D163" s="70"/>
      <c r="E163" s="70"/>
      <c r="F163" s="70"/>
      <c r="G163" s="70"/>
      <c r="H163" s="70"/>
      <c r="I163" s="70"/>
      <c r="J163" s="70"/>
      <c r="K163" s="70"/>
      <c r="L163" s="65"/>
      <c r="M163" s="40"/>
    </row>
    <row r="164" spans="1:13" ht="12">
      <c r="A164" s="16"/>
      <c r="B164" s="41"/>
      <c r="C164" s="13" t="s">
        <v>101</v>
      </c>
      <c r="D164" s="70">
        <v>896625</v>
      </c>
      <c r="E164" s="70">
        <f>SUM(F164+K164)</f>
        <v>449667.49</v>
      </c>
      <c r="F164" s="70">
        <v>449667.49</v>
      </c>
      <c r="G164" s="70"/>
      <c r="H164" s="70">
        <v>396098.29</v>
      </c>
      <c r="I164" s="70"/>
      <c r="J164" s="70"/>
      <c r="K164" s="70"/>
      <c r="L164" s="65">
        <f t="shared" si="34"/>
        <v>0.5015</v>
      </c>
      <c r="M164" s="40"/>
    </row>
    <row r="165" spans="1:13" ht="12.75" thickBot="1">
      <c r="A165" s="43"/>
      <c r="B165" s="46">
        <v>85295</v>
      </c>
      <c r="C165" s="45" t="s">
        <v>132</v>
      </c>
      <c r="D165" s="78">
        <v>949950</v>
      </c>
      <c r="E165" s="78">
        <f>SUM(F165+K165)</f>
        <v>530378.79</v>
      </c>
      <c r="F165" s="78">
        <v>530378.79</v>
      </c>
      <c r="G165" s="78">
        <v>42000</v>
      </c>
      <c r="H165" s="78"/>
      <c r="I165" s="78"/>
      <c r="J165" s="78"/>
      <c r="K165" s="78"/>
      <c r="L165" s="89">
        <f t="shared" si="34"/>
        <v>0.5583</v>
      </c>
      <c r="M165" s="40"/>
    </row>
    <row r="166" spans="1:13" ht="12.75" thickTop="1">
      <c r="A166" s="16"/>
      <c r="B166" s="41"/>
      <c r="C166" s="13"/>
      <c r="D166" s="70"/>
      <c r="E166" s="70"/>
      <c r="F166" s="70"/>
      <c r="G166" s="70"/>
      <c r="H166" s="70"/>
      <c r="I166" s="70"/>
      <c r="J166" s="70"/>
      <c r="K166" s="70"/>
      <c r="L166" s="65"/>
      <c r="M166" s="40"/>
    </row>
    <row r="167" spans="1:13" ht="12">
      <c r="A167" s="16"/>
      <c r="B167" s="41"/>
      <c r="C167" s="13" t="s">
        <v>71</v>
      </c>
      <c r="D167" s="70"/>
      <c r="E167" s="70"/>
      <c r="F167" s="70"/>
      <c r="G167" s="70"/>
      <c r="H167" s="70"/>
      <c r="I167" s="70"/>
      <c r="J167" s="70"/>
      <c r="K167" s="70"/>
      <c r="L167" s="65"/>
      <c r="M167" s="40"/>
    </row>
    <row r="168" spans="1:13" ht="12">
      <c r="A168" s="16">
        <v>853</v>
      </c>
      <c r="B168" s="39"/>
      <c r="C168" s="11" t="s">
        <v>72</v>
      </c>
      <c r="D168" s="68">
        <f aca="true" t="shared" si="35" ref="D168:K168">SUM(D170:D171)</f>
        <v>1291479</v>
      </c>
      <c r="E168" s="68">
        <f t="shared" si="35"/>
        <v>454338.22</v>
      </c>
      <c r="F168" s="68">
        <f t="shared" si="35"/>
        <v>454338.22</v>
      </c>
      <c r="G168" s="68">
        <f t="shared" si="35"/>
        <v>378700</v>
      </c>
      <c r="H168" s="68">
        <f t="shared" si="35"/>
        <v>3044.11</v>
      </c>
      <c r="I168" s="68">
        <f t="shared" si="35"/>
        <v>0</v>
      </c>
      <c r="J168" s="68">
        <f t="shared" si="35"/>
        <v>0</v>
      </c>
      <c r="K168" s="68">
        <f t="shared" si="35"/>
        <v>0</v>
      </c>
      <c r="L168" s="66">
        <f>SUM(E168/D168)</f>
        <v>0.3518</v>
      </c>
      <c r="M168" s="40"/>
    </row>
    <row r="169" spans="1:13" ht="12">
      <c r="A169" s="16"/>
      <c r="B169" s="41"/>
      <c r="C169" s="13"/>
      <c r="D169" s="70"/>
      <c r="E169" s="70"/>
      <c r="F169" s="70"/>
      <c r="G169" s="70"/>
      <c r="H169" s="70"/>
      <c r="I169" s="70"/>
      <c r="J169" s="70"/>
      <c r="K169" s="70"/>
      <c r="L169" s="65"/>
      <c r="M169" s="40"/>
    </row>
    <row r="170" spans="1:13" ht="12">
      <c r="A170" s="16"/>
      <c r="B170" s="41">
        <v>85305</v>
      </c>
      <c r="C170" s="13" t="s">
        <v>27</v>
      </c>
      <c r="D170" s="69">
        <v>773700</v>
      </c>
      <c r="E170" s="69">
        <f>SUM(F170+K170)</f>
        <v>370700</v>
      </c>
      <c r="F170" s="70">
        <v>370700</v>
      </c>
      <c r="G170" s="70">
        <v>370700</v>
      </c>
      <c r="H170" s="70"/>
      <c r="I170" s="70"/>
      <c r="J170" s="70"/>
      <c r="K170" s="70"/>
      <c r="L170" s="65">
        <f>SUM(E170/D170)</f>
        <v>0.4791</v>
      </c>
      <c r="M170" s="40"/>
    </row>
    <row r="171" spans="1:13" s="50" customFormat="1" ht="12.75" thickBot="1">
      <c r="A171" s="43"/>
      <c r="B171" s="46">
        <v>85395</v>
      </c>
      <c r="C171" s="45" t="s">
        <v>132</v>
      </c>
      <c r="D171" s="79">
        <v>517779</v>
      </c>
      <c r="E171" s="79">
        <f>SUM(F171+K171)</f>
        <v>83638.22</v>
      </c>
      <c r="F171" s="78">
        <v>83638.22</v>
      </c>
      <c r="G171" s="78">
        <v>8000</v>
      </c>
      <c r="H171" s="78">
        <v>3044.11</v>
      </c>
      <c r="I171" s="78"/>
      <c r="J171" s="78"/>
      <c r="K171" s="78"/>
      <c r="L171" s="89">
        <f>SUM(E171/D171)</f>
        <v>0.1615</v>
      </c>
      <c r="M171" s="40"/>
    </row>
    <row r="172" spans="1:13" ht="12.75" thickTop="1">
      <c r="A172" s="16"/>
      <c r="B172" s="41"/>
      <c r="C172" s="13"/>
      <c r="D172" s="70"/>
      <c r="E172" s="70"/>
      <c r="F172" s="70"/>
      <c r="G172" s="70"/>
      <c r="H172" s="70"/>
      <c r="I172" s="70"/>
      <c r="J172" s="70"/>
      <c r="K172" s="70"/>
      <c r="L172" s="65"/>
      <c r="M172" s="40"/>
    </row>
    <row r="173" spans="1:13" ht="12">
      <c r="A173" s="16">
        <v>854</v>
      </c>
      <c r="B173" s="39"/>
      <c r="C173" s="11" t="s">
        <v>48</v>
      </c>
      <c r="D173" s="68">
        <f aca="true" t="shared" si="36" ref="D173:K173">SUM(D175:D179)</f>
        <v>519147</v>
      </c>
      <c r="E173" s="68">
        <f t="shared" si="36"/>
        <v>306947.15</v>
      </c>
      <c r="F173" s="68">
        <f t="shared" si="36"/>
        <v>306947.15</v>
      </c>
      <c r="G173" s="68">
        <f t="shared" si="36"/>
        <v>271550</v>
      </c>
      <c r="H173" s="68">
        <f t="shared" si="36"/>
        <v>0</v>
      </c>
      <c r="I173" s="68">
        <f t="shared" si="36"/>
        <v>0</v>
      </c>
      <c r="J173" s="68">
        <f t="shared" si="36"/>
        <v>0</v>
      </c>
      <c r="K173" s="68">
        <f t="shared" si="36"/>
        <v>0</v>
      </c>
      <c r="L173" s="66">
        <f>SUM(E173/D173)</f>
        <v>0.5913</v>
      </c>
      <c r="M173" s="40"/>
    </row>
    <row r="174" spans="1:13" ht="12">
      <c r="A174" s="16"/>
      <c r="B174" s="51"/>
      <c r="C174" s="18"/>
      <c r="D174" s="71"/>
      <c r="E174" s="71"/>
      <c r="F174" s="80"/>
      <c r="G174" s="70"/>
      <c r="H174" s="70"/>
      <c r="I174" s="70"/>
      <c r="J174" s="70"/>
      <c r="K174" s="70"/>
      <c r="L174" s="65"/>
      <c r="M174" s="40"/>
    </row>
    <row r="175" spans="1:13" ht="12">
      <c r="A175" s="16"/>
      <c r="B175" s="41">
        <v>85412</v>
      </c>
      <c r="C175" s="13" t="s">
        <v>102</v>
      </c>
      <c r="D175" s="69"/>
      <c r="E175" s="69"/>
      <c r="F175" s="69"/>
      <c r="G175" s="80"/>
      <c r="H175" s="70"/>
      <c r="I175" s="70"/>
      <c r="J175" s="70"/>
      <c r="K175" s="70"/>
      <c r="L175" s="65"/>
      <c r="M175" s="40"/>
    </row>
    <row r="176" spans="1:13" ht="12">
      <c r="A176" s="16"/>
      <c r="B176" s="41"/>
      <c r="C176" s="13" t="s">
        <v>103</v>
      </c>
      <c r="D176" s="69">
        <v>60000</v>
      </c>
      <c r="E176" s="69">
        <f>SUM(F176+K176)</f>
        <v>52550</v>
      </c>
      <c r="F176" s="69">
        <v>52550</v>
      </c>
      <c r="G176" s="80">
        <v>52550</v>
      </c>
      <c r="H176" s="70"/>
      <c r="I176" s="70"/>
      <c r="J176" s="70"/>
      <c r="K176" s="70"/>
      <c r="L176" s="65">
        <f>SUM(E176/D176)</f>
        <v>0.8758</v>
      </c>
      <c r="M176" s="40"/>
    </row>
    <row r="177" spans="1:13" ht="12">
      <c r="A177" s="16"/>
      <c r="B177" s="41">
        <v>85415</v>
      </c>
      <c r="C177" s="13" t="s">
        <v>16</v>
      </c>
      <c r="D177" s="69">
        <v>339147</v>
      </c>
      <c r="E177" s="69">
        <f>SUM(F177+K177)</f>
        <v>199000</v>
      </c>
      <c r="F177" s="69">
        <v>199000</v>
      </c>
      <c r="G177" s="80">
        <v>199000</v>
      </c>
      <c r="H177" s="70"/>
      <c r="I177" s="70"/>
      <c r="J177" s="70"/>
      <c r="K177" s="70"/>
      <c r="L177" s="65">
        <f>SUM(E177/D177)</f>
        <v>0.5868</v>
      </c>
      <c r="M177" s="40"/>
    </row>
    <row r="178" spans="1:13" ht="12">
      <c r="A178" s="16"/>
      <c r="B178" s="41">
        <v>85416</v>
      </c>
      <c r="C178" s="13" t="s">
        <v>104</v>
      </c>
      <c r="D178" s="69">
        <v>60000</v>
      </c>
      <c r="E178" s="69">
        <f>SUM(F178+K178)</f>
        <v>35397.15</v>
      </c>
      <c r="F178" s="69">
        <v>35397.15</v>
      </c>
      <c r="G178" s="80"/>
      <c r="H178" s="70"/>
      <c r="I178" s="70"/>
      <c r="J178" s="70"/>
      <c r="K178" s="70"/>
      <c r="L178" s="65">
        <f>SUM(E178/D178)</f>
        <v>0.59</v>
      </c>
      <c r="M178" s="40"/>
    </row>
    <row r="179" spans="1:13" ht="12.75" thickBot="1">
      <c r="A179" s="43"/>
      <c r="B179" s="46">
        <v>85495</v>
      </c>
      <c r="C179" s="45" t="s">
        <v>132</v>
      </c>
      <c r="D179" s="79">
        <v>60000</v>
      </c>
      <c r="E179" s="79">
        <f>SUM(F179+K179)</f>
        <v>20000</v>
      </c>
      <c r="F179" s="79">
        <v>20000</v>
      </c>
      <c r="G179" s="81">
        <v>20000</v>
      </c>
      <c r="H179" s="78"/>
      <c r="I179" s="78"/>
      <c r="J179" s="78"/>
      <c r="K179" s="78"/>
      <c r="L179" s="89">
        <f>SUM(E179/D179)</f>
        <v>0.3333</v>
      </c>
      <c r="M179" s="40"/>
    </row>
    <row r="180" spans="1:13" ht="12.75" thickTop="1">
      <c r="A180" s="16"/>
      <c r="B180" s="41"/>
      <c r="C180" s="13"/>
      <c r="D180" s="70"/>
      <c r="E180" s="70"/>
      <c r="F180" s="70"/>
      <c r="G180" s="70"/>
      <c r="H180" s="70"/>
      <c r="I180" s="70"/>
      <c r="J180" s="70"/>
      <c r="K180" s="70"/>
      <c r="L180" s="65"/>
      <c r="M180" s="40"/>
    </row>
    <row r="181" spans="1:13" ht="12">
      <c r="A181" s="16">
        <v>900</v>
      </c>
      <c r="B181" s="41"/>
      <c r="C181" s="13" t="s">
        <v>105</v>
      </c>
      <c r="D181" s="70"/>
      <c r="E181" s="70"/>
      <c r="F181" s="70"/>
      <c r="G181" s="70"/>
      <c r="H181" s="70"/>
      <c r="I181" s="70"/>
      <c r="J181" s="70"/>
      <c r="K181" s="70"/>
      <c r="L181" s="65"/>
      <c r="M181" s="40"/>
    </row>
    <row r="182" spans="1:13" ht="12">
      <c r="A182" s="16"/>
      <c r="B182" s="39"/>
      <c r="C182" s="11" t="s">
        <v>106</v>
      </c>
      <c r="D182" s="68">
        <f aca="true" t="shared" si="37" ref="D182:J182">SUM(D184:D191)</f>
        <v>18755783</v>
      </c>
      <c r="E182" s="68">
        <f t="shared" si="37"/>
        <v>7105301.09</v>
      </c>
      <c r="F182" s="68">
        <f t="shared" si="37"/>
        <v>2209748.18</v>
      </c>
      <c r="G182" s="68">
        <f t="shared" si="37"/>
        <v>84000</v>
      </c>
      <c r="H182" s="68">
        <f t="shared" si="37"/>
        <v>96543.06</v>
      </c>
      <c r="I182" s="68">
        <f t="shared" si="37"/>
        <v>0</v>
      </c>
      <c r="J182" s="68">
        <f t="shared" si="37"/>
        <v>0</v>
      </c>
      <c r="K182" s="68">
        <f>SUM(K184:K191)</f>
        <v>4895552.91</v>
      </c>
      <c r="L182" s="66">
        <f>SUM(E182/D182)</f>
        <v>0.3788</v>
      </c>
      <c r="M182" s="40"/>
    </row>
    <row r="183" spans="1:13" ht="12">
      <c r="A183" s="16"/>
      <c r="B183" s="41"/>
      <c r="C183" s="13"/>
      <c r="D183" s="70"/>
      <c r="E183" s="70"/>
      <c r="F183" s="70"/>
      <c r="G183" s="70"/>
      <c r="H183" s="70"/>
      <c r="I183" s="70"/>
      <c r="J183" s="70"/>
      <c r="K183" s="70"/>
      <c r="L183" s="65"/>
      <c r="M183" s="40"/>
    </row>
    <row r="184" spans="1:13" ht="12">
      <c r="A184" s="16"/>
      <c r="B184" s="41">
        <v>90001</v>
      </c>
      <c r="C184" s="13" t="s">
        <v>6</v>
      </c>
      <c r="D184" s="70">
        <v>6789000</v>
      </c>
      <c r="E184" s="70">
        <f aca="true" t="shared" si="38" ref="E184:E191">SUM(F184+K184)</f>
        <v>3884377.07</v>
      </c>
      <c r="F184" s="70">
        <v>308152.49</v>
      </c>
      <c r="G184" s="70"/>
      <c r="H184" s="70"/>
      <c r="I184" s="70"/>
      <c r="J184" s="70"/>
      <c r="K184" s="70">
        <v>3576224.58</v>
      </c>
      <c r="L184" s="65">
        <f>SUM(E184/D184)</f>
        <v>0.5722</v>
      </c>
      <c r="M184" s="40"/>
    </row>
    <row r="185" spans="1:13" ht="12">
      <c r="A185" s="16"/>
      <c r="B185" s="41">
        <v>90002</v>
      </c>
      <c r="C185" s="13" t="s">
        <v>138</v>
      </c>
      <c r="D185" s="70">
        <v>1016357</v>
      </c>
      <c r="E185" s="70">
        <f t="shared" si="38"/>
        <v>16356.78</v>
      </c>
      <c r="F185" s="70">
        <v>16356.78</v>
      </c>
      <c r="G185" s="70"/>
      <c r="H185" s="70"/>
      <c r="I185" s="70"/>
      <c r="J185" s="70"/>
      <c r="K185" s="70"/>
      <c r="L185" s="65">
        <f>SUM(E185/D185)</f>
        <v>0.0161</v>
      </c>
      <c r="M185" s="40"/>
    </row>
    <row r="186" spans="1:13" ht="12">
      <c r="A186" s="16"/>
      <c r="B186" s="41">
        <v>90003</v>
      </c>
      <c r="C186" s="13" t="s">
        <v>107</v>
      </c>
      <c r="D186" s="70">
        <v>1521330</v>
      </c>
      <c r="E186" s="70">
        <f t="shared" si="38"/>
        <v>638469.48</v>
      </c>
      <c r="F186" s="70">
        <v>638469.48</v>
      </c>
      <c r="G186" s="70"/>
      <c r="H186" s="70">
        <v>15603.89</v>
      </c>
      <c r="I186" s="70"/>
      <c r="J186" s="70"/>
      <c r="K186" s="70"/>
      <c r="L186" s="65">
        <f>SUM(E186/D186)</f>
        <v>0.4197</v>
      </c>
      <c r="M186" s="40"/>
    </row>
    <row r="187" spans="1:13" ht="12">
      <c r="A187" s="16"/>
      <c r="B187" s="41">
        <v>90004</v>
      </c>
      <c r="C187" s="13" t="s">
        <v>12</v>
      </c>
      <c r="D187" s="70">
        <v>857500</v>
      </c>
      <c r="E187" s="70">
        <f t="shared" si="38"/>
        <v>111183.3</v>
      </c>
      <c r="F187" s="70">
        <v>111183.3</v>
      </c>
      <c r="G187" s="70"/>
      <c r="H187" s="70"/>
      <c r="I187" s="70"/>
      <c r="J187" s="70"/>
      <c r="K187" s="70"/>
      <c r="L187" s="65">
        <f>SUM(E187/D187)</f>
        <v>0.1297</v>
      </c>
      <c r="M187" s="40"/>
    </row>
    <row r="188" spans="1:13" ht="12">
      <c r="A188" s="16"/>
      <c r="B188" s="41">
        <v>90015</v>
      </c>
      <c r="C188" s="13" t="s">
        <v>108</v>
      </c>
      <c r="D188" s="70">
        <v>1997066</v>
      </c>
      <c r="E188" s="70">
        <f t="shared" si="38"/>
        <v>974805.95</v>
      </c>
      <c r="F188" s="70">
        <v>822463.35</v>
      </c>
      <c r="G188" s="70"/>
      <c r="H188" s="70"/>
      <c r="I188" s="70"/>
      <c r="J188" s="70"/>
      <c r="K188" s="70">
        <v>152342.6</v>
      </c>
      <c r="L188" s="65">
        <f>SUM(E188/D188)</f>
        <v>0.4881</v>
      </c>
      <c r="M188" s="40"/>
    </row>
    <row r="189" spans="1:13" ht="12">
      <c r="A189" s="16"/>
      <c r="B189" s="41">
        <v>90020</v>
      </c>
      <c r="C189" s="13" t="s">
        <v>109</v>
      </c>
      <c r="D189" s="70"/>
      <c r="E189" s="70">
        <f t="shared" si="38"/>
        <v>0</v>
      </c>
      <c r="F189" s="70"/>
      <c r="G189" s="70"/>
      <c r="H189" s="70"/>
      <c r="I189" s="70"/>
      <c r="J189" s="70"/>
      <c r="K189" s="70"/>
      <c r="L189" s="65"/>
      <c r="M189" s="40"/>
    </row>
    <row r="190" spans="1:13" ht="12">
      <c r="A190" s="16"/>
      <c r="B190" s="41"/>
      <c r="C190" s="13" t="s">
        <v>110</v>
      </c>
      <c r="D190" s="70">
        <v>104000</v>
      </c>
      <c r="E190" s="70">
        <f t="shared" si="38"/>
        <v>22138.35</v>
      </c>
      <c r="F190" s="70">
        <v>22138.35</v>
      </c>
      <c r="G190" s="70"/>
      <c r="H190" s="70"/>
      <c r="I190" s="70"/>
      <c r="J190" s="70"/>
      <c r="K190" s="70"/>
      <c r="L190" s="65">
        <f>SUM(E190/D190)</f>
        <v>0.2129</v>
      </c>
      <c r="M190" s="40"/>
    </row>
    <row r="191" spans="1:13" ht="12.75" thickBot="1">
      <c r="A191" s="43"/>
      <c r="B191" s="46">
        <v>90095</v>
      </c>
      <c r="C191" s="45" t="s">
        <v>132</v>
      </c>
      <c r="D191" s="78">
        <v>6470530</v>
      </c>
      <c r="E191" s="78">
        <f t="shared" si="38"/>
        <v>1457970.16</v>
      </c>
      <c r="F191" s="78">
        <v>290984.43</v>
      </c>
      <c r="G191" s="78">
        <v>84000</v>
      </c>
      <c r="H191" s="78">
        <v>80939.17</v>
      </c>
      <c r="I191" s="78"/>
      <c r="J191" s="78"/>
      <c r="K191" s="78">
        <v>1166985.73</v>
      </c>
      <c r="L191" s="89">
        <f>SUM(E191/D191)</f>
        <v>0.2253</v>
      </c>
      <c r="M191" s="40"/>
    </row>
    <row r="192" spans="1:13" ht="12.75" thickTop="1">
      <c r="A192" s="16"/>
      <c r="B192" s="41"/>
      <c r="C192" s="13"/>
      <c r="D192" s="129"/>
      <c r="E192" s="3"/>
      <c r="F192" s="3"/>
      <c r="G192" s="3"/>
      <c r="H192" s="3"/>
      <c r="I192" s="3"/>
      <c r="J192" s="3"/>
      <c r="K192" s="3"/>
      <c r="L192" s="15"/>
      <c r="M192" s="40"/>
    </row>
    <row r="193" spans="1:13" ht="12">
      <c r="A193" s="16">
        <v>921</v>
      </c>
      <c r="B193" s="41"/>
      <c r="C193" s="13" t="s">
        <v>75</v>
      </c>
      <c r="D193" s="129"/>
      <c r="E193" s="3"/>
      <c r="F193" s="3"/>
      <c r="G193" s="3"/>
      <c r="H193" s="3"/>
      <c r="I193" s="3"/>
      <c r="J193" s="3"/>
      <c r="K193" s="3"/>
      <c r="L193" s="65"/>
      <c r="M193" s="40"/>
    </row>
    <row r="194" spans="1:13" ht="12">
      <c r="A194" s="16"/>
      <c r="B194" s="39"/>
      <c r="C194" s="11" t="s">
        <v>76</v>
      </c>
      <c r="D194" s="68">
        <f aca="true" t="shared" si="39" ref="D194:K194">SUM(D196:D199)</f>
        <v>5727412</v>
      </c>
      <c r="E194" s="68">
        <f>SUM(E196:E199)</f>
        <v>2113847.76</v>
      </c>
      <c r="F194" s="68">
        <f t="shared" si="39"/>
        <v>2092627.76</v>
      </c>
      <c r="G194" s="68">
        <f t="shared" si="39"/>
        <v>1820988.64</v>
      </c>
      <c r="H194" s="68">
        <f t="shared" si="39"/>
        <v>52648.65</v>
      </c>
      <c r="I194" s="68">
        <f t="shared" si="39"/>
        <v>0</v>
      </c>
      <c r="J194" s="68">
        <f t="shared" si="39"/>
        <v>0</v>
      </c>
      <c r="K194" s="68">
        <f t="shared" si="39"/>
        <v>21220</v>
      </c>
      <c r="L194" s="66">
        <f>SUM(E194/D194)</f>
        <v>0.3691</v>
      </c>
      <c r="M194" s="40"/>
    </row>
    <row r="195" spans="1:13" ht="12">
      <c r="A195" s="16"/>
      <c r="B195" s="41"/>
      <c r="C195" s="13"/>
      <c r="D195" s="70"/>
      <c r="E195" s="70"/>
      <c r="F195" s="70"/>
      <c r="G195" s="70"/>
      <c r="H195" s="70"/>
      <c r="I195" s="70"/>
      <c r="J195" s="70"/>
      <c r="K195" s="70"/>
      <c r="L195" s="65"/>
      <c r="M195" s="40"/>
    </row>
    <row r="196" spans="1:13" ht="12">
      <c r="A196" s="16"/>
      <c r="B196" s="41">
        <v>92109</v>
      </c>
      <c r="C196" s="13" t="s">
        <v>13</v>
      </c>
      <c r="D196" s="70">
        <v>4176212</v>
      </c>
      <c r="E196" s="70">
        <f>SUM(F196+K196)</f>
        <v>1536651.75</v>
      </c>
      <c r="F196" s="70">
        <v>1515431.75</v>
      </c>
      <c r="G196" s="70">
        <v>1276000</v>
      </c>
      <c r="H196" s="70">
        <v>29141.28</v>
      </c>
      <c r="I196" s="70"/>
      <c r="J196" s="70"/>
      <c r="K196" s="70">
        <v>21220</v>
      </c>
      <c r="L196" s="65">
        <f>SUM(E196/D196)</f>
        <v>0.368</v>
      </c>
      <c r="M196" s="40"/>
    </row>
    <row r="197" spans="1:13" ht="12">
      <c r="A197" s="16"/>
      <c r="B197" s="41">
        <v>92116</v>
      </c>
      <c r="C197" s="13" t="s">
        <v>17</v>
      </c>
      <c r="D197" s="70">
        <v>1032200</v>
      </c>
      <c r="E197" s="70">
        <f>SUM(F197+K197)</f>
        <v>518000</v>
      </c>
      <c r="F197" s="70">
        <v>518000</v>
      </c>
      <c r="G197" s="70">
        <v>518000</v>
      </c>
      <c r="H197" s="70"/>
      <c r="I197" s="70"/>
      <c r="J197" s="70"/>
      <c r="K197" s="70"/>
      <c r="L197" s="65">
        <f>SUM(E197/D197)</f>
        <v>0.5018</v>
      </c>
      <c r="M197" s="40"/>
    </row>
    <row r="198" spans="1:13" ht="12">
      <c r="A198" s="16"/>
      <c r="B198" s="41">
        <v>92120</v>
      </c>
      <c r="C198" s="13" t="s">
        <v>34</v>
      </c>
      <c r="D198" s="70">
        <v>439000</v>
      </c>
      <c r="E198" s="70">
        <f>SUM(F198+K198)</f>
        <v>23507.37</v>
      </c>
      <c r="F198" s="70">
        <v>23507.37</v>
      </c>
      <c r="G198" s="70"/>
      <c r="H198" s="70">
        <v>23507.37</v>
      </c>
      <c r="I198" s="70"/>
      <c r="J198" s="70"/>
      <c r="K198" s="70"/>
      <c r="L198" s="65">
        <f>SUM(E198/D198)</f>
        <v>0.0535</v>
      </c>
      <c r="M198" s="40"/>
    </row>
    <row r="199" spans="1:13" ht="12.75" thickBot="1">
      <c r="A199" s="43"/>
      <c r="B199" s="46">
        <v>92195</v>
      </c>
      <c r="C199" s="45" t="s">
        <v>132</v>
      </c>
      <c r="D199" s="78">
        <v>80000</v>
      </c>
      <c r="E199" s="78">
        <f>SUM(F199+K199)</f>
        <v>35688.64</v>
      </c>
      <c r="F199" s="78">
        <v>35688.64</v>
      </c>
      <c r="G199" s="78">
        <v>26988.64</v>
      </c>
      <c r="H199" s="78"/>
      <c r="I199" s="78"/>
      <c r="J199" s="78"/>
      <c r="K199" s="78"/>
      <c r="L199" s="89">
        <f>SUM(E199/D199)</f>
        <v>0.4461</v>
      </c>
      <c r="M199" s="40"/>
    </row>
    <row r="200" spans="1:13" s="6" customFormat="1" ht="12.75" thickTop="1">
      <c r="A200" s="28"/>
      <c r="B200" s="53"/>
      <c r="C200" s="53"/>
      <c r="D200" s="76"/>
      <c r="E200" s="76"/>
      <c r="F200" s="76"/>
      <c r="G200" s="76"/>
      <c r="H200" s="76"/>
      <c r="I200" s="76"/>
      <c r="J200" s="76"/>
      <c r="K200" s="76"/>
      <c r="L200" s="90"/>
      <c r="M200" s="40"/>
    </row>
    <row r="201" spans="1:13" ht="12">
      <c r="A201" s="16">
        <v>926</v>
      </c>
      <c r="B201" s="39"/>
      <c r="C201" s="11" t="s">
        <v>4</v>
      </c>
      <c r="D201" s="68">
        <f aca="true" t="shared" si="40" ref="D201:J201">SUM(D203:D206)</f>
        <v>4433702</v>
      </c>
      <c r="E201" s="68">
        <f>SUM(E203:E206)</f>
        <v>1536431.05</v>
      </c>
      <c r="F201" s="68">
        <f t="shared" si="40"/>
        <v>1459182.15</v>
      </c>
      <c r="G201" s="68">
        <f t="shared" si="40"/>
        <v>437800</v>
      </c>
      <c r="H201" s="68">
        <f t="shared" si="40"/>
        <v>474307.95</v>
      </c>
      <c r="I201" s="68">
        <f t="shared" si="40"/>
        <v>0</v>
      </c>
      <c r="J201" s="68">
        <f t="shared" si="40"/>
        <v>0</v>
      </c>
      <c r="K201" s="68">
        <f>SUM(K203:K206)</f>
        <v>77248.9</v>
      </c>
      <c r="L201" s="66">
        <f>SUM(E201/D201)</f>
        <v>0.3465</v>
      </c>
      <c r="M201" s="40"/>
    </row>
    <row r="202" spans="1:13" ht="12">
      <c r="A202" s="16"/>
      <c r="B202" s="41"/>
      <c r="C202" s="13"/>
      <c r="D202" s="70"/>
      <c r="E202" s="70"/>
      <c r="F202" s="70"/>
      <c r="G202" s="70"/>
      <c r="H202" s="70"/>
      <c r="I202" s="70"/>
      <c r="J202" s="70"/>
      <c r="K202" s="70"/>
      <c r="L202" s="65"/>
      <c r="M202" s="40"/>
    </row>
    <row r="203" spans="1:13" ht="12">
      <c r="A203" s="16"/>
      <c r="B203" s="41">
        <v>92601</v>
      </c>
      <c r="C203" s="13" t="s">
        <v>111</v>
      </c>
      <c r="D203" s="70">
        <v>1391000</v>
      </c>
      <c r="E203" s="70">
        <f>SUM(F203+K203)</f>
        <v>9247.85</v>
      </c>
      <c r="F203" s="70"/>
      <c r="G203" s="70"/>
      <c r="H203" s="70"/>
      <c r="I203" s="70"/>
      <c r="J203" s="70"/>
      <c r="K203" s="70">
        <v>9247.85</v>
      </c>
      <c r="L203" s="65">
        <f>SUM(E203/D203)</f>
        <v>0.0066</v>
      </c>
      <c r="M203" s="40"/>
    </row>
    <row r="204" spans="1:13" ht="12">
      <c r="A204" s="16"/>
      <c r="B204" s="41">
        <v>92604</v>
      </c>
      <c r="C204" s="13" t="s">
        <v>19</v>
      </c>
      <c r="D204" s="70">
        <v>2137902</v>
      </c>
      <c r="E204" s="70">
        <f>SUM(F204+K204)</f>
        <v>1048389.45</v>
      </c>
      <c r="F204" s="70">
        <v>980388.4</v>
      </c>
      <c r="G204" s="70"/>
      <c r="H204" s="70">
        <v>474307.95</v>
      </c>
      <c r="I204" s="70"/>
      <c r="J204" s="70"/>
      <c r="K204" s="70">
        <v>68001.05</v>
      </c>
      <c r="L204" s="65">
        <f>SUM(E204/D204)</f>
        <v>0.4904</v>
      </c>
      <c r="M204" s="40"/>
    </row>
    <row r="205" spans="1:13" ht="12">
      <c r="A205" s="16"/>
      <c r="B205" s="41">
        <v>92605</v>
      </c>
      <c r="C205" s="13" t="s">
        <v>112</v>
      </c>
      <c r="D205" s="70">
        <v>867800</v>
      </c>
      <c r="E205" s="70">
        <f>SUM(F205+K205)</f>
        <v>464800</v>
      </c>
      <c r="F205" s="70">
        <v>464800</v>
      </c>
      <c r="G205" s="70">
        <v>437800</v>
      </c>
      <c r="H205" s="70"/>
      <c r="I205" s="70"/>
      <c r="J205" s="70"/>
      <c r="K205" s="70"/>
      <c r="L205" s="65">
        <f>SUM(E205/D205)</f>
        <v>0.5356</v>
      </c>
      <c r="M205" s="40"/>
    </row>
    <row r="206" spans="1:13" ht="12.75" thickBot="1">
      <c r="A206" s="16"/>
      <c r="B206" s="47">
        <v>92695</v>
      </c>
      <c r="C206" s="116" t="s">
        <v>132</v>
      </c>
      <c r="D206" s="70">
        <v>37000</v>
      </c>
      <c r="E206" s="70">
        <f>SUM(F206+K206)</f>
        <v>13993.75</v>
      </c>
      <c r="F206" s="70">
        <v>13993.75</v>
      </c>
      <c r="G206" s="70"/>
      <c r="H206" s="70"/>
      <c r="I206" s="70"/>
      <c r="J206" s="70"/>
      <c r="K206" s="70"/>
      <c r="L206" s="65">
        <f>SUM(E206/D206)</f>
        <v>0.3782</v>
      </c>
      <c r="M206" s="40"/>
    </row>
    <row r="207" spans="1:13" ht="12">
      <c r="A207" s="54" t="s">
        <v>37</v>
      </c>
      <c r="B207" s="13"/>
      <c r="C207" s="13"/>
      <c r="D207" s="82"/>
      <c r="E207" s="82"/>
      <c r="F207" s="82"/>
      <c r="G207" s="82"/>
      <c r="H207" s="82"/>
      <c r="I207" s="82"/>
      <c r="J207" s="82"/>
      <c r="K207" s="82"/>
      <c r="L207" s="91"/>
      <c r="M207" s="40"/>
    </row>
    <row r="208" spans="1:13" s="5" customFormat="1" ht="12.75">
      <c r="A208" s="55"/>
      <c r="B208" s="62"/>
      <c r="C208" s="56" t="s">
        <v>77</v>
      </c>
      <c r="D208" s="83">
        <f aca="true" t="shared" si="41" ref="D208:K208">SUM(D69,D76,D81,D86,D90,D96,D102,D111,D122,D127,D132,D137,D149,D157,D168,D173,D182,D194,D201)</f>
        <v>116852254</v>
      </c>
      <c r="E208" s="83">
        <f t="shared" si="41"/>
        <v>47526738.83</v>
      </c>
      <c r="F208" s="83">
        <f t="shared" si="41"/>
        <v>39133950.43</v>
      </c>
      <c r="G208" s="83">
        <f t="shared" si="41"/>
        <v>22597309.25</v>
      </c>
      <c r="H208" s="83">
        <f t="shared" si="41"/>
        <v>6461110.76</v>
      </c>
      <c r="I208" s="83">
        <f t="shared" si="41"/>
        <v>91298.53</v>
      </c>
      <c r="J208" s="83">
        <f t="shared" si="41"/>
        <v>0</v>
      </c>
      <c r="K208" s="83">
        <f t="shared" si="41"/>
        <v>8392788.4</v>
      </c>
      <c r="L208" s="87">
        <f>SUM(E208/D208)</f>
        <v>0.4067</v>
      </c>
      <c r="M208" s="40"/>
    </row>
    <row r="209" spans="1:13" ht="12.75" thickBot="1">
      <c r="A209" s="57"/>
      <c r="B209" s="20"/>
      <c r="C209" s="20"/>
      <c r="D209" s="74"/>
      <c r="E209" s="117"/>
      <c r="F209" s="117"/>
      <c r="G209" s="117"/>
      <c r="H209" s="117"/>
      <c r="I209" s="117"/>
      <c r="J209" s="117"/>
      <c r="K209" s="117"/>
      <c r="L209" s="21"/>
      <c r="M209" s="40"/>
    </row>
    <row r="210" spans="1:13" ht="36" customHeight="1">
      <c r="A210" s="143" t="s">
        <v>125</v>
      </c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40"/>
    </row>
    <row r="211" spans="1:13" ht="15.75" thickBo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1"/>
      <c r="L211" s="1" t="s">
        <v>15</v>
      </c>
      <c r="M211" s="40"/>
    </row>
    <row r="212" spans="1:13" s="36" customFormat="1" ht="12">
      <c r="A212" s="144" t="s">
        <v>39</v>
      </c>
      <c r="B212" s="147" t="s">
        <v>49</v>
      </c>
      <c r="C212" s="149" t="s">
        <v>50</v>
      </c>
      <c r="D212" s="147" t="s">
        <v>38</v>
      </c>
      <c r="E212" s="147" t="s">
        <v>18</v>
      </c>
      <c r="F212" s="151" t="s">
        <v>52</v>
      </c>
      <c r="G212" s="152"/>
      <c r="H212" s="152"/>
      <c r="I212" s="152"/>
      <c r="J212" s="152"/>
      <c r="K212" s="156"/>
      <c r="L212" s="157" t="s">
        <v>79</v>
      </c>
      <c r="M212" s="40"/>
    </row>
    <row r="213" spans="1:13" s="36" customFormat="1" ht="12">
      <c r="A213" s="145"/>
      <c r="B213" s="148"/>
      <c r="C213" s="150"/>
      <c r="D213" s="148"/>
      <c r="E213" s="148"/>
      <c r="F213" s="141" t="s">
        <v>54</v>
      </c>
      <c r="G213" s="138" t="s">
        <v>1</v>
      </c>
      <c r="H213" s="138"/>
      <c r="I213" s="138"/>
      <c r="J213" s="138"/>
      <c r="K213" s="141" t="s">
        <v>55</v>
      </c>
      <c r="L213" s="158"/>
      <c r="M213" s="40"/>
    </row>
    <row r="214" spans="1:13" s="36" customFormat="1" ht="59.25" customHeight="1">
      <c r="A214" s="146"/>
      <c r="B214" s="142"/>
      <c r="C214" s="140"/>
      <c r="D214" s="142"/>
      <c r="E214" s="142"/>
      <c r="F214" s="142"/>
      <c r="G214" s="95" t="s">
        <v>56</v>
      </c>
      <c r="H214" s="95" t="s">
        <v>80</v>
      </c>
      <c r="I214" s="95" t="s">
        <v>58</v>
      </c>
      <c r="J214" s="95" t="s">
        <v>59</v>
      </c>
      <c r="K214" s="142"/>
      <c r="L214" s="159"/>
      <c r="M214" s="40"/>
    </row>
    <row r="215" spans="1:13" s="6" customFormat="1" ht="12.75" thickBot="1">
      <c r="A215" s="96">
        <v>1</v>
      </c>
      <c r="B215" s="98">
        <v>2</v>
      </c>
      <c r="C215" s="97">
        <v>3</v>
      </c>
      <c r="D215" s="98">
        <v>4</v>
      </c>
      <c r="E215" s="98">
        <v>5</v>
      </c>
      <c r="F215" s="98">
        <v>6</v>
      </c>
      <c r="G215" s="98">
        <v>7</v>
      </c>
      <c r="H215" s="98">
        <v>8</v>
      </c>
      <c r="I215" s="98">
        <v>9</v>
      </c>
      <c r="J215" s="98">
        <v>10</v>
      </c>
      <c r="K215" s="99">
        <v>11</v>
      </c>
      <c r="L215" s="118">
        <v>12</v>
      </c>
      <c r="M215" s="40"/>
    </row>
    <row r="216" spans="1:13" ht="12">
      <c r="A216" s="37"/>
      <c r="B216" s="13"/>
      <c r="C216" s="13"/>
      <c r="D216" s="13"/>
      <c r="E216" s="13"/>
      <c r="F216" s="13"/>
      <c r="G216" s="13"/>
      <c r="H216" s="13"/>
      <c r="I216" s="13"/>
      <c r="J216" s="13"/>
      <c r="K216" s="14"/>
      <c r="L216" s="60"/>
      <c r="M216" s="40"/>
    </row>
    <row r="217" spans="1:13" ht="12">
      <c r="A217" s="12" t="s">
        <v>61</v>
      </c>
      <c r="B217" s="119"/>
      <c r="C217" s="11" t="s">
        <v>62</v>
      </c>
      <c r="D217" s="70">
        <f aca="true" t="shared" si="42" ref="D217:K217">SUM(D219:D219)</f>
        <v>5403.31</v>
      </c>
      <c r="E217" s="70">
        <f t="shared" si="42"/>
        <v>5403.31</v>
      </c>
      <c r="F217" s="68">
        <f t="shared" si="42"/>
        <v>5403.31</v>
      </c>
      <c r="G217" s="68">
        <f t="shared" si="42"/>
        <v>0</v>
      </c>
      <c r="H217" s="68">
        <f t="shared" si="42"/>
        <v>0</v>
      </c>
      <c r="I217" s="68">
        <f t="shared" si="42"/>
        <v>0</v>
      </c>
      <c r="J217" s="68">
        <f t="shared" si="42"/>
        <v>0</v>
      </c>
      <c r="K217" s="67">
        <f t="shared" si="42"/>
        <v>0</v>
      </c>
      <c r="L217" s="66">
        <f>SUM(E217/D217)</f>
        <v>1</v>
      </c>
      <c r="M217" s="40"/>
    </row>
    <row r="218" spans="1:13" ht="12">
      <c r="A218" s="12"/>
      <c r="B218" s="120"/>
      <c r="C218" s="13"/>
      <c r="D218" s="71"/>
      <c r="E218" s="71"/>
      <c r="F218" s="70"/>
      <c r="G218" s="70"/>
      <c r="H218" s="70"/>
      <c r="I218" s="70"/>
      <c r="J218" s="70"/>
      <c r="K218" s="69"/>
      <c r="L218" s="65"/>
      <c r="M218" s="40"/>
    </row>
    <row r="219" spans="1:13" ht="12.75" thickBot="1">
      <c r="A219" s="121"/>
      <c r="B219" s="44" t="s">
        <v>11</v>
      </c>
      <c r="C219" s="45" t="s">
        <v>132</v>
      </c>
      <c r="D219" s="79">
        <v>5403.31</v>
      </c>
      <c r="E219" s="79">
        <f>SUM(F219+K219)</f>
        <v>5403.31</v>
      </c>
      <c r="F219" s="78">
        <v>5403.31</v>
      </c>
      <c r="G219" s="78"/>
      <c r="H219" s="78"/>
      <c r="I219" s="78"/>
      <c r="J219" s="78"/>
      <c r="K219" s="79"/>
      <c r="L219" s="89">
        <f>SUM(E219/D219)</f>
        <v>1</v>
      </c>
      <c r="M219" s="40"/>
    </row>
    <row r="220" spans="1:13" ht="12.75" thickTop="1">
      <c r="A220" s="37"/>
      <c r="B220" s="13"/>
      <c r="C220" s="13"/>
      <c r="D220" s="70"/>
      <c r="E220" s="122"/>
      <c r="F220" s="122"/>
      <c r="G220" s="122"/>
      <c r="H220" s="122"/>
      <c r="I220" s="122"/>
      <c r="J220" s="122"/>
      <c r="K220" s="123"/>
      <c r="L220" s="60"/>
      <c r="M220" s="40"/>
    </row>
    <row r="221" spans="1:13" ht="12">
      <c r="A221" s="16">
        <v>750</v>
      </c>
      <c r="B221" s="39"/>
      <c r="C221" s="11" t="s">
        <v>43</v>
      </c>
      <c r="D221" s="70">
        <f aca="true" t="shared" si="43" ref="D221:K221">SUM(D223:D223)</f>
        <v>297000</v>
      </c>
      <c r="E221" s="70">
        <f t="shared" si="43"/>
        <v>160164</v>
      </c>
      <c r="F221" s="68">
        <f t="shared" si="43"/>
        <v>160164</v>
      </c>
      <c r="G221" s="68">
        <f t="shared" si="43"/>
        <v>0</v>
      </c>
      <c r="H221" s="68">
        <f t="shared" si="43"/>
        <v>160164</v>
      </c>
      <c r="I221" s="68">
        <f t="shared" si="43"/>
        <v>0</v>
      </c>
      <c r="J221" s="68">
        <f t="shared" si="43"/>
        <v>0</v>
      </c>
      <c r="K221" s="67">
        <f t="shared" si="43"/>
        <v>0</v>
      </c>
      <c r="L221" s="66">
        <f>SUM(E221/D221)</f>
        <v>0.5393</v>
      </c>
      <c r="M221" s="40"/>
    </row>
    <row r="222" spans="1:13" ht="12">
      <c r="A222" s="16"/>
      <c r="B222" s="41"/>
      <c r="C222" s="13"/>
      <c r="D222" s="71"/>
      <c r="E222" s="71"/>
      <c r="F222" s="70"/>
      <c r="G222" s="70"/>
      <c r="H222" s="70"/>
      <c r="I222" s="70"/>
      <c r="J222" s="70"/>
      <c r="K222" s="69"/>
      <c r="L222" s="65"/>
      <c r="M222" s="40"/>
    </row>
    <row r="223" spans="1:13" ht="12.75" thickBot="1">
      <c r="A223" s="61"/>
      <c r="B223" s="46">
        <v>75011</v>
      </c>
      <c r="C223" s="45" t="s">
        <v>14</v>
      </c>
      <c r="D223" s="79">
        <v>297000</v>
      </c>
      <c r="E223" s="79">
        <f>SUM(F223+K223)</f>
        <v>160164</v>
      </c>
      <c r="F223" s="78">
        <v>160164</v>
      </c>
      <c r="G223" s="78"/>
      <c r="H223" s="78">
        <v>160164</v>
      </c>
      <c r="I223" s="78"/>
      <c r="J223" s="78"/>
      <c r="K223" s="79"/>
      <c r="L223" s="89">
        <f>SUM(E223/D223)</f>
        <v>0.5393</v>
      </c>
      <c r="M223" s="40"/>
    </row>
    <row r="224" spans="1:13" ht="12.75" thickTop="1">
      <c r="A224" s="16"/>
      <c r="B224" s="41"/>
      <c r="C224" s="13"/>
      <c r="D224" s="70"/>
      <c r="E224" s="70"/>
      <c r="F224" s="70"/>
      <c r="G224" s="70"/>
      <c r="H224" s="70"/>
      <c r="I224" s="70"/>
      <c r="J224" s="70"/>
      <c r="K224" s="69"/>
      <c r="L224" s="65"/>
      <c r="M224" s="40"/>
    </row>
    <row r="225" spans="1:13" ht="12">
      <c r="A225" s="16">
        <v>751</v>
      </c>
      <c r="B225" s="41"/>
      <c r="C225" s="13" t="s">
        <v>44</v>
      </c>
      <c r="D225" s="70"/>
      <c r="E225" s="70"/>
      <c r="F225" s="70"/>
      <c r="G225" s="70"/>
      <c r="H225" s="70"/>
      <c r="I225" s="70"/>
      <c r="J225" s="70"/>
      <c r="K225" s="69"/>
      <c r="L225" s="65"/>
      <c r="M225" s="40"/>
    </row>
    <row r="226" spans="1:13" ht="12">
      <c r="A226" s="16"/>
      <c r="B226" s="41"/>
      <c r="C226" s="13" t="s">
        <v>113</v>
      </c>
      <c r="D226" s="70"/>
      <c r="E226" s="70"/>
      <c r="F226" s="70"/>
      <c r="G226" s="70"/>
      <c r="H226" s="70"/>
      <c r="I226" s="70"/>
      <c r="J226" s="70"/>
      <c r="K226" s="69"/>
      <c r="L226" s="65"/>
      <c r="M226" s="40"/>
    </row>
    <row r="227" spans="1:13" ht="12">
      <c r="A227" s="16"/>
      <c r="B227" s="39"/>
      <c r="C227" s="11" t="s">
        <v>3</v>
      </c>
      <c r="D227" s="68">
        <f aca="true" t="shared" si="44" ref="D227:K227">SUM(D230:D230)</f>
        <v>6000</v>
      </c>
      <c r="E227" s="68">
        <f t="shared" si="44"/>
        <v>2118.33</v>
      </c>
      <c r="F227" s="68">
        <f t="shared" si="44"/>
        <v>2118.33</v>
      </c>
      <c r="G227" s="68">
        <f t="shared" si="44"/>
        <v>0</v>
      </c>
      <c r="H227" s="68">
        <f t="shared" si="44"/>
        <v>2118.33</v>
      </c>
      <c r="I227" s="68">
        <f t="shared" si="44"/>
        <v>0</v>
      </c>
      <c r="J227" s="68">
        <f t="shared" si="44"/>
        <v>0</v>
      </c>
      <c r="K227" s="68">
        <f t="shared" si="44"/>
        <v>0</v>
      </c>
      <c r="L227" s="66">
        <f>SUM(E227/D227)</f>
        <v>0.3531</v>
      </c>
      <c r="M227" s="40"/>
    </row>
    <row r="228" spans="1:13" ht="12">
      <c r="A228" s="16"/>
      <c r="B228" s="41"/>
      <c r="C228" s="13"/>
      <c r="D228" s="71"/>
      <c r="E228" s="71"/>
      <c r="F228" s="70"/>
      <c r="G228" s="70"/>
      <c r="H228" s="70"/>
      <c r="I228" s="70"/>
      <c r="J228" s="70"/>
      <c r="K228" s="69"/>
      <c r="L228" s="65"/>
      <c r="M228" s="40"/>
    </row>
    <row r="229" spans="1:13" ht="12">
      <c r="A229" s="16"/>
      <c r="B229" s="41">
        <v>75101</v>
      </c>
      <c r="C229" s="13" t="s">
        <v>139</v>
      </c>
      <c r="D229" s="69"/>
      <c r="E229" s="69"/>
      <c r="F229" s="70"/>
      <c r="G229" s="70"/>
      <c r="H229" s="70"/>
      <c r="I229" s="70"/>
      <c r="J229" s="70"/>
      <c r="K229" s="69"/>
      <c r="L229" s="65"/>
      <c r="M229" s="40"/>
    </row>
    <row r="230" spans="1:13" ht="12.75" thickBot="1">
      <c r="A230" s="61"/>
      <c r="B230" s="46"/>
      <c r="C230" s="45" t="s">
        <v>140</v>
      </c>
      <c r="D230" s="79">
        <v>6000</v>
      </c>
      <c r="E230" s="79">
        <f>SUM(F230+K230)</f>
        <v>2118.33</v>
      </c>
      <c r="F230" s="78">
        <v>2118.33</v>
      </c>
      <c r="G230" s="78"/>
      <c r="H230" s="78">
        <v>2118.33</v>
      </c>
      <c r="I230" s="78"/>
      <c r="J230" s="78"/>
      <c r="K230" s="79"/>
      <c r="L230" s="89">
        <f>SUM(E230/D230)</f>
        <v>0.3531</v>
      </c>
      <c r="M230" s="40"/>
    </row>
    <row r="231" spans="1:13" ht="12.75" thickTop="1">
      <c r="A231" s="37"/>
      <c r="B231" s="41"/>
      <c r="C231" s="13"/>
      <c r="D231" s="70"/>
      <c r="E231" s="70"/>
      <c r="F231" s="70"/>
      <c r="G231" s="70"/>
      <c r="H231" s="70"/>
      <c r="I231" s="70"/>
      <c r="J231" s="70"/>
      <c r="K231" s="69"/>
      <c r="L231" s="65"/>
      <c r="M231" s="40"/>
    </row>
    <row r="232" spans="1:13" ht="12">
      <c r="A232" s="16">
        <v>851</v>
      </c>
      <c r="B232" s="39"/>
      <c r="C232" s="11" t="s">
        <v>47</v>
      </c>
      <c r="D232" s="68">
        <f>SUM(D234)</f>
        <v>2000</v>
      </c>
      <c r="E232" s="68">
        <f aca="true" t="shared" si="45" ref="E232:K232">SUM(E234)</f>
        <v>0</v>
      </c>
      <c r="F232" s="68">
        <f t="shared" si="45"/>
        <v>0</v>
      </c>
      <c r="G232" s="68">
        <f t="shared" si="45"/>
        <v>0</v>
      </c>
      <c r="H232" s="68">
        <f t="shared" si="45"/>
        <v>0</v>
      </c>
      <c r="I232" s="68">
        <f t="shared" si="45"/>
        <v>0</v>
      </c>
      <c r="J232" s="68">
        <f t="shared" si="45"/>
        <v>0</v>
      </c>
      <c r="K232" s="68">
        <f t="shared" si="45"/>
        <v>0</v>
      </c>
      <c r="L232" s="66">
        <f>SUM(E232/D232)</f>
        <v>0</v>
      </c>
      <c r="M232" s="40"/>
    </row>
    <row r="233" spans="1:13" ht="12">
      <c r="A233" s="37"/>
      <c r="B233" s="41"/>
      <c r="C233" s="13"/>
      <c r="D233" s="70"/>
      <c r="E233" s="70"/>
      <c r="F233" s="70"/>
      <c r="G233" s="70"/>
      <c r="H233" s="70"/>
      <c r="I233" s="70"/>
      <c r="J233" s="70"/>
      <c r="K233" s="69"/>
      <c r="L233" s="65"/>
      <c r="M233" s="40"/>
    </row>
    <row r="234" spans="1:13" ht="12.75" thickBot="1">
      <c r="A234" s="124"/>
      <c r="B234" s="46">
        <v>85195</v>
      </c>
      <c r="C234" s="45" t="s">
        <v>132</v>
      </c>
      <c r="D234" s="78">
        <v>2000</v>
      </c>
      <c r="E234" s="78">
        <f>SUM(F234+K234)</f>
        <v>0</v>
      </c>
      <c r="F234" s="78">
        <v>0</v>
      </c>
      <c r="G234" s="78"/>
      <c r="H234" s="78"/>
      <c r="I234" s="78"/>
      <c r="J234" s="78"/>
      <c r="K234" s="79"/>
      <c r="L234" s="89">
        <f>SUM(E234/D234)</f>
        <v>0</v>
      </c>
      <c r="M234" s="40"/>
    </row>
    <row r="235" spans="1:13" ht="12.75" thickTop="1">
      <c r="A235" s="16"/>
      <c r="B235" s="41"/>
      <c r="C235" s="13"/>
      <c r="D235" s="70"/>
      <c r="E235" s="70"/>
      <c r="F235" s="70"/>
      <c r="G235" s="70"/>
      <c r="H235" s="70"/>
      <c r="I235" s="70"/>
      <c r="J235" s="70"/>
      <c r="K235" s="69"/>
      <c r="L235" s="65"/>
      <c r="M235" s="40"/>
    </row>
    <row r="236" spans="1:13" ht="12">
      <c r="A236" s="16">
        <v>852</v>
      </c>
      <c r="B236" s="39"/>
      <c r="C236" s="11" t="s">
        <v>21</v>
      </c>
      <c r="D236" s="67">
        <f aca="true" t="shared" si="46" ref="D236:K236">SUM(D238:D248)</f>
        <v>9525000</v>
      </c>
      <c r="E236" s="67">
        <f t="shared" si="46"/>
        <v>4421576.42</v>
      </c>
      <c r="F236" s="67">
        <f t="shared" si="46"/>
        <v>4421576.42</v>
      </c>
      <c r="G236" s="67">
        <f t="shared" si="46"/>
        <v>79044</v>
      </c>
      <c r="H236" s="67">
        <f t="shared" si="46"/>
        <v>176903.8</v>
      </c>
      <c r="I236" s="67">
        <f t="shared" si="46"/>
        <v>0</v>
      </c>
      <c r="J236" s="67">
        <f t="shared" si="46"/>
        <v>0</v>
      </c>
      <c r="K236" s="67">
        <f t="shared" si="46"/>
        <v>0</v>
      </c>
      <c r="L236" s="66">
        <f>SUM(E236/D236)</f>
        <v>0.4642</v>
      </c>
      <c r="M236" s="40"/>
    </row>
    <row r="237" spans="1:13" ht="12">
      <c r="A237" s="16"/>
      <c r="B237" s="41"/>
      <c r="C237" s="13"/>
      <c r="D237" s="70"/>
      <c r="E237" s="70"/>
      <c r="F237" s="70"/>
      <c r="G237" s="70"/>
      <c r="H237" s="70"/>
      <c r="I237" s="70"/>
      <c r="J237" s="70"/>
      <c r="K237" s="69"/>
      <c r="L237" s="65"/>
      <c r="M237" s="40"/>
    </row>
    <row r="238" spans="1:13" ht="12">
      <c r="A238" s="16"/>
      <c r="B238" s="41">
        <v>85203</v>
      </c>
      <c r="C238" s="13" t="s">
        <v>25</v>
      </c>
      <c r="D238" s="70">
        <v>168000</v>
      </c>
      <c r="E238" s="70">
        <f>SUM(F238+K238)</f>
        <v>79044</v>
      </c>
      <c r="F238" s="70">
        <v>79044</v>
      </c>
      <c r="G238" s="70">
        <v>79044</v>
      </c>
      <c r="H238" s="70"/>
      <c r="I238" s="70"/>
      <c r="J238" s="70"/>
      <c r="K238" s="69"/>
      <c r="L238" s="65">
        <f>SUM(E238/D238)</f>
        <v>0.4705</v>
      </c>
      <c r="M238" s="40"/>
    </row>
    <row r="239" spans="1:13" ht="12">
      <c r="A239" s="16"/>
      <c r="B239" s="41">
        <v>85212</v>
      </c>
      <c r="C239" s="13" t="s">
        <v>35</v>
      </c>
      <c r="D239" s="70"/>
      <c r="E239" s="70"/>
      <c r="F239" s="70"/>
      <c r="G239" s="70"/>
      <c r="H239" s="70"/>
      <c r="I239" s="70"/>
      <c r="J239" s="70"/>
      <c r="K239" s="69"/>
      <c r="L239" s="65"/>
      <c r="M239" s="40"/>
    </row>
    <row r="240" spans="1:13" ht="12">
      <c r="A240" s="16"/>
      <c r="B240" s="41"/>
      <c r="C240" s="13" t="s">
        <v>36</v>
      </c>
      <c r="D240" s="70"/>
      <c r="E240" s="70"/>
      <c r="F240" s="70"/>
      <c r="G240" s="70"/>
      <c r="H240" s="70"/>
      <c r="I240" s="70"/>
      <c r="J240" s="70"/>
      <c r="K240" s="69"/>
      <c r="L240" s="65"/>
      <c r="M240" s="40"/>
    </row>
    <row r="241" spans="1:13" ht="12">
      <c r="A241" s="16"/>
      <c r="B241" s="41"/>
      <c r="C241" s="13" t="s">
        <v>131</v>
      </c>
      <c r="D241" s="70">
        <v>8219000</v>
      </c>
      <c r="E241" s="70">
        <f>SUM(F241+K241)</f>
        <v>3830948.94</v>
      </c>
      <c r="F241" s="70">
        <v>3830948.94</v>
      </c>
      <c r="G241" s="70"/>
      <c r="H241" s="70">
        <v>124343.8</v>
      </c>
      <c r="I241" s="70"/>
      <c r="J241" s="70"/>
      <c r="K241" s="69"/>
      <c r="L241" s="65">
        <f>SUM(E241/D241)</f>
        <v>0.4661</v>
      </c>
      <c r="M241" s="40"/>
    </row>
    <row r="242" spans="1:13" ht="12">
      <c r="A242" s="16"/>
      <c r="B242" s="41">
        <v>85213</v>
      </c>
      <c r="C242" s="13" t="s">
        <v>114</v>
      </c>
      <c r="D242" s="70"/>
      <c r="E242" s="70"/>
      <c r="F242" s="70"/>
      <c r="G242" s="70"/>
      <c r="H242" s="70"/>
      <c r="I242" s="70"/>
      <c r="J242" s="70"/>
      <c r="K242" s="69"/>
      <c r="L242" s="65"/>
      <c r="M242" s="40"/>
    </row>
    <row r="243" spans="1:13" ht="12">
      <c r="A243" s="16"/>
      <c r="B243" s="41"/>
      <c r="C243" s="13" t="s">
        <v>122</v>
      </c>
      <c r="D243" s="70"/>
      <c r="E243" s="70"/>
      <c r="F243" s="70"/>
      <c r="G243" s="70"/>
      <c r="H243" s="70"/>
      <c r="I243" s="70"/>
      <c r="J243" s="70"/>
      <c r="K243" s="69"/>
      <c r="L243" s="65"/>
      <c r="M243" s="40"/>
    </row>
    <row r="244" spans="1:13" ht="12">
      <c r="A244" s="16"/>
      <c r="B244" s="41"/>
      <c r="C244" s="13" t="s">
        <v>123</v>
      </c>
      <c r="D244" s="70"/>
      <c r="E244" s="70"/>
      <c r="F244" s="70"/>
      <c r="G244" s="70"/>
      <c r="H244" s="70"/>
      <c r="I244" s="70"/>
      <c r="J244" s="70"/>
      <c r="K244" s="69"/>
      <c r="L244" s="65"/>
      <c r="M244" s="40"/>
    </row>
    <row r="245" spans="1:13" ht="12">
      <c r="A245" s="16"/>
      <c r="B245" s="41"/>
      <c r="C245" s="13" t="s">
        <v>124</v>
      </c>
      <c r="D245" s="70">
        <v>102000</v>
      </c>
      <c r="E245" s="70">
        <f>SUM(F245+K245)</f>
        <v>38773.48</v>
      </c>
      <c r="F245" s="70">
        <v>38773.48</v>
      </c>
      <c r="G245" s="70"/>
      <c r="H245" s="70"/>
      <c r="I245" s="70"/>
      <c r="J245" s="70"/>
      <c r="K245" s="69"/>
      <c r="L245" s="65">
        <f>SUM(E245/D245)</f>
        <v>0.3801</v>
      </c>
      <c r="M245" s="40"/>
    </row>
    <row r="246" spans="1:13" ht="12">
      <c r="A246" s="16"/>
      <c r="B246" s="41">
        <v>85214</v>
      </c>
      <c r="C246" s="13" t="s">
        <v>98</v>
      </c>
      <c r="D246" s="70"/>
      <c r="E246" s="70"/>
      <c r="F246" s="70"/>
      <c r="G246" s="70"/>
      <c r="H246" s="70"/>
      <c r="I246" s="70"/>
      <c r="J246" s="70"/>
      <c r="K246" s="69"/>
      <c r="L246" s="65"/>
      <c r="M246" s="40"/>
    </row>
    <row r="247" spans="1:13" ht="12">
      <c r="A247" s="16"/>
      <c r="B247" s="41"/>
      <c r="C247" s="13" t="s">
        <v>33</v>
      </c>
      <c r="D247" s="70">
        <v>910000</v>
      </c>
      <c r="E247" s="70">
        <f>SUM(F247+K247)</f>
        <v>420000</v>
      </c>
      <c r="F247" s="70">
        <v>420000</v>
      </c>
      <c r="G247" s="70"/>
      <c r="H247" s="70"/>
      <c r="I247" s="70"/>
      <c r="J247" s="70"/>
      <c r="K247" s="69"/>
      <c r="L247" s="65">
        <f>SUM(E247/D247)</f>
        <v>0.4615</v>
      </c>
      <c r="M247" s="40"/>
    </row>
    <row r="248" spans="1:13" ht="12.75" thickBot="1">
      <c r="A248" s="19"/>
      <c r="B248" s="47">
        <v>85228</v>
      </c>
      <c r="C248" s="20" t="s">
        <v>24</v>
      </c>
      <c r="D248" s="74">
        <v>126000</v>
      </c>
      <c r="E248" s="74">
        <f>SUM(F248+K248)</f>
        <v>52810</v>
      </c>
      <c r="F248" s="74">
        <v>52810</v>
      </c>
      <c r="G248" s="74"/>
      <c r="H248" s="74">
        <v>52560</v>
      </c>
      <c r="I248" s="74"/>
      <c r="J248" s="74"/>
      <c r="K248" s="73"/>
      <c r="L248" s="85">
        <f>SUM(E248/D248)</f>
        <v>0.4191</v>
      </c>
      <c r="M248" s="40"/>
    </row>
    <row r="249" spans="1:13" ht="12">
      <c r="A249" s="37"/>
      <c r="B249" s="13"/>
      <c r="C249" s="13"/>
      <c r="D249" s="70"/>
      <c r="E249" s="70"/>
      <c r="F249" s="70"/>
      <c r="G249" s="70"/>
      <c r="H249" s="70"/>
      <c r="I249" s="70"/>
      <c r="J249" s="70"/>
      <c r="K249" s="69"/>
      <c r="L249" s="65"/>
      <c r="M249" s="40"/>
    </row>
    <row r="250" spans="1:13" s="5" customFormat="1" ht="12.75">
      <c r="A250" s="55"/>
      <c r="B250" s="62"/>
      <c r="C250" s="56" t="s">
        <v>77</v>
      </c>
      <c r="D250" s="83">
        <f aca="true" t="shared" si="47" ref="D250:K250">SUM(D217+D221+D227+D232+D236)</f>
        <v>9835403.31</v>
      </c>
      <c r="E250" s="83">
        <f t="shared" si="47"/>
        <v>4589262.06</v>
      </c>
      <c r="F250" s="83">
        <f t="shared" si="47"/>
        <v>4589262.06</v>
      </c>
      <c r="G250" s="83">
        <f t="shared" si="47"/>
        <v>79044</v>
      </c>
      <c r="H250" s="83">
        <f t="shared" si="47"/>
        <v>339186.13</v>
      </c>
      <c r="I250" s="83">
        <f t="shared" si="47"/>
        <v>0</v>
      </c>
      <c r="J250" s="83">
        <f t="shared" si="47"/>
        <v>0</v>
      </c>
      <c r="K250" s="83">
        <f t="shared" si="47"/>
        <v>0</v>
      </c>
      <c r="L250" s="87">
        <f>SUM(E250/D250)</f>
        <v>0.4666</v>
      </c>
      <c r="M250" s="40"/>
    </row>
    <row r="251" spans="1:13" ht="12.75" thickBot="1">
      <c r="A251" s="57"/>
      <c r="B251" s="20"/>
      <c r="C251" s="20"/>
      <c r="D251" s="74"/>
      <c r="E251" s="117"/>
      <c r="F251" s="117"/>
      <c r="G251" s="117"/>
      <c r="H251" s="117"/>
      <c r="I251" s="117"/>
      <c r="J251" s="117"/>
      <c r="K251" s="125"/>
      <c r="L251" s="85"/>
      <c r="M251" s="40"/>
    </row>
    <row r="252" spans="1:13" ht="16.5" customHeight="1">
      <c r="A252" s="50" t="s">
        <v>126</v>
      </c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134"/>
      <c r="M252" s="40"/>
    </row>
    <row r="253" spans="1:13" ht="41.25" customHeight="1">
      <c r="A253" s="143" t="s">
        <v>7</v>
      </c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40"/>
    </row>
    <row r="254" spans="1:13" ht="15.75" thickBo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1"/>
      <c r="L254" s="1" t="s">
        <v>15</v>
      </c>
      <c r="M254" s="40"/>
    </row>
    <row r="255" spans="1:13" s="36" customFormat="1" ht="12">
      <c r="A255" s="144" t="s">
        <v>39</v>
      </c>
      <c r="B255" s="147" t="s">
        <v>49</v>
      </c>
      <c r="C255" s="149" t="s">
        <v>50</v>
      </c>
      <c r="D255" s="147" t="s">
        <v>38</v>
      </c>
      <c r="E255" s="147" t="s">
        <v>18</v>
      </c>
      <c r="F255" s="151" t="s">
        <v>52</v>
      </c>
      <c r="G255" s="152"/>
      <c r="H255" s="152"/>
      <c r="I255" s="152"/>
      <c r="J255" s="152"/>
      <c r="K255" s="156"/>
      <c r="L255" s="153" t="s">
        <v>79</v>
      </c>
      <c r="M255" s="40"/>
    </row>
    <row r="256" spans="1:13" s="36" customFormat="1" ht="12">
      <c r="A256" s="145"/>
      <c r="B256" s="148"/>
      <c r="C256" s="150"/>
      <c r="D256" s="148"/>
      <c r="E256" s="148"/>
      <c r="F256" s="141" t="s">
        <v>54</v>
      </c>
      <c r="G256" s="138" t="s">
        <v>1</v>
      </c>
      <c r="H256" s="138"/>
      <c r="I256" s="138"/>
      <c r="J256" s="138"/>
      <c r="K256" s="141" t="s">
        <v>55</v>
      </c>
      <c r="L256" s="154"/>
      <c r="M256" s="40"/>
    </row>
    <row r="257" spans="1:13" s="36" customFormat="1" ht="57.75" customHeight="1">
      <c r="A257" s="146"/>
      <c r="B257" s="142"/>
      <c r="C257" s="140"/>
      <c r="D257" s="142"/>
      <c r="E257" s="142"/>
      <c r="F257" s="142"/>
      <c r="G257" s="95" t="s">
        <v>56</v>
      </c>
      <c r="H257" s="95" t="s">
        <v>80</v>
      </c>
      <c r="I257" s="95" t="s">
        <v>58</v>
      </c>
      <c r="J257" s="95" t="s">
        <v>59</v>
      </c>
      <c r="K257" s="142"/>
      <c r="L257" s="155"/>
      <c r="M257" s="40"/>
    </row>
    <row r="258" spans="1:13" s="6" customFormat="1" ht="12.75" thickBot="1">
      <c r="A258" s="96">
        <v>1</v>
      </c>
      <c r="B258" s="98">
        <v>2</v>
      </c>
      <c r="C258" s="97">
        <v>3</v>
      </c>
      <c r="D258" s="98">
        <v>4</v>
      </c>
      <c r="E258" s="98">
        <v>5</v>
      </c>
      <c r="F258" s="98">
        <v>6</v>
      </c>
      <c r="G258" s="98">
        <v>7</v>
      </c>
      <c r="H258" s="98">
        <v>8</v>
      </c>
      <c r="I258" s="98">
        <v>9</v>
      </c>
      <c r="J258" s="98">
        <v>10</v>
      </c>
      <c r="K258" s="99">
        <v>11</v>
      </c>
      <c r="L258" s="110">
        <v>12</v>
      </c>
      <c r="M258" s="40"/>
    </row>
    <row r="259" spans="1:13" ht="12">
      <c r="A259" s="16"/>
      <c r="B259" s="41"/>
      <c r="C259" s="13"/>
      <c r="D259" s="3"/>
      <c r="E259" s="3"/>
      <c r="F259" s="3"/>
      <c r="G259" s="3"/>
      <c r="H259" s="3"/>
      <c r="I259" s="3"/>
      <c r="J259" s="3"/>
      <c r="K259" s="14"/>
      <c r="L259" s="60"/>
      <c r="M259" s="40"/>
    </row>
    <row r="260" spans="1:13" ht="12">
      <c r="A260" s="16">
        <v>600</v>
      </c>
      <c r="B260" s="39"/>
      <c r="C260" s="11" t="s">
        <v>40</v>
      </c>
      <c r="D260" s="68">
        <f>SUM(D262:D263)</f>
        <v>2372000</v>
      </c>
      <c r="E260" s="68">
        <f aca="true" t="shared" si="48" ref="E260:K260">SUM(E262:E263)</f>
        <v>410586.05</v>
      </c>
      <c r="F260" s="68">
        <f t="shared" si="48"/>
        <v>407536.05</v>
      </c>
      <c r="G260" s="68">
        <f t="shared" si="48"/>
        <v>0</v>
      </c>
      <c r="H260" s="68">
        <f t="shared" si="48"/>
        <v>0</v>
      </c>
      <c r="I260" s="68">
        <f t="shared" si="48"/>
        <v>0</v>
      </c>
      <c r="J260" s="68">
        <f t="shared" si="48"/>
        <v>0</v>
      </c>
      <c r="K260" s="68">
        <f t="shared" si="48"/>
        <v>3050</v>
      </c>
      <c r="L260" s="66">
        <f>SUM(E260/D260)</f>
        <v>0.1731</v>
      </c>
      <c r="M260" s="40"/>
    </row>
    <row r="261" spans="1:13" ht="12">
      <c r="A261" s="16"/>
      <c r="B261" s="63"/>
      <c r="C261" s="50"/>
      <c r="D261" s="70"/>
      <c r="E261" s="70"/>
      <c r="F261" s="70"/>
      <c r="G261" s="70"/>
      <c r="H261" s="70"/>
      <c r="I261" s="70"/>
      <c r="J261" s="70"/>
      <c r="K261" s="69"/>
      <c r="L261" s="65"/>
      <c r="M261" s="40"/>
    </row>
    <row r="262" spans="1:13" ht="12">
      <c r="A262" s="16"/>
      <c r="B262" s="48">
        <v>60013</v>
      </c>
      <c r="C262" s="50" t="s">
        <v>115</v>
      </c>
      <c r="D262" s="70">
        <v>200000</v>
      </c>
      <c r="E262" s="70">
        <f>SUM(F262+K262)</f>
        <v>0</v>
      </c>
      <c r="F262" s="70"/>
      <c r="G262" s="70"/>
      <c r="H262" s="70"/>
      <c r="I262" s="70"/>
      <c r="J262" s="70"/>
      <c r="K262" s="69"/>
      <c r="L262" s="65">
        <f>SUM(E262/D262)</f>
        <v>0</v>
      </c>
      <c r="M262" s="40"/>
    </row>
    <row r="263" spans="1:13" ht="12.75" thickBot="1">
      <c r="A263" s="43"/>
      <c r="B263" s="135">
        <v>60014</v>
      </c>
      <c r="C263" s="136" t="s">
        <v>0</v>
      </c>
      <c r="D263" s="78">
        <v>2172000</v>
      </c>
      <c r="E263" s="78">
        <f>SUM(F263+K263)</f>
        <v>410586.05</v>
      </c>
      <c r="F263" s="78">
        <v>407536.05</v>
      </c>
      <c r="G263" s="78"/>
      <c r="H263" s="78"/>
      <c r="I263" s="78"/>
      <c r="J263" s="78"/>
      <c r="K263" s="79">
        <v>3050</v>
      </c>
      <c r="L263" s="89">
        <f>SUM(E263/D263)</f>
        <v>0.189</v>
      </c>
      <c r="M263" s="40"/>
    </row>
    <row r="264" spans="1:13" ht="12.75" thickTop="1">
      <c r="A264" s="16"/>
      <c r="B264" s="41"/>
      <c r="C264" s="13"/>
      <c r="D264" s="3"/>
      <c r="E264" s="3"/>
      <c r="F264" s="3"/>
      <c r="G264" s="3"/>
      <c r="H264" s="3"/>
      <c r="I264" s="3"/>
      <c r="J264" s="3"/>
      <c r="K264" s="14"/>
      <c r="L264" s="60"/>
      <c r="M264" s="40"/>
    </row>
    <row r="265" spans="1:13" ht="12">
      <c r="A265" s="16">
        <v>853</v>
      </c>
      <c r="B265" s="41"/>
      <c r="C265" s="13" t="s">
        <v>71</v>
      </c>
      <c r="D265" s="3"/>
      <c r="E265" s="3"/>
      <c r="F265" s="3"/>
      <c r="G265" s="3"/>
      <c r="H265" s="3"/>
      <c r="I265" s="3"/>
      <c r="J265" s="3"/>
      <c r="K265" s="14"/>
      <c r="L265" s="60"/>
      <c r="M265" s="40"/>
    </row>
    <row r="266" spans="1:13" ht="12">
      <c r="A266" s="16"/>
      <c r="B266" s="39"/>
      <c r="C266" s="11" t="s">
        <v>72</v>
      </c>
      <c r="D266" s="68">
        <f>SUM(D268)</f>
        <v>78900</v>
      </c>
      <c r="E266" s="68">
        <f aca="true" t="shared" si="49" ref="E266:K266">SUM(E268)</f>
        <v>56400</v>
      </c>
      <c r="F266" s="68">
        <f t="shared" si="49"/>
        <v>56400</v>
      </c>
      <c r="G266" s="68">
        <f t="shared" si="49"/>
        <v>56400</v>
      </c>
      <c r="H266" s="68">
        <f t="shared" si="49"/>
        <v>0</v>
      </c>
      <c r="I266" s="68">
        <f t="shared" si="49"/>
        <v>0</v>
      </c>
      <c r="J266" s="68">
        <f t="shared" si="49"/>
        <v>0</v>
      </c>
      <c r="K266" s="68">
        <f t="shared" si="49"/>
        <v>0</v>
      </c>
      <c r="L266" s="66">
        <f>SUM(E266/D266)</f>
        <v>0.7148</v>
      </c>
      <c r="M266" s="40"/>
    </row>
    <row r="267" spans="1:13" ht="12">
      <c r="A267" s="16"/>
      <c r="B267" s="63"/>
      <c r="C267" s="50"/>
      <c r="D267" s="70"/>
      <c r="E267" s="70"/>
      <c r="F267" s="70"/>
      <c r="G267" s="70"/>
      <c r="H267" s="70"/>
      <c r="I267" s="70"/>
      <c r="J267" s="70"/>
      <c r="K267" s="69"/>
      <c r="L267" s="65"/>
      <c r="M267" s="40"/>
    </row>
    <row r="268" spans="1:13" ht="12.75" thickBot="1">
      <c r="A268" s="19"/>
      <c r="B268" s="64">
        <v>85395</v>
      </c>
      <c r="C268" s="58" t="s">
        <v>132</v>
      </c>
      <c r="D268" s="74">
        <v>78900</v>
      </c>
      <c r="E268" s="74">
        <f>SUM(F268+K268)</f>
        <v>56400</v>
      </c>
      <c r="F268" s="74">
        <v>56400</v>
      </c>
      <c r="G268" s="74">
        <v>56400</v>
      </c>
      <c r="H268" s="74"/>
      <c r="I268" s="74"/>
      <c r="J268" s="74"/>
      <c r="K268" s="73"/>
      <c r="L268" s="85">
        <f>SUM(E268/D268)</f>
        <v>0.7148</v>
      </c>
      <c r="M268" s="40"/>
    </row>
    <row r="269" spans="1:13" ht="12">
      <c r="A269" s="37" t="s">
        <v>37</v>
      </c>
      <c r="B269" s="13"/>
      <c r="C269" s="137"/>
      <c r="D269" s="70"/>
      <c r="E269" s="70"/>
      <c r="F269" s="70"/>
      <c r="G269" s="70"/>
      <c r="H269" s="70"/>
      <c r="I269" s="70"/>
      <c r="J269" s="70"/>
      <c r="K269" s="69"/>
      <c r="L269" s="65"/>
      <c r="M269" s="40"/>
    </row>
    <row r="270" spans="1:13" s="5" customFormat="1" ht="12.75">
      <c r="A270" s="55"/>
      <c r="B270" s="56"/>
      <c r="C270" s="127" t="s">
        <v>77</v>
      </c>
      <c r="D270" s="83">
        <f>SUM(D260+D266)</f>
        <v>2450900</v>
      </c>
      <c r="E270" s="83">
        <f aca="true" t="shared" si="50" ref="E270:K270">SUM(E260+E266)</f>
        <v>466986.05</v>
      </c>
      <c r="F270" s="83">
        <f t="shared" si="50"/>
        <v>463936.05</v>
      </c>
      <c r="G270" s="83">
        <f t="shared" si="50"/>
        <v>56400</v>
      </c>
      <c r="H270" s="83">
        <f t="shared" si="50"/>
        <v>0</v>
      </c>
      <c r="I270" s="83">
        <f t="shared" si="50"/>
        <v>0</v>
      </c>
      <c r="J270" s="83">
        <f t="shared" si="50"/>
        <v>0</v>
      </c>
      <c r="K270" s="83">
        <f t="shared" si="50"/>
        <v>3050</v>
      </c>
      <c r="L270" s="87">
        <f>SUM(E270/D270)</f>
        <v>0.1905</v>
      </c>
      <c r="M270" s="40"/>
    </row>
    <row r="271" spans="1:13" ht="12.75" thickBot="1">
      <c r="A271" s="57"/>
      <c r="B271" s="20"/>
      <c r="C271" s="116"/>
      <c r="D271" s="74"/>
      <c r="E271" s="117"/>
      <c r="F271" s="117"/>
      <c r="G271" s="117"/>
      <c r="H271" s="117"/>
      <c r="I271" s="117"/>
      <c r="J271" s="117"/>
      <c r="K271" s="125"/>
      <c r="L271" s="21"/>
      <c r="M271" s="40"/>
    </row>
    <row r="272" spans="1:13" ht="12">
      <c r="A272" s="50"/>
      <c r="B272" s="50"/>
      <c r="C272" s="50"/>
      <c r="D272" s="50"/>
      <c r="E272" s="52"/>
      <c r="F272" s="52"/>
      <c r="G272" s="52"/>
      <c r="H272" s="52"/>
      <c r="I272" s="52"/>
      <c r="J272" s="52"/>
      <c r="K272" s="52"/>
      <c r="M272" s="40"/>
    </row>
    <row r="273" spans="1:13" ht="42" customHeight="1">
      <c r="A273" s="143" t="s">
        <v>8</v>
      </c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40"/>
    </row>
    <row r="274" spans="1:13" ht="15.75" customHeight="1" thickBo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1"/>
      <c r="L274" s="1" t="s">
        <v>15</v>
      </c>
      <c r="M274" s="40"/>
    </row>
    <row r="275" spans="1:13" ht="12">
      <c r="A275" s="144" t="s">
        <v>39</v>
      </c>
      <c r="B275" s="147" t="s">
        <v>49</v>
      </c>
      <c r="C275" s="149" t="s">
        <v>50</v>
      </c>
      <c r="D275" s="147" t="s">
        <v>38</v>
      </c>
      <c r="E275" s="147" t="s">
        <v>18</v>
      </c>
      <c r="F275" s="151" t="s">
        <v>52</v>
      </c>
      <c r="G275" s="152"/>
      <c r="H275" s="152"/>
      <c r="I275" s="152"/>
      <c r="J275" s="152"/>
      <c r="K275" s="152"/>
      <c r="L275" s="153" t="s">
        <v>79</v>
      </c>
      <c r="M275" s="40"/>
    </row>
    <row r="276" spans="1:13" ht="12.75" customHeight="1">
      <c r="A276" s="145"/>
      <c r="B276" s="148"/>
      <c r="C276" s="150"/>
      <c r="D276" s="148"/>
      <c r="E276" s="148"/>
      <c r="F276" s="141" t="s">
        <v>54</v>
      </c>
      <c r="G276" s="138" t="s">
        <v>1</v>
      </c>
      <c r="H276" s="138"/>
      <c r="I276" s="138"/>
      <c r="J276" s="138"/>
      <c r="K276" s="139" t="s">
        <v>55</v>
      </c>
      <c r="L276" s="154"/>
      <c r="M276" s="40"/>
    </row>
    <row r="277" spans="1:13" ht="59.25" customHeight="1">
      <c r="A277" s="146"/>
      <c r="B277" s="142"/>
      <c r="C277" s="140"/>
      <c r="D277" s="142"/>
      <c r="E277" s="142"/>
      <c r="F277" s="142"/>
      <c r="G277" s="95" t="s">
        <v>56</v>
      </c>
      <c r="H277" s="95" t="s">
        <v>80</v>
      </c>
      <c r="I277" s="95" t="s">
        <v>58</v>
      </c>
      <c r="J277" s="95" t="s">
        <v>59</v>
      </c>
      <c r="K277" s="140"/>
      <c r="L277" s="155"/>
      <c r="M277" s="40"/>
    </row>
    <row r="278" spans="1:13" ht="12.75" thickBot="1">
      <c r="A278" s="96">
        <v>1</v>
      </c>
      <c r="B278" s="98">
        <v>2</v>
      </c>
      <c r="C278" s="97">
        <v>3</v>
      </c>
      <c r="D278" s="98">
        <v>4</v>
      </c>
      <c r="E278" s="98">
        <v>5</v>
      </c>
      <c r="F278" s="98">
        <v>6</v>
      </c>
      <c r="G278" s="98">
        <v>7</v>
      </c>
      <c r="H278" s="98">
        <v>8</v>
      </c>
      <c r="I278" s="98">
        <v>9</v>
      </c>
      <c r="J278" s="98">
        <v>10</v>
      </c>
      <c r="K278" s="98">
        <v>11</v>
      </c>
      <c r="L278" s="110">
        <v>12</v>
      </c>
      <c r="M278" s="40"/>
    </row>
    <row r="279" spans="1:13" ht="12">
      <c r="A279" s="16"/>
      <c r="B279" s="41"/>
      <c r="C279" s="13"/>
      <c r="D279" s="3"/>
      <c r="E279" s="3"/>
      <c r="F279" s="3"/>
      <c r="G279" s="3"/>
      <c r="H279" s="3"/>
      <c r="I279" s="3"/>
      <c r="J279" s="3"/>
      <c r="K279" s="3"/>
      <c r="L279" s="60"/>
      <c r="M279" s="40"/>
    </row>
    <row r="280" spans="1:13" ht="12">
      <c r="A280" s="16">
        <v>600</v>
      </c>
      <c r="B280" s="39"/>
      <c r="C280" s="11" t="s">
        <v>40</v>
      </c>
      <c r="D280" s="68">
        <f aca="true" t="shared" si="51" ref="D280:K280">SUM(D282)</f>
        <v>700000</v>
      </c>
      <c r="E280" s="68">
        <f t="shared" si="51"/>
        <v>0</v>
      </c>
      <c r="F280" s="68">
        <f t="shared" si="51"/>
        <v>0</v>
      </c>
      <c r="G280" s="68">
        <f t="shared" si="51"/>
        <v>0</v>
      </c>
      <c r="H280" s="68">
        <f t="shared" si="51"/>
        <v>0</v>
      </c>
      <c r="I280" s="68">
        <f t="shared" si="51"/>
        <v>0</v>
      </c>
      <c r="J280" s="68">
        <f t="shared" si="51"/>
        <v>0</v>
      </c>
      <c r="K280" s="68">
        <f t="shared" si="51"/>
        <v>0</v>
      </c>
      <c r="L280" s="66">
        <f>SUM(E280/D280)</f>
        <v>0</v>
      </c>
      <c r="M280" s="40"/>
    </row>
    <row r="281" spans="1:13" ht="12">
      <c r="A281" s="16"/>
      <c r="B281" s="63"/>
      <c r="C281" s="50"/>
      <c r="D281" s="70"/>
      <c r="E281" s="70"/>
      <c r="F281" s="70"/>
      <c r="G281" s="70"/>
      <c r="H281" s="70"/>
      <c r="I281" s="70"/>
      <c r="J281" s="70"/>
      <c r="K281" s="70"/>
      <c r="L281" s="92"/>
      <c r="M281" s="40"/>
    </row>
    <row r="282" spans="1:13" ht="12.75" thickBot="1">
      <c r="A282" s="19"/>
      <c r="B282" s="64">
        <v>60013</v>
      </c>
      <c r="C282" s="58" t="s">
        <v>115</v>
      </c>
      <c r="D282" s="74">
        <v>700000</v>
      </c>
      <c r="E282" s="74">
        <f>SUM(F282+K282)</f>
        <v>0</v>
      </c>
      <c r="F282" s="74"/>
      <c r="G282" s="74"/>
      <c r="H282" s="74"/>
      <c r="I282" s="74"/>
      <c r="J282" s="74"/>
      <c r="K282" s="74"/>
      <c r="L282" s="85">
        <f>SUM(E282/D282)</f>
        <v>0</v>
      </c>
      <c r="M282" s="40"/>
    </row>
    <row r="283" spans="1:13" ht="12">
      <c r="A283" s="54" t="s">
        <v>37</v>
      </c>
      <c r="B283" s="23"/>
      <c r="C283" s="126"/>
      <c r="D283" s="82"/>
      <c r="E283" s="82"/>
      <c r="F283" s="82"/>
      <c r="G283" s="82"/>
      <c r="H283" s="82"/>
      <c r="I283" s="82"/>
      <c r="J283" s="82"/>
      <c r="K283" s="82"/>
      <c r="L283" s="93"/>
      <c r="M283" s="40"/>
    </row>
    <row r="284" spans="1:13" ht="12.75">
      <c r="A284" s="55"/>
      <c r="B284" s="56"/>
      <c r="C284" s="127" t="s">
        <v>77</v>
      </c>
      <c r="D284" s="83">
        <f aca="true" t="shared" si="52" ref="D284:L284">SUM(D280)</f>
        <v>700000</v>
      </c>
      <c r="E284" s="83">
        <f t="shared" si="52"/>
        <v>0</v>
      </c>
      <c r="F284" s="83">
        <f t="shared" si="52"/>
        <v>0</v>
      </c>
      <c r="G284" s="83">
        <f t="shared" si="52"/>
        <v>0</v>
      </c>
      <c r="H284" s="83">
        <f t="shared" si="52"/>
        <v>0</v>
      </c>
      <c r="I284" s="83">
        <f t="shared" si="52"/>
        <v>0</v>
      </c>
      <c r="J284" s="83">
        <f t="shared" si="52"/>
        <v>0</v>
      </c>
      <c r="K284" s="83">
        <f t="shared" si="52"/>
        <v>0</v>
      </c>
      <c r="L284" s="94">
        <f t="shared" si="52"/>
        <v>0</v>
      </c>
      <c r="M284" s="40"/>
    </row>
    <row r="285" spans="1:13" ht="12.75" thickBot="1">
      <c r="A285" s="57"/>
      <c r="B285" s="20"/>
      <c r="C285" s="116"/>
      <c r="D285" s="117"/>
      <c r="E285" s="117"/>
      <c r="F285" s="117"/>
      <c r="G285" s="117"/>
      <c r="H285" s="117"/>
      <c r="I285" s="117"/>
      <c r="J285" s="117"/>
      <c r="K285" s="117"/>
      <c r="L285" s="128"/>
      <c r="M285" s="40"/>
    </row>
    <row r="286" ht="12">
      <c r="M286" s="40"/>
    </row>
    <row r="287" spans="1:13" ht="45.75" customHeight="1">
      <c r="A287" s="143" t="s">
        <v>9</v>
      </c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40"/>
    </row>
    <row r="288" spans="1:13" ht="15.75" customHeight="1" thickBo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1"/>
      <c r="L288" s="1" t="s">
        <v>15</v>
      </c>
      <c r="M288" s="40"/>
    </row>
    <row r="289" spans="1:13" ht="12">
      <c r="A289" s="144" t="s">
        <v>39</v>
      </c>
      <c r="B289" s="147" t="s">
        <v>49</v>
      </c>
      <c r="C289" s="149" t="s">
        <v>50</v>
      </c>
      <c r="D289" s="147" t="s">
        <v>38</v>
      </c>
      <c r="E289" s="147" t="s">
        <v>18</v>
      </c>
      <c r="F289" s="151" t="s">
        <v>52</v>
      </c>
      <c r="G289" s="152"/>
      <c r="H289" s="152"/>
      <c r="I289" s="152"/>
      <c r="J289" s="152"/>
      <c r="K289" s="152"/>
      <c r="L289" s="153" t="s">
        <v>79</v>
      </c>
      <c r="M289" s="40"/>
    </row>
    <row r="290" spans="1:13" ht="12.75" customHeight="1">
      <c r="A290" s="145"/>
      <c r="B290" s="148"/>
      <c r="C290" s="150"/>
      <c r="D290" s="148"/>
      <c r="E290" s="148"/>
      <c r="F290" s="141" t="s">
        <v>54</v>
      </c>
      <c r="G290" s="138" t="s">
        <v>1</v>
      </c>
      <c r="H290" s="138"/>
      <c r="I290" s="138"/>
      <c r="J290" s="138"/>
      <c r="K290" s="139" t="s">
        <v>55</v>
      </c>
      <c r="L290" s="154"/>
      <c r="M290" s="40"/>
    </row>
    <row r="291" spans="1:13" ht="59.25" customHeight="1">
      <c r="A291" s="146"/>
      <c r="B291" s="142"/>
      <c r="C291" s="140"/>
      <c r="D291" s="142"/>
      <c r="E291" s="142"/>
      <c r="F291" s="142"/>
      <c r="G291" s="95" t="s">
        <v>56</v>
      </c>
      <c r="H291" s="95" t="s">
        <v>80</v>
      </c>
      <c r="I291" s="95" t="s">
        <v>58</v>
      </c>
      <c r="J291" s="95" t="s">
        <v>59</v>
      </c>
      <c r="K291" s="140"/>
      <c r="L291" s="155"/>
      <c r="M291" s="40"/>
    </row>
    <row r="292" spans="1:13" ht="12.75" thickBot="1">
      <c r="A292" s="96">
        <v>1</v>
      </c>
      <c r="B292" s="98">
        <v>2</v>
      </c>
      <c r="C292" s="97">
        <v>3</v>
      </c>
      <c r="D292" s="98">
        <v>4</v>
      </c>
      <c r="E292" s="98">
        <v>5</v>
      </c>
      <c r="F292" s="98">
        <v>6</v>
      </c>
      <c r="G292" s="98">
        <v>7</v>
      </c>
      <c r="H292" s="98">
        <v>8</v>
      </c>
      <c r="I292" s="98">
        <v>9</v>
      </c>
      <c r="J292" s="98">
        <v>10</v>
      </c>
      <c r="K292" s="98">
        <v>11</v>
      </c>
      <c r="L292" s="110">
        <v>12</v>
      </c>
      <c r="M292" s="40"/>
    </row>
    <row r="293" spans="1:13" ht="12">
      <c r="A293" s="16"/>
      <c r="B293" s="41"/>
      <c r="C293" s="13"/>
      <c r="D293" s="3"/>
      <c r="E293" s="3"/>
      <c r="F293" s="3"/>
      <c r="G293" s="3"/>
      <c r="H293" s="3"/>
      <c r="I293" s="3"/>
      <c r="J293" s="3"/>
      <c r="K293" s="3"/>
      <c r="L293" s="60"/>
      <c r="M293" s="40"/>
    </row>
    <row r="294" spans="1:13" ht="12">
      <c r="A294" s="16">
        <v>853</v>
      </c>
      <c r="B294" s="41"/>
      <c r="C294" s="13" t="s">
        <v>71</v>
      </c>
      <c r="D294" s="3"/>
      <c r="E294" s="3"/>
      <c r="F294" s="3"/>
      <c r="G294" s="3"/>
      <c r="H294" s="3"/>
      <c r="I294" s="3"/>
      <c r="J294" s="3"/>
      <c r="K294" s="3"/>
      <c r="L294" s="60"/>
      <c r="M294" s="40"/>
    </row>
    <row r="295" spans="1:13" ht="12">
      <c r="A295" s="16"/>
      <c r="B295" s="39"/>
      <c r="C295" s="11" t="s">
        <v>72</v>
      </c>
      <c r="D295" s="68">
        <f aca="true" t="shared" si="53" ref="D295:K295">SUM(D297)</f>
        <v>670604</v>
      </c>
      <c r="E295" s="68">
        <f t="shared" si="53"/>
        <v>460849</v>
      </c>
      <c r="F295" s="68">
        <f t="shared" si="53"/>
        <v>460849</v>
      </c>
      <c r="G295" s="68">
        <f t="shared" si="53"/>
        <v>355366</v>
      </c>
      <c r="H295" s="68">
        <f t="shared" si="53"/>
        <v>37891.2</v>
      </c>
      <c r="I295" s="68">
        <f t="shared" si="53"/>
        <v>0</v>
      </c>
      <c r="J295" s="68">
        <f t="shared" si="53"/>
        <v>0</v>
      </c>
      <c r="K295" s="68">
        <f t="shared" si="53"/>
        <v>0</v>
      </c>
      <c r="L295" s="66">
        <f>SUM(E295/D295)</f>
        <v>0.6872</v>
      </c>
      <c r="M295" s="40"/>
    </row>
    <row r="296" spans="1:13" ht="12">
      <c r="A296" s="16"/>
      <c r="B296" s="63"/>
      <c r="C296" s="50"/>
      <c r="D296" s="70"/>
      <c r="E296" s="70"/>
      <c r="F296" s="70"/>
      <c r="G296" s="70"/>
      <c r="H296" s="70"/>
      <c r="I296" s="70"/>
      <c r="J296" s="70"/>
      <c r="K296" s="70"/>
      <c r="L296" s="92"/>
      <c r="M296" s="40"/>
    </row>
    <row r="297" spans="1:13" ht="12.75" thickBot="1">
      <c r="A297" s="19"/>
      <c r="B297" s="64">
        <v>85395</v>
      </c>
      <c r="C297" s="58" t="s">
        <v>132</v>
      </c>
      <c r="D297" s="74">
        <v>670604</v>
      </c>
      <c r="E297" s="74">
        <f>SUM(F297+K297)</f>
        <v>460849</v>
      </c>
      <c r="F297" s="74">
        <v>460849</v>
      </c>
      <c r="G297" s="74">
        <v>355366</v>
      </c>
      <c r="H297" s="74">
        <v>37891.2</v>
      </c>
      <c r="I297" s="74"/>
      <c r="J297" s="74"/>
      <c r="K297" s="74"/>
      <c r="L297" s="85">
        <f>SUM(E297/D297)</f>
        <v>0.6872</v>
      </c>
      <c r="M297" s="40"/>
    </row>
    <row r="298" spans="1:13" ht="12">
      <c r="A298" s="54" t="s">
        <v>37</v>
      </c>
      <c r="B298" s="23"/>
      <c r="C298" s="126"/>
      <c r="D298" s="82"/>
      <c r="E298" s="82"/>
      <c r="F298" s="82"/>
      <c r="G298" s="82"/>
      <c r="H298" s="82"/>
      <c r="I298" s="82"/>
      <c r="J298" s="82"/>
      <c r="K298" s="82"/>
      <c r="L298" s="93"/>
      <c r="M298" s="40"/>
    </row>
    <row r="299" spans="1:13" ht="12.75">
      <c r="A299" s="55"/>
      <c r="B299" s="56"/>
      <c r="C299" s="127" t="s">
        <v>77</v>
      </c>
      <c r="D299" s="83">
        <f aca="true" t="shared" si="54" ref="D299:L299">SUM(D295)</f>
        <v>670604</v>
      </c>
      <c r="E299" s="83">
        <f t="shared" si="54"/>
        <v>460849</v>
      </c>
      <c r="F299" s="83">
        <f t="shared" si="54"/>
        <v>460849</v>
      </c>
      <c r="G299" s="83">
        <f t="shared" si="54"/>
        <v>355366</v>
      </c>
      <c r="H299" s="83">
        <f t="shared" si="54"/>
        <v>37891.2</v>
      </c>
      <c r="I299" s="83">
        <f t="shared" si="54"/>
        <v>0</v>
      </c>
      <c r="J299" s="83">
        <f t="shared" si="54"/>
        <v>0</v>
      </c>
      <c r="K299" s="83">
        <f t="shared" si="54"/>
        <v>0</v>
      </c>
      <c r="L299" s="94">
        <f t="shared" si="54"/>
        <v>0.6872</v>
      </c>
      <c r="M299" s="40"/>
    </row>
    <row r="300" spans="1:13" ht="12.75" thickBot="1">
      <c r="A300" s="57"/>
      <c r="B300" s="20"/>
      <c r="C300" s="116"/>
      <c r="D300" s="117"/>
      <c r="E300" s="117"/>
      <c r="F300" s="117"/>
      <c r="G300" s="117"/>
      <c r="H300" s="117"/>
      <c r="I300" s="117"/>
      <c r="J300" s="117"/>
      <c r="K300" s="117"/>
      <c r="L300" s="128"/>
      <c r="M300" s="40"/>
    </row>
    <row r="301" ht="12">
      <c r="M301" s="40"/>
    </row>
    <row r="302" spans="1:13" ht="42" customHeight="1">
      <c r="A302" s="143" t="s">
        <v>10</v>
      </c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40"/>
    </row>
    <row r="303" spans="1:13" ht="15.75" customHeight="1" thickBo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1"/>
      <c r="L303" s="1" t="s">
        <v>15</v>
      </c>
      <c r="M303" s="40"/>
    </row>
    <row r="304" spans="1:13" ht="12">
      <c r="A304" s="144" t="s">
        <v>39</v>
      </c>
      <c r="B304" s="147" t="s">
        <v>49</v>
      </c>
      <c r="C304" s="149" t="s">
        <v>50</v>
      </c>
      <c r="D304" s="147" t="s">
        <v>38</v>
      </c>
      <c r="E304" s="147" t="s">
        <v>18</v>
      </c>
      <c r="F304" s="151" t="s">
        <v>52</v>
      </c>
      <c r="G304" s="152"/>
      <c r="H304" s="152"/>
      <c r="I304" s="152"/>
      <c r="J304" s="152"/>
      <c r="K304" s="152"/>
      <c r="L304" s="153" t="s">
        <v>79</v>
      </c>
      <c r="M304" s="40"/>
    </row>
    <row r="305" spans="1:13" ht="12.75" customHeight="1">
      <c r="A305" s="145"/>
      <c r="B305" s="148"/>
      <c r="C305" s="150"/>
      <c r="D305" s="148"/>
      <c r="E305" s="148"/>
      <c r="F305" s="141" t="s">
        <v>54</v>
      </c>
      <c r="G305" s="138" t="s">
        <v>1</v>
      </c>
      <c r="H305" s="138"/>
      <c r="I305" s="138"/>
      <c r="J305" s="138"/>
      <c r="K305" s="139" t="s">
        <v>55</v>
      </c>
      <c r="L305" s="154"/>
      <c r="M305" s="40"/>
    </row>
    <row r="306" spans="1:13" ht="59.25" customHeight="1">
      <c r="A306" s="146"/>
      <c r="B306" s="142"/>
      <c r="C306" s="140"/>
      <c r="D306" s="142"/>
      <c r="E306" s="142"/>
      <c r="F306" s="142"/>
      <c r="G306" s="95" t="s">
        <v>56</v>
      </c>
      <c r="H306" s="95" t="s">
        <v>80</v>
      </c>
      <c r="I306" s="95" t="s">
        <v>58</v>
      </c>
      <c r="J306" s="95" t="s">
        <v>59</v>
      </c>
      <c r="K306" s="140"/>
      <c r="L306" s="155"/>
      <c r="M306" s="40"/>
    </row>
    <row r="307" spans="1:13" ht="12.75" thickBot="1">
      <c r="A307" s="96">
        <v>1</v>
      </c>
      <c r="B307" s="98">
        <v>2</v>
      </c>
      <c r="C307" s="97">
        <v>3</v>
      </c>
      <c r="D307" s="98">
        <v>4</v>
      </c>
      <c r="E307" s="98">
        <v>5</v>
      </c>
      <c r="F307" s="98">
        <v>6</v>
      </c>
      <c r="G307" s="98">
        <v>7</v>
      </c>
      <c r="H307" s="98">
        <v>8</v>
      </c>
      <c r="I307" s="98">
        <v>9</v>
      </c>
      <c r="J307" s="98">
        <v>10</v>
      </c>
      <c r="K307" s="98">
        <v>11</v>
      </c>
      <c r="L307" s="110">
        <v>12</v>
      </c>
      <c r="M307" s="40"/>
    </row>
    <row r="308" spans="1:13" ht="12">
      <c r="A308" s="16"/>
      <c r="B308" s="41"/>
      <c r="C308" s="13"/>
      <c r="D308" s="3"/>
      <c r="E308" s="3"/>
      <c r="F308" s="3"/>
      <c r="G308" s="3"/>
      <c r="H308" s="3"/>
      <c r="I308" s="3"/>
      <c r="J308" s="3"/>
      <c r="K308" s="3"/>
      <c r="L308" s="60"/>
      <c r="M308" s="40"/>
    </row>
    <row r="309" spans="1:13" ht="12">
      <c r="A309" s="16">
        <v>926</v>
      </c>
      <c r="B309" s="39"/>
      <c r="C309" s="11" t="s">
        <v>4</v>
      </c>
      <c r="D309" s="68">
        <f aca="true" t="shared" si="55" ref="D309:K309">SUM(D311)</f>
        <v>30000</v>
      </c>
      <c r="E309" s="68">
        <f t="shared" si="55"/>
        <v>0</v>
      </c>
      <c r="F309" s="68">
        <f t="shared" si="55"/>
        <v>0</v>
      </c>
      <c r="G309" s="68">
        <f t="shared" si="55"/>
        <v>0</v>
      </c>
      <c r="H309" s="68">
        <f t="shared" si="55"/>
        <v>0</v>
      </c>
      <c r="I309" s="68">
        <f t="shared" si="55"/>
        <v>0</v>
      </c>
      <c r="J309" s="68">
        <f t="shared" si="55"/>
        <v>0</v>
      </c>
      <c r="K309" s="68">
        <f t="shared" si="55"/>
        <v>0</v>
      </c>
      <c r="L309" s="66">
        <f>SUM(E309/D309)</f>
        <v>0</v>
      </c>
      <c r="M309" s="40"/>
    </row>
    <row r="310" spans="1:13" ht="12">
      <c r="A310" s="16"/>
      <c r="B310" s="63"/>
      <c r="C310" s="50"/>
      <c r="D310" s="70"/>
      <c r="E310" s="70"/>
      <c r="F310" s="70"/>
      <c r="G310" s="70"/>
      <c r="H310" s="70"/>
      <c r="I310" s="70"/>
      <c r="J310" s="70"/>
      <c r="K310" s="70"/>
      <c r="L310" s="92"/>
      <c r="M310" s="40"/>
    </row>
    <row r="311" spans="1:13" ht="12.75" thickBot="1">
      <c r="A311" s="19"/>
      <c r="B311" s="64">
        <v>92601</v>
      </c>
      <c r="C311" s="58" t="s">
        <v>111</v>
      </c>
      <c r="D311" s="74">
        <v>30000</v>
      </c>
      <c r="E311" s="74">
        <f>SUM(F311+K311)</f>
        <v>0</v>
      </c>
      <c r="F311" s="74"/>
      <c r="G311" s="74"/>
      <c r="H311" s="74"/>
      <c r="I311" s="74"/>
      <c r="J311" s="74"/>
      <c r="K311" s="74"/>
      <c r="L311" s="85">
        <f>SUM(E311/D311)</f>
        <v>0</v>
      </c>
      <c r="M311" s="40"/>
    </row>
    <row r="312" spans="1:13" ht="12">
      <c r="A312" s="54" t="s">
        <v>37</v>
      </c>
      <c r="B312" s="23"/>
      <c r="C312" s="126"/>
      <c r="D312" s="82"/>
      <c r="E312" s="82"/>
      <c r="F312" s="82"/>
      <c r="G312" s="82"/>
      <c r="H312" s="82"/>
      <c r="I312" s="82"/>
      <c r="J312" s="82"/>
      <c r="K312" s="82"/>
      <c r="L312" s="93"/>
      <c r="M312" s="40"/>
    </row>
    <row r="313" spans="1:13" ht="12.75">
      <c r="A313" s="55"/>
      <c r="B313" s="56"/>
      <c r="C313" s="127" t="s">
        <v>77</v>
      </c>
      <c r="D313" s="83">
        <f aca="true" t="shared" si="56" ref="D313:L313">SUM(D309)</f>
        <v>30000</v>
      </c>
      <c r="E313" s="83">
        <f t="shared" si="56"/>
        <v>0</v>
      </c>
      <c r="F313" s="83">
        <f t="shared" si="56"/>
        <v>0</v>
      </c>
      <c r="G313" s="83">
        <f t="shared" si="56"/>
        <v>0</v>
      </c>
      <c r="H313" s="83">
        <f t="shared" si="56"/>
        <v>0</v>
      </c>
      <c r="I313" s="83">
        <f t="shared" si="56"/>
        <v>0</v>
      </c>
      <c r="J313" s="83">
        <f t="shared" si="56"/>
        <v>0</v>
      </c>
      <c r="K313" s="83">
        <f t="shared" si="56"/>
        <v>0</v>
      </c>
      <c r="L313" s="94">
        <f t="shared" si="56"/>
        <v>0</v>
      </c>
      <c r="M313" s="40"/>
    </row>
    <row r="314" spans="1:13" ht="12.75" thickBot="1">
      <c r="A314" s="57"/>
      <c r="B314" s="20"/>
      <c r="C314" s="116"/>
      <c r="D314" s="117"/>
      <c r="E314" s="117"/>
      <c r="F314" s="117"/>
      <c r="G314" s="117"/>
      <c r="H314" s="117"/>
      <c r="I314" s="117"/>
      <c r="J314" s="117"/>
      <c r="K314" s="117"/>
      <c r="L314" s="128"/>
      <c r="M314" s="40"/>
    </row>
    <row r="315" ht="12">
      <c r="M315" s="40"/>
    </row>
    <row r="316" ht="12">
      <c r="M316" s="40"/>
    </row>
    <row r="317" ht="12">
      <c r="M317" s="40"/>
    </row>
    <row r="318" ht="12">
      <c r="M318" s="40"/>
    </row>
    <row r="319" ht="12">
      <c r="M319" s="40"/>
    </row>
    <row r="320" ht="12">
      <c r="M320" s="40"/>
    </row>
    <row r="321" ht="12">
      <c r="M321" s="40"/>
    </row>
    <row r="322" ht="12">
      <c r="M322" s="40"/>
    </row>
    <row r="323" ht="12">
      <c r="M323" s="40"/>
    </row>
    <row r="324" ht="12">
      <c r="M324" s="40"/>
    </row>
    <row r="325" ht="12">
      <c r="M325" s="40"/>
    </row>
    <row r="326" ht="12">
      <c r="M326" s="40"/>
    </row>
    <row r="327" ht="12">
      <c r="M327" s="40"/>
    </row>
    <row r="328" ht="12">
      <c r="M328" s="40"/>
    </row>
    <row r="329" ht="12">
      <c r="M329" s="40"/>
    </row>
    <row r="330" ht="12">
      <c r="M330" s="40"/>
    </row>
    <row r="331" ht="12">
      <c r="M331" s="40"/>
    </row>
    <row r="332" ht="12">
      <c r="M332" s="40"/>
    </row>
    <row r="333" ht="12">
      <c r="M333" s="40"/>
    </row>
    <row r="334" ht="12">
      <c r="M334" s="40"/>
    </row>
    <row r="335" ht="12">
      <c r="M335" s="40"/>
    </row>
    <row r="336" ht="12">
      <c r="M336" s="40"/>
    </row>
    <row r="337" ht="12">
      <c r="M337" s="40"/>
    </row>
    <row r="338" ht="12">
      <c r="M338" s="40"/>
    </row>
    <row r="339" ht="12">
      <c r="M339" s="40"/>
    </row>
    <row r="340" ht="12">
      <c r="M340" s="40"/>
    </row>
    <row r="341" ht="12">
      <c r="M341" s="40"/>
    </row>
    <row r="342" ht="12">
      <c r="M342" s="40"/>
    </row>
    <row r="343" ht="12">
      <c r="M343" s="40"/>
    </row>
    <row r="344" ht="12">
      <c r="M344" s="40"/>
    </row>
    <row r="345" ht="12">
      <c r="M345" s="40"/>
    </row>
    <row r="346" ht="12">
      <c r="M346" s="40"/>
    </row>
    <row r="347" ht="12">
      <c r="M347" s="40"/>
    </row>
    <row r="348" ht="12">
      <c r="M348" s="40"/>
    </row>
    <row r="349" ht="12">
      <c r="M349" s="40"/>
    </row>
    <row r="350" ht="12">
      <c r="M350" s="40"/>
    </row>
    <row r="351" ht="12">
      <c r="M351" s="40"/>
    </row>
    <row r="352" ht="12">
      <c r="M352" s="40"/>
    </row>
    <row r="353" ht="12">
      <c r="M353" s="40"/>
    </row>
    <row r="354" ht="12">
      <c r="M354" s="40"/>
    </row>
    <row r="355" ht="12">
      <c r="M355" s="40"/>
    </row>
    <row r="356" ht="12">
      <c r="M356" s="40"/>
    </row>
    <row r="357" ht="12">
      <c r="M357" s="40"/>
    </row>
    <row r="358" ht="12">
      <c r="M358" s="40"/>
    </row>
    <row r="359" ht="12">
      <c r="M359" s="40"/>
    </row>
    <row r="360" ht="12">
      <c r="M360" s="40"/>
    </row>
    <row r="361" ht="12">
      <c r="M361" s="40"/>
    </row>
    <row r="362" ht="12">
      <c r="M362" s="40"/>
    </row>
    <row r="363" ht="12">
      <c r="M363" s="40"/>
    </row>
    <row r="364" ht="12">
      <c r="M364" s="40"/>
    </row>
    <row r="365" ht="12">
      <c r="M365" s="40"/>
    </row>
    <row r="366" ht="12">
      <c r="M366" s="40"/>
    </row>
    <row r="367" ht="12">
      <c r="M367" s="40"/>
    </row>
    <row r="368" ht="12">
      <c r="M368" s="40"/>
    </row>
    <row r="369" ht="12">
      <c r="M369" s="40"/>
    </row>
    <row r="370" ht="12">
      <c r="M370" s="40"/>
    </row>
    <row r="371" ht="12">
      <c r="M371" s="40"/>
    </row>
    <row r="372" ht="12">
      <c r="M372" s="40"/>
    </row>
    <row r="373" ht="12">
      <c r="M373" s="40"/>
    </row>
    <row r="374" ht="12">
      <c r="M374" s="40"/>
    </row>
    <row r="375" ht="12">
      <c r="M375" s="40"/>
    </row>
    <row r="376" ht="12">
      <c r="M376" s="40"/>
    </row>
    <row r="377" ht="12">
      <c r="M377" s="40"/>
    </row>
    <row r="378" ht="12">
      <c r="M378" s="40"/>
    </row>
    <row r="379" ht="12">
      <c r="M379" s="40"/>
    </row>
    <row r="380" ht="12">
      <c r="M380" s="40"/>
    </row>
    <row r="381" ht="12">
      <c r="M381" s="40"/>
    </row>
    <row r="382" ht="12">
      <c r="M382" s="40"/>
    </row>
    <row r="383" ht="12">
      <c r="M383" s="40"/>
    </row>
    <row r="384" ht="12">
      <c r="M384" s="40"/>
    </row>
    <row r="385" ht="12">
      <c r="M385" s="40"/>
    </row>
    <row r="386" ht="12">
      <c r="M386" s="40"/>
    </row>
    <row r="387" ht="12">
      <c r="M387" s="40"/>
    </row>
    <row r="388" ht="12">
      <c r="M388" s="40"/>
    </row>
    <row r="389" ht="12">
      <c r="M389" s="40"/>
    </row>
    <row r="390" ht="12">
      <c r="M390" s="40"/>
    </row>
    <row r="391" ht="12">
      <c r="M391" s="40"/>
    </row>
    <row r="392" ht="12">
      <c r="M392" s="40"/>
    </row>
    <row r="393" ht="12">
      <c r="M393" s="40"/>
    </row>
    <row r="394" ht="12">
      <c r="M394" s="40"/>
    </row>
    <row r="395" ht="12">
      <c r="M395" s="40"/>
    </row>
    <row r="396" ht="12">
      <c r="M396" s="40"/>
    </row>
    <row r="397" ht="12">
      <c r="M397" s="40"/>
    </row>
    <row r="398" ht="12">
      <c r="M398" s="40"/>
    </row>
    <row r="399" ht="12">
      <c r="M399" s="40"/>
    </row>
    <row r="400" ht="12">
      <c r="M400" s="40"/>
    </row>
    <row r="401" ht="12">
      <c r="M401" s="40"/>
    </row>
    <row r="402" ht="12">
      <c r="M402" s="40"/>
    </row>
    <row r="403" ht="12">
      <c r="M403" s="40"/>
    </row>
    <row r="404" ht="12">
      <c r="M404" s="40"/>
    </row>
    <row r="405" ht="12">
      <c r="M405" s="40"/>
    </row>
    <row r="406" ht="12">
      <c r="M406" s="40"/>
    </row>
    <row r="407" ht="12">
      <c r="M407" s="40"/>
    </row>
    <row r="408" ht="12">
      <c r="M408" s="40"/>
    </row>
    <row r="409" ht="12">
      <c r="M409" s="40"/>
    </row>
    <row r="410" ht="12">
      <c r="M410" s="40"/>
    </row>
    <row r="411" ht="12">
      <c r="M411" s="40"/>
    </row>
    <row r="412" ht="12">
      <c r="M412" s="40"/>
    </row>
    <row r="413" ht="12">
      <c r="M413" s="40"/>
    </row>
    <row r="414" ht="12">
      <c r="M414" s="40"/>
    </row>
    <row r="415" ht="12">
      <c r="M415" s="40"/>
    </row>
    <row r="416" ht="12">
      <c r="M416" s="40"/>
    </row>
    <row r="417" ht="12">
      <c r="M417" s="40"/>
    </row>
    <row r="418" ht="12">
      <c r="M418" s="40"/>
    </row>
    <row r="419" ht="12">
      <c r="M419" s="40"/>
    </row>
    <row r="420" ht="12">
      <c r="M420" s="40"/>
    </row>
    <row r="421" ht="12">
      <c r="M421" s="40"/>
    </row>
    <row r="422" ht="12">
      <c r="M422" s="40"/>
    </row>
    <row r="423" ht="12">
      <c r="M423" s="40"/>
    </row>
    <row r="424" ht="12">
      <c r="M424" s="40"/>
    </row>
    <row r="425" ht="12">
      <c r="M425" s="40"/>
    </row>
    <row r="426" ht="12">
      <c r="M426" s="40"/>
    </row>
    <row r="427" ht="12">
      <c r="M427" s="40"/>
    </row>
    <row r="428" ht="12">
      <c r="M428" s="40"/>
    </row>
    <row r="429" ht="12">
      <c r="M429" s="40"/>
    </row>
    <row r="430" ht="12">
      <c r="M430" s="40"/>
    </row>
    <row r="431" ht="12">
      <c r="M431" s="40"/>
    </row>
    <row r="432" ht="12">
      <c r="M432" s="40"/>
    </row>
    <row r="433" ht="12">
      <c r="M433" s="40"/>
    </row>
    <row r="434" ht="12">
      <c r="M434" s="40"/>
    </row>
    <row r="435" ht="12">
      <c r="M435" s="40"/>
    </row>
    <row r="436" ht="12">
      <c r="M436" s="40"/>
    </row>
    <row r="437" ht="12">
      <c r="M437" s="40"/>
    </row>
  </sheetData>
  <mergeCells count="77">
    <mergeCell ref="G305:J305"/>
    <mergeCell ref="K305:K306"/>
    <mergeCell ref="K290:K291"/>
    <mergeCell ref="A302:L302"/>
    <mergeCell ref="A304:A306"/>
    <mergeCell ref="B304:B306"/>
    <mergeCell ref="C304:C306"/>
    <mergeCell ref="D304:D306"/>
    <mergeCell ref="E304:E306"/>
    <mergeCell ref="F304:K304"/>
    <mergeCell ref="L304:L306"/>
    <mergeCell ref="F305:F306"/>
    <mergeCell ref="A287:L287"/>
    <mergeCell ref="A289:A291"/>
    <mergeCell ref="B289:B291"/>
    <mergeCell ref="C289:C291"/>
    <mergeCell ref="D289:D291"/>
    <mergeCell ref="E289:E291"/>
    <mergeCell ref="F289:K289"/>
    <mergeCell ref="L289:L291"/>
    <mergeCell ref="F290:F291"/>
    <mergeCell ref="G290:J290"/>
    <mergeCell ref="E4:E6"/>
    <mergeCell ref="C4:C6"/>
    <mergeCell ref="D64:D66"/>
    <mergeCell ref="A210:L210"/>
    <mergeCell ref="A212:A214"/>
    <mergeCell ref="L64:L66"/>
    <mergeCell ref="B212:B214"/>
    <mergeCell ref="C212:C214"/>
    <mergeCell ref="A64:A66"/>
    <mergeCell ref="B64:B66"/>
    <mergeCell ref="C64:C66"/>
    <mergeCell ref="A62:L62"/>
    <mergeCell ref="E64:E66"/>
    <mergeCell ref="F65:F66"/>
    <mergeCell ref="K65:K66"/>
    <mergeCell ref="F64:K64"/>
    <mergeCell ref="G65:J65"/>
    <mergeCell ref="A1:K1"/>
    <mergeCell ref="A2:I2"/>
    <mergeCell ref="D4:D6"/>
    <mergeCell ref="L4:L6"/>
    <mergeCell ref="G5:J5"/>
    <mergeCell ref="F4:K4"/>
    <mergeCell ref="K5:K6"/>
    <mergeCell ref="F5:F6"/>
    <mergeCell ref="B4:B6"/>
    <mergeCell ref="D212:D214"/>
    <mergeCell ref="E212:E214"/>
    <mergeCell ref="F256:F257"/>
    <mergeCell ref="G256:J256"/>
    <mergeCell ref="F212:K212"/>
    <mergeCell ref="L212:L214"/>
    <mergeCell ref="F213:F214"/>
    <mergeCell ref="G213:J213"/>
    <mergeCell ref="K213:K214"/>
    <mergeCell ref="L275:L277"/>
    <mergeCell ref="F276:F277"/>
    <mergeCell ref="A253:L253"/>
    <mergeCell ref="A255:A257"/>
    <mergeCell ref="B255:B257"/>
    <mergeCell ref="C255:C257"/>
    <mergeCell ref="D255:D257"/>
    <mergeCell ref="E255:E257"/>
    <mergeCell ref="F255:K255"/>
    <mergeCell ref="L255:L257"/>
    <mergeCell ref="G276:J276"/>
    <mergeCell ref="K276:K277"/>
    <mergeCell ref="K256:K257"/>
    <mergeCell ref="A273:L273"/>
    <mergeCell ref="A275:A277"/>
    <mergeCell ref="B275:B277"/>
    <mergeCell ref="C275:C277"/>
    <mergeCell ref="D275:D277"/>
    <mergeCell ref="E275:E277"/>
    <mergeCell ref="F275:K27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78" r:id="rId1"/>
  <rowBreaks count="7" manualBreakCount="7">
    <brk id="38" max="11" man="1"/>
    <brk id="61" max="11" man="1"/>
    <brk id="107" max="11" man="1"/>
    <brk id="154" max="11" man="1"/>
    <brk id="209" max="255" man="1"/>
    <brk id="252" max="11" man="1"/>
    <brk id="2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2008-09-02T05:59:55Z</dcterms:modified>
  <cp:category/>
  <cp:version/>
  <cp:contentType/>
  <cp:contentStatus/>
</cp:coreProperties>
</file>