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0-Fundusze pomocowe" sheetId="1" r:id="rId1"/>
  </sheets>
  <definedNames>
    <definedName name="_xlnm.Print_Area" localSheetId="0">'10-Fundusze pomocowe'!$A$1:$N$92</definedName>
  </definedNames>
  <calcPr fullCalcOnLoad="1" fullPrecision="0"/>
</workbook>
</file>

<file path=xl/sharedStrings.xml><?xml version="1.0" encoding="utf-8"?>
<sst xmlns="http://schemas.openxmlformats.org/spreadsheetml/2006/main" count="169" uniqueCount="69">
  <si>
    <t>Planowane wydatki w latach w ramach projektu</t>
  </si>
  <si>
    <t>środki pomocowe</t>
  </si>
  <si>
    <t>inne środki</t>
  </si>
  <si>
    <t>OGÓŁEM:</t>
  </si>
  <si>
    <t>Modernizacja ul. Wyszyńskiego w Policach</t>
  </si>
  <si>
    <t>Budowa infrastruktury informatycznej oraz systemu informacji przestrzennej GIS</t>
  </si>
  <si>
    <t>Przebudowa remizy OSP w Trzebieży oraz ochrona przeciwpożarowa na terenie gminy</t>
  </si>
  <si>
    <t>Termomodernizacja budynków użyteczności publicznej</t>
  </si>
  <si>
    <t xml:space="preserve">Modernizacja boiska przy ul. Piaskowej - wkład własny w ramach programu EUROBOISKA </t>
  </si>
  <si>
    <t>Wydział TI</t>
  </si>
  <si>
    <t>Wydział GKM</t>
  </si>
  <si>
    <t>Wydział OR</t>
  </si>
  <si>
    <t>Koszty kwalifikowane 
w ramach projektu</t>
  </si>
  <si>
    <t>Załącznik nr 10
do uchwały Nr …………..
Rady Miejskiej w Policach 
z dnia ………….. roku</t>
  </si>
  <si>
    <t>Bieszczady</t>
  </si>
  <si>
    <t>Dział</t>
  </si>
  <si>
    <t>Rozdział</t>
  </si>
  <si>
    <t>Jednostka organizacyjna realizująca program
lub koordynująca wykonywanie programu</t>
  </si>
  <si>
    <t>Łączne nakłady finansowe</t>
  </si>
  <si>
    <t>Rok rozpoczęcia</t>
  </si>
  <si>
    <t>Rok zakończenia</t>
  </si>
  <si>
    <t>Budowa świetlicy wiejskiej w Trzeszczynie</t>
  </si>
  <si>
    <t>OGÓŁEM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</si>
  <si>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</si>
  <si>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</si>
  <si>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</si>
  <si>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</si>
  <si>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</si>
  <si>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</si>
  <si>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</si>
  <si>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</si>
  <si>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</si>
  <si>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</si>
  <si>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</si>
  <si>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</si>
  <si>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</si>
  <si>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</si>
  <si>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</si>
  <si>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</si>
  <si>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środki budżetowe</t>
  </si>
  <si>
    <t>WYDATKI NA PROGRAMY I PROJEKTY 
REALIZOWANE ZE ŚRODKÓW, O KTÓRYCH MOWA W ART. 5 UST. 1 PKT 2 I 3 USTAWY O FINANSACH PUBLICZNYCH, W CZĘŚCI ZWIĄZANEJ Z REALIZACJĄ ZADAŃ GMINY</t>
  </si>
  <si>
    <t>dotacje z GFOŚiGW</t>
  </si>
  <si>
    <t>Budowa kanalizacji deszczowej i sieci wodociągowej w ul. Wiśniowej i Czereśniowej 
w Policach</t>
  </si>
  <si>
    <t>Przebudowa rurociągu na cieku melioracyjnym "Grzepnica" na odcinku ul. Piłsudskiego - 
ul. Kochanowskiego w Policach</t>
  </si>
  <si>
    <t xml:space="preserve">Rozbudowa ZOiSOK w Leśnie Górnym polegająca na połączeniu kwatery 1 i 2 
dla powiększenia objętości składowiska </t>
  </si>
  <si>
    <t>Przebudowa kompleksu boisk przy SP 6 
w Policach-Jasienicy</t>
  </si>
  <si>
    <t>Modernizacja wiaduktu przy ul. Piotra i Pawła 
w Policach</t>
  </si>
  <si>
    <t>Przebudowa i rozbudowa sieci wodociągowej 
w Pilchowie</t>
  </si>
  <si>
    <t>Ośrodek Sportu 
i Rekreacji w Policach</t>
  </si>
  <si>
    <t>Ośrodek Pomocy Społecznej w Policach</t>
  </si>
  <si>
    <t>Gimnazjum nr 1 
w Policach</t>
  </si>
  <si>
    <t>Młodzież w Działaniu</t>
  </si>
  <si>
    <t>15.</t>
  </si>
  <si>
    <t>16.</t>
  </si>
  <si>
    <t>Okres realizacji</t>
  </si>
  <si>
    <t>Budowa ścieżek rowerowych</t>
  </si>
  <si>
    <t>Przebudowa klubu Rady Sołeckiej w Tatyni</t>
  </si>
  <si>
    <t>Program operacyjny Kapitał Ludzki</t>
  </si>
  <si>
    <t>POBUDKA - możliwość rozwoju zawodowego młodzieży w wieku 18-25 lat</t>
  </si>
  <si>
    <t>Regionalny Program Operacyjny dla województwa zachodniopomorskiego</t>
  </si>
  <si>
    <t>INTERREG IV</t>
  </si>
  <si>
    <t xml:space="preserve"> INTERREG IV</t>
  </si>
  <si>
    <t>Program Rozwoju Obszarów Wiejskich</t>
  </si>
  <si>
    <t>z wieloletniego</t>
  </si>
  <si>
    <t>z rocznego</t>
  </si>
  <si>
    <t>bieżące</t>
  </si>
  <si>
    <t>Nazwa programu</t>
  </si>
  <si>
    <t>Nazwa projektu</t>
  </si>
  <si>
    <t>Źródła finansowania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</si>
</sst>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7" fontId="4" fillId="0" borderId="1" xfId="15" applyNumberFormat="1" applyFont="1" applyFill="1" applyBorder="1" applyAlignment="1">
      <alignment horizontal="right" vertical="center" wrapText="1"/>
    </xf>
    <xf numFmtId="167" fontId="4" fillId="0" borderId="2" xfId="15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167" fontId="4" fillId="4" borderId="3" xfId="15" applyNumberFormat="1" applyFont="1" applyFill="1" applyBorder="1" applyAlignment="1">
      <alignment horizontal="right" vertical="center" wrapText="1"/>
    </xf>
    <xf numFmtId="167" fontId="4" fillId="4" borderId="3" xfId="15" applyNumberFormat="1" applyFont="1" applyFill="1" applyBorder="1" applyAlignment="1">
      <alignment horizontal="left" vertical="center" wrapText="1"/>
    </xf>
    <xf numFmtId="167" fontId="1" fillId="4" borderId="7" xfId="15" applyNumberFormat="1" applyFont="1" applyFill="1" applyBorder="1" applyAlignment="1">
      <alignment horizontal="left" vertical="center" wrapText="1"/>
    </xf>
    <xf numFmtId="167" fontId="4" fillId="4" borderId="4" xfId="15" applyNumberFormat="1" applyFont="1" applyFill="1" applyBorder="1" applyAlignment="1">
      <alignment horizontal="right" vertical="center" wrapText="1"/>
    </xf>
    <xf numFmtId="167" fontId="4" fillId="0" borderId="1" xfId="15" applyNumberFormat="1" applyFont="1" applyFill="1" applyBorder="1" applyAlignment="1">
      <alignment horizontal="left" vertical="center" wrapText="1"/>
    </xf>
    <xf numFmtId="167" fontId="1" fillId="4" borderId="7" xfId="15" applyNumberFormat="1" applyFont="1" applyFill="1" applyBorder="1" applyAlignment="1">
      <alignment horizontal="right" vertical="center" wrapText="1"/>
    </xf>
    <xf numFmtId="167" fontId="1" fillId="4" borderId="8" xfId="15" applyNumberFormat="1" applyFont="1" applyFill="1" applyBorder="1" applyAlignment="1">
      <alignment horizontal="right" vertical="center" wrapText="1"/>
    </xf>
    <xf numFmtId="167" fontId="1" fillId="4" borderId="9" xfId="15" applyNumberFormat="1" applyFont="1" applyFill="1" applyBorder="1" applyAlignment="1">
      <alignment horizontal="left" vertical="center" wrapText="1"/>
    </xf>
    <xf numFmtId="167" fontId="1" fillId="4" borderId="10" xfId="15" applyNumberFormat="1" applyFont="1" applyFill="1" applyBorder="1" applyAlignment="1">
      <alignment horizontal="left" vertical="center" wrapText="1"/>
    </xf>
    <xf numFmtId="167" fontId="1" fillId="0" borderId="11" xfId="15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67" fontId="1" fillId="4" borderId="0" xfId="15" applyNumberFormat="1" applyFont="1" applyFill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right" vertical="center" wrapText="1"/>
    </xf>
    <xf numFmtId="0" fontId="7" fillId="3" borderId="13" xfId="0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7" fontId="1" fillId="4" borderId="7" xfId="15" applyNumberFormat="1" applyFont="1" applyFill="1" applyBorder="1" applyAlignment="1">
      <alignment horizontal="right" vertical="center" wrapText="1"/>
    </xf>
    <xf numFmtId="167" fontId="4" fillId="4" borderId="3" xfId="15" applyNumberFormat="1" applyFont="1" applyFill="1" applyBorder="1" applyAlignment="1">
      <alignment horizontal="right" vertical="center" wrapText="1"/>
    </xf>
    <xf numFmtId="167" fontId="4" fillId="0" borderId="1" xfId="15" applyNumberFormat="1" applyFont="1" applyFill="1" applyBorder="1" applyAlignment="1">
      <alignment horizontal="right" vertical="center" wrapText="1"/>
    </xf>
    <xf numFmtId="167" fontId="1" fillId="4" borderId="3" xfId="15" applyNumberFormat="1" applyFont="1" applyFill="1" applyBorder="1" applyAlignment="1">
      <alignment horizontal="right" vertical="center" wrapText="1"/>
    </xf>
    <xf numFmtId="167" fontId="1" fillId="4" borderId="1" xfId="15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7" fontId="1" fillId="4" borderId="3" xfId="15" applyNumberFormat="1" applyFont="1" applyFill="1" applyBorder="1" applyAlignment="1">
      <alignment horizontal="left" vertical="center" wrapText="1"/>
    </xf>
    <xf numFmtId="167" fontId="1" fillId="4" borderId="8" xfId="15" applyNumberFormat="1" applyFont="1" applyFill="1" applyBorder="1" applyAlignment="1">
      <alignment horizontal="right" vertical="center" wrapText="1"/>
    </xf>
    <xf numFmtId="167" fontId="1" fillId="4" borderId="4" xfId="15" applyNumberFormat="1" applyFont="1" applyFill="1" applyBorder="1" applyAlignment="1">
      <alignment horizontal="right" vertical="center" wrapText="1"/>
    </xf>
    <xf numFmtId="167" fontId="1" fillId="4" borderId="2" xfId="15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4" fillId="4" borderId="17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4" fillId="4" borderId="17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1" fillId="4" borderId="24" xfId="15" applyNumberFormat="1" applyFont="1" applyFill="1" applyBorder="1" applyAlignment="1">
      <alignment horizontal="right" vertical="center" wrapText="1"/>
    </xf>
    <xf numFmtId="3" fontId="1" fillId="4" borderId="25" xfId="15" applyNumberFormat="1" applyFont="1" applyFill="1" applyBorder="1" applyAlignment="1">
      <alignment horizontal="right" vertical="center" wrapText="1"/>
    </xf>
    <xf numFmtId="3" fontId="1" fillId="4" borderId="26" xfId="15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204"/>
  <sheetViews>
    <sheetView showGridLines="0" tabSelected="1" view="pageBreakPreview" zoomScale="90" zoomScaleSheetLayoutView="90" workbookViewId="0" topLeftCell="C1">
      <selection activeCell="E27" sqref="E27:E31"/>
    </sheetView>
  </sheetViews>
  <sheetFormatPr defaultColWidth="9.00390625" defaultRowHeight="12"/>
  <cols>
    <col min="1" max="1" width="4.375" style="22" bestFit="1" customWidth="1"/>
    <col min="2" max="2" width="4.875" style="3" bestFit="1" customWidth="1"/>
    <col min="3" max="3" width="8.25390625" style="3" bestFit="1" customWidth="1"/>
    <col min="4" max="4" width="35.875" style="8" bestFit="1" customWidth="1"/>
    <col min="5" max="5" width="38.875" style="8" bestFit="1" customWidth="1"/>
    <col min="6" max="6" width="20.25390625" style="8" customWidth="1"/>
    <col min="7" max="7" width="11.625" style="5" customWidth="1"/>
    <col min="8" max="8" width="11.875" style="5" bestFit="1" customWidth="1"/>
    <col min="9" max="9" width="17.125" style="5" customWidth="1"/>
    <col min="10" max="10" width="17.875" style="5" bestFit="1" customWidth="1"/>
    <col min="11" max="11" width="21.125" style="5" customWidth="1"/>
    <col min="12" max="12" width="15.125" style="5" customWidth="1"/>
    <col min="13" max="14" width="14.875" style="5" customWidth="1"/>
    <col min="15" max="15" width="12.875" style="1" bestFit="1" customWidth="1"/>
    <col min="16" max="16" width="12.125" style="1" bestFit="1" customWidth="1"/>
    <col min="17" max="16384" width="9.125" style="1" customWidth="1"/>
  </cols>
  <sheetData>
    <row r="1" spans="1:14" ht="59.25" customHeight="1">
      <c r="A1" s="36"/>
      <c r="B1" s="11"/>
      <c r="C1" s="4"/>
      <c r="D1" s="4"/>
      <c r="E1" s="4"/>
      <c r="F1" s="4"/>
      <c r="G1" s="4"/>
      <c r="H1" s="4"/>
      <c r="I1" s="4"/>
      <c r="J1" s="4"/>
      <c r="K1" s="4"/>
      <c r="L1" s="9"/>
      <c r="M1" s="85" t="s">
        <v>13</v>
      </c>
      <c r="N1" s="85"/>
    </row>
    <row r="2" spans="1:14" ht="51" customHeight="1">
      <c r="A2" s="86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thickBot="1">
      <c r="A3" s="37"/>
      <c r="B3" s="7"/>
      <c r="C3" s="7"/>
      <c r="D3" s="7"/>
      <c r="E3" s="7"/>
      <c r="F3" s="7"/>
      <c r="G3" s="7"/>
      <c r="H3" s="7"/>
      <c r="I3" s="7"/>
      <c r="J3" s="52"/>
      <c r="K3" s="7"/>
      <c r="L3" s="44"/>
      <c r="M3" s="40"/>
      <c r="N3" s="41" t="s">
        <v>23</v>
      </c>
    </row>
    <row r="4" spans="1:14" s="12" customFormat="1" ht="36.75" customHeight="1">
      <c r="A4" s="88" t="s">
        <v>24</v>
      </c>
      <c r="B4" s="90" t="s">
        <v>15</v>
      </c>
      <c r="C4" s="90" t="s">
        <v>16</v>
      </c>
      <c r="D4" s="90" t="s">
        <v>66</v>
      </c>
      <c r="E4" s="90" t="s">
        <v>67</v>
      </c>
      <c r="F4" s="90" t="s">
        <v>17</v>
      </c>
      <c r="G4" s="90" t="s">
        <v>54</v>
      </c>
      <c r="H4" s="90"/>
      <c r="I4" s="90" t="s">
        <v>18</v>
      </c>
      <c r="J4" s="103" t="s">
        <v>12</v>
      </c>
      <c r="K4" s="83" t="s">
        <v>68</v>
      </c>
      <c r="L4" s="92" t="s">
        <v>0</v>
      </c>
      <c r="M4" s="92"/>
      <c r="N4" s="93"/>
    </row>
    <row r="5" spans="1:14" s="12" customFormat="1" ht="45.75" customHeight="1">
      <c r="A5" s="89"/>
      <c r="B5" s="91"/>
      <c r="C5" s="91"/>
      <c r="D5" s="91"/>
      <c r="E5" s="91"/>
      <c r="F5" s="91"/>
      <c r="G5" s="18" t="s">
        <v>19</v>
      </c>
      <c r="H5" s="18" t="s">
        <v>20</v>
      </c>
      <c r="I5" s="91"/>
      <c r="J5" s="104"/>
      <c r="K5" s="84"/>
      <c r="L5" s="45">
        <v>2008</v>
      </c>
      <c r="M5" s="19">
        <v>2009</v>
      </c>
      <c r="N5" s="20">
        <v>2010</v>
      </c>
    </row>
    <row r="6" spans="1:14" s="13" customFormat="1" ht="15" customHeight="1" thickBot="1">
      <c r="A6" s="23">
        <v>1</v>
      </c>
      <c r="B6" s="24">
        <v>2</v>
      </c>
      <c r="C6" s="24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46">
        <v>10</v>
      </c>
      <c r="K6" s="25">
        <v>11</v>
      </c>
      <c r="L6" s="46">
        <v>12</v>
      </c>
      <c r="M6" s="25">
        <v>13</v>
      </c>
      <c r="N6" s="42">
        <v>14</v>
      </c>
    </row>
    <row r="7" spans="1:15" s="2" customFormat="1" ht="12.75" customHeight="1">
      <c r="A7" s="68" t="s">
        <v>25</v>
      </c>
      <c r="B7" s="71">
        <v>400</v>
      </c>
      <c r="C7" s="71">
        <v>40002</v>
      </c>
      <c r="D7" s="65" t="s">
        <v>59</v>
      </c>
      <c r="E7" s="65" t="s">
        <v>47</v>
      </c>
      <c r="F7" s="62" t="s">
        <v>9</v>
      </c>
      <c r="G7" s="71">
        <v>2007</v>
      </c>
      <c r="H7" s="71">
        <v>2010</v>
      </c>
      <c r="I7" s="77">
        <v>3386000</v>
      </c>
      <c r="J7" s="74">
        <v>3300000</v>
      </c>
      <c r="K7" s="28" t="s">
        <v>3</v>
      </c>
      <c r="L7" s="47">
        <f>SUM(L8:L11)</f>
        <v>1206000</v>
      </c>
      <c r="M7" s="31">
        <f>SUM(M8:M11)</f>
        <v>1100000</v>
      </c>
      <c r="N7" s="32">
        <f>SUM(N8:N11)</f>
        <v>1000000</v>
      </c>
      <c r="O7" s="21">
        <f aca="true" t="shared" si="0" ref="O7:O57">SUM(L7:N7)</f>
        <v>3306000</v>
      </c>
    </row>
    <row r="8" spans="1:16" s="2" customFormat="1" ht="12.75">
      <c r="A8" s="69"/>
      <c r="B8" s="72"/>
      <c r="C8" s="72"/>
      <c r="D8" s="66"/>
      <c r="E8" s="66"/>
      <c r="F8" s="63"/>
      <c r="G8" s="72"/>
      <c r="H8" s="72"/>
      <c r="I8" s="78"/>
      <c r="J8" s="75"/>
      <c r="K8" s="27" t="s">
        <v>39</v>
      </c>
      <c r="L8" s="48">
        <v>306000</v>
      </c>
      <c r="M8" s="26">
        <v>275000</v>
      </c>
      <c r="N8" s="29">
        <v>250000</v>
      </c>
      <c r="O8" s="21">
        <f t="shared" si="0"/>
        <v>831000</v>
      </c>
      <c r="P8" s="39">
        <f>SUM(P10*25%)</f>
        <v>825000</v>
      </c>
    </row>
    <row r="9" spans="1:16" s="2" customFormat="1" ht="12.75">
      <c r="A9" s="69"/>
      <c r="B9" s="72"/>
      <c r="C9" s="72"/>
      <c r="D9" s="66"/>
      <c r="E9" s="66"/>
      <c r="F9" s="63"/>
      <c r="G9" s="72"/>
      <c r="H9" s="72"/>
      <c r="I9" s="78"/>
      <c r="J9" s="75"/>
      <c r="K9" s="27" t="s">
        <v>41</v>
      </c>
      <c r="L9" s="48">
        <v>0</v>
      </c>
      <c r="M9" s="26">
        <v>0</v>
      </c>
      <c r="N9" s="29">
        <v>0</v>
      </c>
      <c r="O9" s="21"/>
      <c r="P9" s="39"/>
    </row>
    <row r="10" spans="1:16" s="2" customFormat="1" ht="12.75">
      <c r="A10" s="69"/>
      <c r="B10" s="72"/>
      <c r="C10" s="72"/>
      <c r="D10" s="66"/>
      <c r="E10" s="66"/>
      <c r="F10" s="63"/>
      <c r="G10" s="72"/>
      <c r="H10" s="72"/>
      <c r="I10" s="78"/>
      <c r="J10" s="75"/>
      <c r="K10" s="27" t="s">
        <v>1</v>
      </c>
      <c r="L10" s="48">
        <v>900000</v>
      </c>
      <c r="M10" s="26">
        <v>825000</v>
      </c>
      <c r="N10" s="29">
        <v>750000</v>
      </c>
      <c r="O10" s="21">
        <f t="shared" si="0"/>
        <v>2475000</v>
      </c>
      <c r="P10" s="21">
        <f>O10*100/75</f>
        <v>3300000</v>
      </c>
    </row>
    <row r="11" spans="1:15" s="14" customFormat="1" ht="13.5" thickBot="1">
      <c r="A11" s="70"/>
      <c r="B11" s="73"/>
      <c r="C11" s="73"/>
      <c r="D11" s="67"/>
      <c r="E11" s="67"/>
      <c r="F11" s="64"/>
      <c r="G11" s="73"/>
      <c r="H11" s="73"/>
      <c r="I11" s="79"/>
      <c r="J11" s="76"/>
      <c r="K11" s="30" t="s">
        <v>2</v>
      </c>
      <c r="L11" s="49">
        <v>0</v>
      </c>
      <c r="M11" s="16">
        <v>0</v>
      </c>
      <c r="N11" s="17"/>
      <c r="O11" s="21">
        <f t="shared" si="0"/>
        <v>0</v>
      </c>
    </row>
    <row r="12" spans="1:15" s="2" customFormat="1" ht="12.75">
      <c r="A12" s="68" t="s">
        <v>26</v>
      </c>
      <c r="B12" s="71">
        <v>600</v>
      </c>
      <c r="C12" s="71">
        <v>60013</v>
      </c>
      <c r="D12" s="65" t="s">
        <v>60</v>
      </c>
      <c r="E12" s="65" t="s">
        <v>55</v>
      </c>
      <c r="F12" s="62" t="s">
        <v>10</v>
      </c>
      <c r="G12" s="71">
        <v>2006</v>
      </c>
      <c r="H12" s="71">
        <v>2009</v>
      </c>
      <c r="I12" s="77">
        <v>3789962</v>
      </c>
      <c r="J12" s="74">
        <v>3780000</v>
      </c>
      <c r="K12" s="28" t="s">
        <v>3</v>
      </c>
      <c r="L12" s="47">
        <f>SUM(L13:L16)</f>
        <v>2010000</v>
      </c>
      <c r="M12" s="31">
        <f>SUM(M13:M16)</f>
        <v>1580000</v>
      </c>
      <c r="N12" s="32">
        <f>SUM(N13:N16)</f>
        <v>0</v>
      </c>
      <c r="O12" s="21">
        <f t="shared" si="0"/>
        <v>3590000</v>
      </c>
    </row>
    <row r="13" spans="1:16" s="2" customFormat="1" ht="12.75">
      <c r="A13" s="69"/>
      <c r="B13" s="72"/>
      <c r="C13" s="72"/>
      <c r="D13" s="66"/>
      <c r="E13" s="66"/>
      <c r="F13" s="63"/>
      <c r="G13" s="72"/>
      <c r="H13" s="72"/>
      <c r="I13" s="78"/>
      <c r="J13" s="75"/>
      <c r="K13" s="27" t="s">
        <v>39</v>
      </c>
      <c r="L13" s="48">
        <v>510000</v>
      </c>
      <c r="M13" s="26">
        <v>395000</v>
      </c>
      <c r="N13" s="29"/>
      <c r="O13" s="21">
        <f t="shared" si="0"/>
        <v>905000</v>
      </c>
      <c r="P13" s="39">
        <f>SUM(P15*25%)</f>
        <v>895000</v>
      </c>
    </row>
    <row r="14" spans="1:16" s="2" customFormat="1" ht="12.75">
      <c r="A14" s="69"/>
      <c r="B14" s="72"/>
      <c r="C14" s="72"/>
      <c r="D14" s="66"/>
      <c r="E14" s="66"/>
      <c r="F14" s="63"/>
      <c r="G14" s="72"/>
      <c r="H14" s="72"/>
      <c r="I14" s="78"/>
      <c r="J14" s="75"/>
      <c r="K14" s="27" t="s">
        <v>41</v>
      </c>
      <c r="L14" s="48">
        <v>0</v>
      </c>
      <c r="M14" s="26">
        <v>0</v>
      </c>
      <c r="N14" s="29"/>
      <c r="O14" s="21"/>
      <c r="P14" s="39"/>
    </row>
    <row r="15" spans="1:16" s="2" customFormat="1" ht="12.75">
      <c r="A15" s="69"/>
      <c r="B15" s="72"/>
      <c r="C15" s="72"/>
      <c r="D15" s="66"/>
      <c r="E15" s="66"/>
      <c r="F15" s="63"/>
      <c r="G15" s="72"/>
      <c r="H15" s="72"/>
      <c r="I15" s="78"/>
      <c r="J15" s="75"/>
      <c r="K15" s="27" t="s">
        <v>1</v>
      </c>
      <c r="L15" s="48">
        <v>1500000</v>
      </c>
      <c r="M15" s="26">
        <v>1185000</v>
      </c>
      <c r="N15" s="29"/>
      <c r="O15" s="21">
        <f t="shared" si="0"/>
        <v>2685000</v>
      </c>
      <c r="P15" s="21">
        <f>O15*100/75</f>
        <v>3580000</v>
      </c>
    </row>
    <row r="16" spans="1:15" s="14" customFormat="1" ht="13.5" thickBot="1">
      <c r="A16" s="70"/>
      <c r="B16" s="73"/>
      <c r="C16" s="73"/>
      <c r="D16" s="67"/>
      <c r="E16" s="67"/>
      <c r="F16" s="64"/>
      <c r="G16" s="73"/>
      <c r="H16" s="73"/>
      <c r="I16" s="79"/>
      <c r="J16" s="76"/>
      <c r="K16" s="30" t="s">
        <v>2</v>
      </c>
      <c r="L16" s="49">
        <v>0</v>
      </c>
      <c r="M16" s="16">
        <v>0</v>
      </c>
      <c r="N16" s="17"/>
      <c r="O16" s="21">
        <f t="shared" si="0"/>
        <v>0</v>
      </c>
    </row>
    <row r="17" spans="1:15" s="2" customFormat="1" ht="12.75">
      <c r="A17" s="68" t="s">
        <v>27</v>
      </c>
      <c r="B17" s="71">
        <v>600</v>
      </c>
      <c r="C17" s="71">
        <v>60014</v>
      </c>
      <c r="D17" s="65" t="s">
        <v>59</v>
      </c>
      <c r="E17" s="65" t="s">
        <v>4</v>
      </c>
      <c r="F17" s="62" t="s">
        <v>10</v>
      </c>
      <c r="G17" s="71">
        <v>2003</v>
      </c>
      <c r="H17" s="71">
        <v>2009</v>
      </c>
      <c r="I17" s="77">
        <v>7050060</v>
      </c>
      <c r="J17" s="74">
        <v>6966667</v>
      </c>
      <c r="K17" s="28" t="s">
        <v>3</v>
      </c>
      <c r="L17" s="47">
        <f>SUM(L18:L21)</f>
        <v>2112000</v>
      </c>
      <c r="M17" s="31">
        <f>SUM(M18:M21)</f>
        <v>4850000</v>
      </c>
      <c r="N17" s="32">
        <f>SUM(N18:N21)</f>
        <v>0</v>
      </c>
      <c r="O17" s="21">
        <f t="shared" si="0"/>
        <v>6962000</v>
      </c>
    </row>
    <row r="18" spans="1:16" s="2" customFormat="1" ht="12.75">
      <c r="A18" s="69"/>
      <c r="B18" s="72"/>
      <c r="C18" s="72"/>
      <c r="D18" s="66"/>
      <c r="E18" s="66"/>
      <c r="F18" s="63"/>
      <c r="G18" s="72"/>
      <c r="H18" s="72"/>
      <c r="I18" s="78"/>
      <c r="J18" s="75"/>
      <c r="K18" s="27" t="s">
        <v>39</v>
      </c>
      <c r="L18" s="48">
        <v>12000</v>
      </c>
      <c r="M18" s="26">
        <v>1137500</v>
      </c>
      <c r="N18" s="29"/>
      <c r="O18" s="21">
        <f t="shared" si="0"/>
        <v>1149500</v>
      </c>
      <c r="P18" s="39">
        <f>SUM(P20*25%)</f>
        <v>1737500</v>
      </c>
    </row>
    <row r="19" spans="1:16" s="2" customFormat="1" ht="12.75">
      <c r="A19" s="69"/>
      <c r="B19" s="72"/>
      <c r="C19" s="72"/>
      <c r="D19" s="66"/>
      <c r="E19" s="66"/>
      <c r="F19" s="63"/>
      <c r="G19" s="72"/>
      <c r="H19" s="72"/>
      <c r="I19" s="78"/>
      <c r="J19" s="75"/>
      <c r="K19" s="27" t="s">
        <v>41</v>
      </c>
      <c r="L19" s="48">
        <v>0</v>
      </c>
      <c r="M19" s="26">
        <v>0</v>
      </c>
      <c r="N19" s="29"/>
      <c r="O19" s="21">
        <f t="shared" si="0"/>
        <v>0</v>
      </c>
      <c r="P19" s="39"/>
    </row>
    <row r="20" spans="1:16" s="2" customFormat="1" ht="12.75">
      <c r="A20" s="69"/>
      <c r="B20" s="72"/>
      <c r="C20" s="72"/>
      <c r="D20" s="66"/>
      <c r="E20" s="66"/>
      <c r="F20" s="63"/>
      <c r="G20" s="72"/>
      <c r="H20" s="72"/>
      <c r="I20" s="78"/>
      <c r="J20" s="75"/>
      <c r="K20" s="27" t="s">
        <v>1</v>
      </c>
      <c r="L20" s="48">
        <v>1500000</v>
      </c>
      <c r="M20" s="26">
        <v>3712500</v>
      </c>
      <c r="N20" s="29"/>
      <c r="O20" s="21">
        <f t="shared" si="0"/>
        <v>5212500</v>
      </c>
      <c r="P20" s="21">
        <f>O20*100/75</f>
        <v>6950000</v>
      </c>
    </row>
    <row r="21" spans="1:15" s="14" customFormat="1" ht="13.5" thickBot="1">
      <c r="A21" s="70"/>
      <c r="B21" s="73"/>
      <c r="C21" s="73"/>
      <c r="D21" s="67"/>
      <c r="E21" s="67"/>
      <c r="F21" s="64"/>
      <c r="G21" s="73"/>
      <c r="H21" s="73"/>
      <c r="I21" s="79"/>
      <c r="J21" s="76"/>
      <c r="K21" s="30" t="s">
        <v>2</v>
      </c>
      <c r="L21" s="49">
        <v>600000</v>
      </c>
      <c r="M21" s="16">
        <v>0</v>
      </c>
      <c r="N21" s="17"/>
      <c r="O21" s="21">
        <f t="shared" si="0"/>
        <v>600000</v>
      </c>
    </row>
    <row r="22" spans="1:15" s="2" customFormat="1" ht="12.75" customHeight="1">
      <c r="A22" s="68" t="s">
        <v>28</v>
      </c>
      <c r="B22" s="71">
        <v>600</v>
      </c>
      <c r="C22" s="71">
        <v>60016</v>
      </c>
      <c r="D22" s="65" t="s">
        <v>59</v>
      </c>
      <c r="E22" s="65" t="s">
        <v>46</v>
      </c>
      <c r="F22" s="62" t="s">
        <v>10</v>
      </c>
      <c r="G22" s="71">
        <v>2007</v>
      </c>
      <c r="H22" s="71">
        <v>2008</v>
      </c>
      <c r="I22" s="77">
        <v>3667500</v>
      </c>
      <c r="J22" s="74">
        <v>3500000</v>
      </c>
      <c r="K22" s="28" t="s">
        <v>3</v>
      </c>
      <c r="L22" s="47">
        <f>SUM(L23:L26)</f>
        <v>3517500</v>
      </c>
      <c r="M22" s="31">
        <f>SUM(M23:M26)</f>
        <v>0</v>
      </c>
      <c r="N22" s="32">
        <f>SUM(N23:N26)</f>
        <v>0</v>
      </c>
      <c r="O22" s="21">
        <f t="shared" si="0"/>
        <v>3517500</v>
      </c>
    </row>
    <row r="23" spans="1:16" s="2" customFormat="1" ht="12.75">
      <c r="A23" s="69"/>
      <c r="B23" s="72"/>
      <c r="C23" s="72"/>
      <c r="D23" s="66"/>
      <c r="E23" s="66"/>
      <c r="F23" s="63"/>
      <c r="G23" s="72"/>
      <c r="H23" s="72"/>
      <c r="I23" s="78"/>
      <c r="J23" s="75"/>
      <c r="K23" s="27" t="s">
        <v>39</v>
      </c>
      <c r="L23" s="48">
        <v>892500</v>
      </c>
      <c r="M23" s="26"/>
      <c r="N23" s="29"/>
      <c r="O23" s="21">
        <f t="shared" si="0"/>
        <v>892500</v>
      </c>
      <c r="P23" s="39">
        <f>SUM(P25*25%)</f>
        <v>875000</v>
      </c>
    </row>
    <row r="24" spans="1:16" s="2" customFormat="1" ht="12.75">
      <c r="A24" s="69"/>
      <c r="B24" s="72"/>
      <c r="C24" s="72"/>
      <c r="D24" s="66"/>
      <c r="E24" s="66"/>
      <c r="F24" s="63"/>
      <c r="G24" s="72"/>
      <c r="H24" s="72"/>
      <c r="I24" s="78"/>
      <c r="J24" s="75"/>
      <c r="K24" s="27" t="s">
        <v>41</v>
      </c>
      <c r="L24" s="48">
        <v>0</v>
      </c>
      <c r="M24" s="26"/>
      <c r="N24" s="29"/>
      <c r="O24" s="21"/>
      <c r="P24" s="39"/>
    </row>
    <row r="25" spans="1:16" s="2" customFormat="1" ht="12.75">
      <c r="A25" s="69"/>
      <c r="B25" s="72"/>
      <c r="C25" s="72"/>
      <c r="D25" s="66"/>
      <c r="E25" s="66"/>
      <c r="F25" s="63"/>
      <c r="G25" s="72"/>
      <c r="H25" s="72"/>
      <c r="I25" s="78"/>
      <c r="J25" s="75"/>
      <c r="K25" s="27" t="s">
        <v>1</v>
      </c>
      <c r="L25" s="48">
        <v>2625000</v>
      </c>
      <c r="M25" s="26"/>
      <c r="N25" s="29"/>
      <c r="O25" s="21">
        <f t="shared" si="0"/>
        <v>2625000</v>
      </c>
      <c r="P25" s="21">
        <f>O25*100/75</f>
        <v>3500000</v>
      </c>
    </row>
    <row r="26" spans="1:15" s="14" customFormat="1" ht="13.5" thickBot="1">
      <c r="A26" s="70"/>
      <c r="B26" s="73"/>
      <c r="C26" s="73"/>
      <c r="D26" s="67"/>
      <c r="E26" s="67"/>
      <c r="F26" s="64"/>
      <c r="G26" s="73"/>
      <c r="H26" s="73"/>
      <c r="I26" s="79"/>
      <c r="J26" s="76"/>
      <c r="K26" s="30" t="s">
        <v>2</v>
      </c>
      <c r="L26" s="49">
        <v>0</v>
      </c>
      <c r="M26" s="16"/>
      <c r="N26" s="17"/>
      <c r="O26" s="21">
        <f t="shared" si="0"/>
        <v>0</v>
      </c>
    </row>
    <row r="27" spans="1:15" s="2" customFormat="1" ht="12.75" customHeight="1">
      <c r="A27" s="68" t="s">
        <v>29</v>
      </c>
      <c r="B27" s="71">
        <v>750</v>
      </c>
      <c r="C27" s="71">
        <v>75023</v>
      </c>
      <c r="D27" s="65" t="s">
        <v>61</v>
      </c>
      <c r="E27" s="65" t="s">
        <v>5</v>
      </c>
      <c r="F27" s="62" t="s">
        <v>11</v>
      </c>
      <c r="G27" s="71">
        <v>2008</v>
      </c>
      <c r="H27" s="71">
        <v>2008</v>
      </c>
      <c r="I27" s="77">
        <v>402000</v>
      </c>
      <c r="J27" s="74">
        <v>400000</v>
      </c>
      <c r="K27" s="28" t="s">
        <v>3</v>
      </c>
      <c r="L27" s="47">
        <f>SUM(L28:L31)</f>
        <v>402000</v>
      </c>
      <c r="M27" s="31">
        <f>SUM(M28:M31)</f>
        <v>0</v>
      </c>
      <c r="N27" s="32">
        <f>SUM(N28:N31)</f>
        <v>0</v>
      </c>
      <c r="O27" s="21">
        <f t="shared" si="0"/>
        <v>402000</v>
      </c>
    </row>
    <row r="28" spans="1:16" s="2" customFormat="1" ht="12.75">
      <c r="A28" s="69"/>
      <c r="B28" s="72"/>
      <c r="C28" s="72"/>
      <c r="D28" s="66"/>
      <c r="E28" s="66"/>
      <c r="F28" s="63"/>
      <c r="G28" s="72"/>
      <c r="H28" s="72"/>
      <c r="I28" s="78"/>
      <c r="J28" s="75"/>
      <c r="K28" s="27" t="s">
        <v>39</v>
      </c>
      <c r="L28" s="48">
        <v>102000</v>
      </c>
      <c r="M28" s="26"/>
      <c r="N28" s="29"/>
      <c r="O28" s="21">
        <f t="shared" si="0"/>
        <v>102000</v>
      </c>
      <c r="P28" s="39">
        <f>SUM(P30*25%)</f>
        <v>100000</v>
      </c>
    </row>
    <row r="29" spans="1:16" s="2" customFormat="1" ht="12.75">
      <c r="A29" s="69"/>
      <c r="B29" s="72"/>
      <c r="C29" s="72"/>
      <c r="D29" s="66"/>
      <c r="E29" s="66"/>
      <c r="F29" s="63"/>
      <c r="G29" s="72"/>
      <c r="H29" s="72"/>
      <c r="I29" s="78"/>
      <c r="J29" s="75"/>
      <c r="K29" s="27" t="s">
        <v>41</v>
      </c>
      <c r="L29" s="48">
        <v>0</v>
      </c>
      <c r="M29" s="26"/>
      <c r="N29" s="29"/>
      <c r="O29" s="21"/>
      <c r="P29" s="39"/>
    </row>
    <row r="30" spans="1:16" s="2" customFormat="1" ht="12.75">
      <c r="A30" s="69"/>
      <c r="B30" s="72"/>
      <c r="C30" s="72"/>
      <c r="D30" s="66"/>
      <c r="E30" s="66"/>
      <c r="F30" s="63"/>
      <c r="G30" s="72"/>
      <c r="H30" s="72"/>
      <c r="I30" s="78"/>
      <c r="J30" s="75"/>
      <c r="K30" s="27" t="s">
        <v>1</v>
      </c>
      <c r="L30" s="48">
        <v>300000</v>
      </c>
      <c r="M30" s="26"/>
      <c r="N30" s="29"/>
      <c r="O30" s="21">
        <f t="shared" si="0"/>
        <v>300000</v>
      </c>
      <c r="P30" s="21">
        <f>O30*100/75</f>
        <v>400000</v>
      </c>
    </row>
    <row r="31" spans="1:15" s="14" customFormat="1" ht="13.5" thickBot="1">
      <c r="A31" s="70"/>
      <c r="B31" s="73"/>
      <c r="C31" s="73"/>
      <c r="D31" s="67"/>
      <c r="E31" s="67"/>
      <c r="F31" s="64"/>
      <c r="G31" s="73"/>
      <c r="H31" s="73"/>
      <c r="I31" s="79"/>
      <c r="J31" s="76"/>
      <c r="K31" s="30" t="s">
        <v>2</v>
      </c>
      <c r="L31" s="49">
        <v>0</v>
      </c>
      <c r="M31" s="16"/>
      <c r="N31" s="17"/>
      <c r="O31" s="21">
        <f t="shared" si="0"/>
        <v>0</v>
      </c>
    </row>
    <row r="32" spans="1:15" s="2" customFormat="1" ht="12.75" customHeight="1">
      <c r="A32" s="68" t="s">
        <v>30</v>
      </c>
      <c r="B32" s="71">
        <v>754</v>
      </c>
      <c r="C32" s="71">
        <v>75412</v>
      </c>
      <c r="D32" s="65" t="s">
        <v>59</v>
      </c>
      <c r="E32" s="65" t="s">
        <v>6</v>
      </c>
      <c r="F32" s="62" t="s">
        <v>9</v>
      </c>
      <c r="G32" s="71">
        <v>2004</v>
      </c>
      <c r="H32" s="71">
        <v>2008</v>
      </c>
      <c r="I32" s="77">
        <v>1200500</v>
      </c>
      <c r="J32" s="74">
        <v>1157294</v>
      </c>
      <c r="K32" s="28" t="s">
        <v>3</v>
      </c>
      <c r="L32" s="47">
        <f>SUM(L33:L36)</f>
        <v>1161700</v>
      </c>
      <c r="M32" s="31">
        <f>SUM(M33:M36)</f>
        <v>0</v>
      </c>
      <c r="N32" s="32">
        <f>SUM(N33:N36)</f>
        <v>0</v>
      </c>
      <c r="O32" s="21">
        <f t="shared" si="0"/>
        <v>1161700</v>
      </c>
    </row>
    <row r="33" spans="1:16" s="2" customFormat="1" ht="12.75">
      <c r="A33" s="69"/>
      <c r="B33" s="72"/>
      <c r="C33" s="72"/>
      <c r="D33" s="66"/>
      <c r="E33" s="66"/>
      <c r="F33" s="63"/>
      <c r="G33" s="72"/>
      <c r="H33" s="72"/>
      <c r="I33" s="78"/>
      <c r="J33" s="75"/>
      <c r="K33" s="27" t="s">
        <v>39</v>
      </c>
      <c r="L33" s="48">
        <v>178000</v>
      </c>
      <c r="M33" s="26"/>
      <c r="N33" s="29"/>
      <c r="O33" s="21">
        <f t="shared" si="0"/>
        <v>178000</v>
      </c>
      <c r="P33" s="39">
        <f>SUM(P35*25%)</f>
        <v>289324</v>
      </c>
    </row>
    <row r="34" spans="1:16" s="2" customFormat="1" ht="12.75">
      <c r="A34" s="69"/>
      <c r="B34" s="72"/>
      <c r="C34" s="72"/>
      <c r="D34" s="66"/>
      <c r="E34" s="66"/>
      <c r="F34" s="63"/>
      <c r="G34" s="72"/>
      <c r="H34" s="72"/>
      <c r="I34" s="78"/>
      <c r="J34" s="75"/>
      <c r="K34" s="27" t="s">
        <v>41</v>
      </c>
      <c r="L34" s="48">
        <v>0</v>
      </c>
      <c r="M34" s="26"/>
      <c r="N34" s="29"/>
      <c r="O34" s="21"/>
      <c r="P34" s="39"/>
    </row>
    <row r="35" spans="1:16" s="2" customFormat="1" ht="12.75">
      <c r="A35" s="69"/>
      <c r="B35" s="72"/>
      <c r="C35" s="72"/>
      <c r="D35" s="66"/>
      <c r="E35" s="66"/>
      <c r="F35" s="63"/>
      <c r="G35" s="72"/>
      <c r="H35" s="72"/>
      <c r="I35" s="78"/>
      <c r="J35" s="75"/>
      <c r="K35" s="27" t="s">
        <v>1</v>
      </c>
      <c r="L35" s="48">
        <v>983700</v>
      </c>
      <c r="M35" s="26"/>
      <c r="N35" s="29"/>
      <c r="O35" s="21">
        <f t="shared" si="0"/>
        <v>983700</v>
      </c>
      <c r="P35" s="21">
        <f>O35*100/85</f>
        <v>1157294</v>
      </c>
    </row>
    <row r="36" spans="1:15" s="14" customFormat="1" ht="13.5" thickBot="1">
      <c r="A36" s="70"/>
      <c r="B36" s="73"/>
      <c r="C36" s="73"/>
      <c r="D36" s="67"/>
      <c r="E36" s="67"/>
      <c r="F36" s="64"/>
      <c r="G36" s="73"/>
      <c r="H36" s="73"/>
      <c r="I36" s="79"/>
      <c r="J36" s="76"/>
      <c r="K36" s="30" t="s">
        <v>2</v>
      </c>
      <c r="L36" s="49">
        <v>0</v>
      </c>
      <c r="M36" s="16"/>
      <c r="N36" s="17"/>
      <c r="O36" s="21">
        <f t="shared" si="0"/>
        <v>0</v>
      </c>
    </row>
    <row r="37" spans="1:15" s="2" customFormat="1" ht="12.75" customHeight="1">
      <c r="A37" s="68" t="s">
        <v>31</v>
      </c>
      <c r="B37" s="71">
        <v>801</v>
      </c>
      <c r="C37" s="71">
        <v>80101</v>
      </c>
      <c r="D37" s="65" t="s">
        <v>59</v>
      </c>
      <c r="E37" s="65" t="s">
        <v>45</v>
      </c>
      <c r="F37" s="62" t="s">
        <v>9</v>
      </c>
      <c r="G37" s="71">
        <v>2005</v>
      </c>
      <c r="H37" s="71">
        <v>2009</v>
      </c>
      <c r="I37" s="77">
        <v>1958000</v>
      </c>
      <c r="J37" s="74">
        <v>1950000</v>
      </c>
      <c r="K37" s="28" t="s">
        <v>3</v>
      </c>
      <c r="L37" s="47">
        <f>SUM(L38:L41)</f>
        <v>1008000</v>
      </c>
      <c r="M37" s="31">
        <f>SUM(M38:M41)</f>
        <v>950000</v>
      </c>
      <c r="N37" s="32">
        <f>SUM(N38:N41)</f>
        <v>0</v>
      </c>
      <c r="O37" s="21">
        <f t="shared" si="0"/>
        <v>1958000</v>
      </c>
    </row>
    <row r="38" spans="1:16" s="2" customFormat="1" ht="12.75">
      <c r="A38" s="69"/>
      <c r="B38" s="72"/>
      <c r="C38" s="72"/>
      <c r="D38" s="66"/>
      <c r="E38" s="66"/>
      <c r="F38" s="63"/>
      <c r="G38" s="72"/>
      <c r="H38" s="72"/>
      <c r="I38" s="78"/>
      <c r="J38" s="75"/>
      <c r="K38" s="27" t="s">
        <v>39</v>
      </c>
      <c r="L38" s="48">
        <v>408000</v>
      </c>
      <c r="M38" s="26">
        <v>380000</v>
      </c>
      <c r="N38" s="29"/>
      <c r="O38" s="21">
        <f t="shared" si="0"/>
        <v>788000</v>
      </c>
      <c r="P38" s="39">
        <f>SUM(P40*25%)</f>
        <v>487500</v>
      </c>
    </row>
    <row r="39" spans="1:16" s="2" customFormat="1" ht="12.75">
      <c r="A39" s="69"/>
      <c r="B39" s="72"/>
      <c r="C39" s="72"/>
      <c r="D39" s="66"/>
      <c r="E39" s="66"/>
      <c r="F39" s="63"/>
      <c r="G39" s="72"/>
      <c r="H39" s="72"/>
      <c r="I39" s="78"/>
      <c r="J39" s="75"/>
      <c r="K39" s="27" t="s">
        <v>41</v>
      </c>
      <c r="L39" s="48">
        <v>0</v>
      </c>
      <c r="M39" s="26">
        <v>0</v>
      </c>
      <c r="N39" s="29"/>
      <c r="O39" s="21"/>
      <c r="P39" s="39"/>
    </row>
    <row r="40" spans="1:16" s="2" customFormat="1" ht="12.75">
      <c r="A40" s="69"/>
      <c r="B40" s="72"/>
      <c r="C40" s="72"/>
      <c r="D40" s="66"/>
      <c r="E40" s="66"/>
      <c r="F40" s="63"/>
      <c r="G40" s="72"/>
      <c r="H40" s="72"/>
      <c r="I40" s="78"/>
      <c r="J40" s="75"/>
      <c r="K40" s="27" t="s">
        <v>1</v>
      </c>
      <c r="L40" s="48">
        <v>600000</v>
      </c>
      <c r="M40" s="26">
        <v>570000</v>
      </c>
      <c r="N40" s="29"/>
      <c r="O40" s="21">
        <f t="shared" si="0"/>
        <v>1170000</v>
      </c>
      <c r="P40" s="21">
        <f>O40*100/60</f>
        <v>1950000</v>
      </c>
    </row>
    <row r="41" spans="1:15" s="14" customFormat="1" ht="14.25" customHeight="1" thickBot="1">
      <c r="A41" s="70"/>
      <c r="B41" s="73"/>
      <c r="C41" s="73"/>
      <c r="D41" s="67"/>
      <c r="E41" s="67"/>
      <c r="F41" s="64"/>
      <c r="G41" s="73"/>
      <c r="H41" s="73"/>
      <c r="I41" s="79"/>
      <c r="J41" s="76"/>
      <c r="K41" s="30" t="s">
        <v>2</v>
      </c>
      <c r="L41" s="49">
        <v>0</v>
      </c>
      <c r="M41" s="16">
        <v>0</v>
      </c>
      <c r="N41" s="17"/>
      <c r="O41" s="21">
        <f t="shared" si="0"/>
        <v>0</v>
      </c>
    </row>
    <row r="42" spans="1:15" s="2" customFormat="1" ht="12.75" customHeight="1">
      <c r="A42" s="68" t="s">
        <v>32</v>
      </c>
      <c r="B42" s="71">
        <v>801</v>
      </c>
      <c r="C42" s="71">
        <v>80110</v>
      </c>
      <c r="D42" s="65" t="s">
        <v>51</v>
      </c>
      <c r="E42" s="65" t="s">
        <v>14</v>
      </c>
      <c r="F42" s="80" t="s">
        <v>50</v>
      </c>
      <c r="G42" s="71">
        <v>2008</v>
      </c>
      <c r="H42" s="71">
        <v>2008</v>
      </c>
      <c r="I42" s="77">
        <v>24685</v>
      </c>
      <c r="J42" s="74">
        <v>24685</v>
      </c>
      <c r="K42" s="28" t="s">
        <v>3</v>
      </c>
      <c r="L42" s="47">
        <f>SUM(L43:L46)</f>
        <v>24685</v>
      </c>
      <c r="M42" s="31">
        <f>SUM(M43:M46)</f>
        <v>0</v>
      </c>
      <c r="N42" s="32">
        <f>SUM(N43:N46)</f>
        <v>0</v>
      </c>
      <c r="O42" s="21">
        <f t="shared" si="0"/>
        <v>24685</v>
      </c>
    </row>
    <row r="43" spans="1:16" s="2" customFormat="1" ht="12.75">
      <c r="A43" s="69"/>
      <c r="B43" s="72"/>
      <c r="C43" s="72"/>
      <c r="D43" s="66"/>
      <c r="E43" s="66"/>
      <c r="F43" s="63"/>
      <c r="G43" s="72"/>
      <c r="H43" s="72"/>
      <c r="I43" s="78"/>
      <c r="J43" s="75"/>
      <c r="K43" s="27" t="s">
        <v>39</v>
      </c>
      <c r="L43" s="48">
        <v>6171</v>
      </c>
      <c r="M43" s="26"/>
      <c r="N43" s="29"/>
      <c r="O43" s="21">
        <f t="shared" si="0"/>
        <v>6171</v>
      </c>
      <c r="P43" s="39"/>
    </row>
    <row r="44" spans="1:16" s="2" customFormat="1" ht="12.75">
      <c r="A44" s="69"/>
      <c r="B44" s="72"/>
      <c r="C44" s="72"/>
      <c r="D44" s="66"/>
      <c r="E44" s="66"/>
      <c r="F44" s="63"/>
      <c r="G44" s="72"/>
      <c r="H44" s="72"/>
      <c r="I44" s="78"/>
      <c r="J44" s="75"/>
      <c r="K44" s="27" t="s">
        <v>41</v>
      </c>
      <c r="L44" s="48">
        <v>0</v>
      </c>
      <c r="M44" s="26"/>
      <c r="N44" s="29"/>
      <c r="O44" s="21"/>
      <c r="P44" s="39"/>
    </row>
    <row r="45" spans="1:16" s="2" customFormat="1" ht="12.75">
      <c r="A45" s="69"/>
      <c r="B45" s="72"/>
      <c r="C45" s="72"/>
      <c r="D45" s="66"/>
      <c r="E45" s="66"/>
      <c r="F45" s="63"/>
      <c r="G45" s="72"/>
      <c r="H45" s="72"/>
      <c r="I45" s="78"/>
      <c r="J45" s="75"/>
      <c r="K45" s="27" t="s">
        <v>1</v>
      </c>
      <c r="L45" s="48">
        <v>18514</v>
      </c>
      <c r="M45" s="26"/>
      <c r="N45" s="29"/>
      <c r="O45" s="21">
        <f t="shared" si="0"/>
        <v>18514</v>
      </c>
      <c r="P45" s="39">
        <f>SUM(O45*100/75)</f>
        <v>24685</v>
      </c>
    </row>
    <row r="46" spans="1:16" s="14" customFormat="1" ht="14.25" customHeight="1" thickBot="1">
      <c r="A46" s="70"/>
      <c r="B46" s="73"/>
      <c r="C46" s="73"/>
      <c r="D46" s="67"/>
      <c r="E46" s="67"/>
      <c r="F46" s="64"/>
      <c r="G46" s="73"/>
      <c r="H46" s="73"/>
      <c r="I46" s="79"/>
      <c r="J46" s="76"/>
      <c r="K46" s="30" t="s">
        <v>2</v>
      </c>
      <c r="L46" s="49">
        <v>0</v>
      </c>
      <c r="M46" s="16"/>
      <c r="N46" s="17"/>
      <c r="O46" s="21">
        <f t="shared" si="0"/>
        <v>0</v>
      </c>
      <c r="P46" s="39"/>
    </row>
    <row r="47" spans="1:15" s="2" customFormat="1" ht="12.75" customHeight="1">
      <c r="A47" s="68" t="s">
        <v>33</v>
      </c>
      <c r="B47" s="71">
        <v>852</v>
      </c>
      <c r="C47" s="71">
        <v>85295</v>
      </c>
      <c r="D47" s="65" t="s">
        <v>57</v>
      </c>
      <c r="E47" s="65" t="s">
        <v>58</v>
      </c>
      <c r="F47" s="80" t="s">
        <v>49</v>
      </c>
      <c r="G47" s="71">
        <v>2008</v>
      </c>
      <c r="H47" s="71">
        <v>2008</v>
      </c>
      <c r="I47" s="77">
        <v>245000</v>
      </c>
      <c r="J47" s="74">
        <v>245000</v>
      </c>
      <c r="K47" s="28" t="s">
        <v>3</v>
      </c>
      <c r="L47" s="47">
        <f>SUM(L48:L51)</f>
        <v>245000</v>
      </c>
      <c r="M47" s="31">
        <f>SUM(M48:M51)</f>
        <v>0</v>
      </c>
      <c r="N47" s="32">
        <f>SUM(N48:N51)</f>
        <v>0</v>
      </c>
      <c r="O47" s="21">
        <f>SUM(L47:N47)</f>
        <v>245000</v>
      </c>
    </row>
    <row r="48" spans="1:16" s="2" customFormat="1" ht="12.75">
      <c r="A48" s="69"/>
      <c r="B48" s="72"/>
      <c r="C48" s="72"/>
      <c r="D48" s="66"/>
      <c r="E48" s="66"/>
      <c r="F48" s="81"/>
      <c r="G48" s="72"/>
      <c r="H48" s="72"/>
      <c r="I48" s="78"/>
      <c r="J48" s="75"/>
      <c r="K48" s="27" t="s">
        <v>39</v>
      </c>
      <c r="L48" s="48"/>
      <c r="M48" s="26"/>
      <c r="N48" s="29"/>
      <c r="O48" s="21">
        <f>SUM(L48:N48)</f>
        <v>0</v>
      </c>
      <c r="P48" s="39"/>
    </row>
    <row r="49" spans="1:16" s="2" customFormat="1" ht="12.75">
      <c r="A49" s="69"/>
      <c r="B49" s="72"/>
      <c r="C49" s="72"/>
      <c r="D49" s="66"/>
      <c r="E49" s="66"/>
      <c r="F49" s="81"/>
      <c r="G49" s="72"/>
      <c r="H49" s="72"/>
      <c r="I49" s="78"/>
      <c r="J49" s="75"/>
      <c r="K49" s="27" t="s">
        <v>41</v>
      </c>
      <c r="L49" s="48">
        <v>0</v>
      </c>
      <c r="M49" s="26"/>
      <c r="N49" s="29"/>
      <c r="O49" s="21"/>
      <c r="P49" s="39"/>
    </row>
    <row r="50" spans="1:16" s="2" customFormat="1" ht="12.75">
      <c r="A50" s="69"/>
      <c r="B50" s="72"/>
      <c r="C50" s="72"/>
      <c r="D50" s="66"/>
      <c r="E50" s="66"/>
      <c r="F50" s="81"/>
      <c r="G50" s="72"/>
      <c r="H50" s="72"/>
      <c r="I50" s="78"/>
      <c r="J50" s="75"/>
      <c r="K50" s="27" t="s">
        <v>1</v>
      </c>
      <c r="L50" s="48">
        <v>245000</v>
      </c>
      <c r="M50" s="26"/>
      <c r="N50" s="29"/>
      <c r="O50" s="21"/>
      <c r="P50" s="39"/>
    </row>
    <row r="51" spans="1:16" s="14" customFormat="1" ht="14.25" customHeight="1" thickBot="1">
      <c r="A51" s="70"/>
      <c r="B51" s="73"/>
      <c r="C51" s="73"/>
      <c r="D51" s="67"/>
      <c r="E51" s="67"/>
      <c r="F51" s="82"/>
      <c r="G51" s="73"/>
      <c r="H51" s="73"/>
      <c r="I51" s="79"/>
      <c r="J51" s="76"/>
      <c r="K51" s="30" t="s">
        <v>2</v>
      </c>
      <c r="L51" s="49">
        <v>0</v>
      </c>
      <c r="M51" s="16"/>
      <c r="N51" s="17"/>
      <c r="O51" s="21"/>
      <c r="P51" s="39"/>
    </row>
    <row r="52" spans="1:14" s="13" customFormat="1" ht="15" customHeight="1" thickBot="1">
      <c r="A52" s="57">
        <v>1</v>
      </c>
      <c r="B52" s="58">
        <v>2</v>
      </c>
      <c r="C52" s="58">
        <v>3</v>
      </c>
      <c r="D52" s="59">
        <v>4</v>
      </c>
      <c r="E52" s="59">
        <v>5</v>
      </c>
      <c r="F52" s="59">
        <v>6</v>
      </c>
      <c r="G52" s="59">
        <v>7</v>
      </c>
      <c r="H52" s="59">
        <v>8</v>
      </c>
      <c r="I52" s="59">
        <v>9</v>
      </c>
      <c r="J52" s="60">
        <v>10</v>
      </c>
      <c r="K52" s="59">
        <v>11</v>
      </c>
      <c r="L52" s="60">
        <v>12</v>
      </c>
      <c r="M52" s="59">
        <v>13</v>
      </c>
      <c r="N52" s="61">
        <v>14</v>
      </c>
    </row>
    <row r="53" spans="1:15" s="2" customFormat="1" ht="12.75" customHeight="1">
      <c r="A53" s="68" t="s">
        <v>34</v>
      </c>
      <c r="B53" s="71">
        <v>900</v>
      </c>
      <c r="C53" s="71">
        <v>90001</v>
      </c>
      <c r="D53" s="65" t="s">
        <v>59</v>
      </c>
      <c r="E53" s="65" t="s">
        <v>42</v>
      </c>
      <c r="F53" s="62" t="s">
        <v>9</v>
      </c>
      <c r="G53" s="71">
        <v>2008</v>
      </c>
      <c r="H53" s="71">
        <v>2008</v>
      </c>
      <c r="I53" s="77">
        <v>603000</v>
      </c>
      <c r="J53" s="74">
        <v>600000</v>
      </c>
      <c r="K53" s="28" t="s">
        <v>3</v>
      </c>
      <c r="L53" s="47">
        <f>SUM(L54:L57)</f>
        <v>603000</v>
      </c>
      <c r="M53" s="31">
        <f>SUM(M54:M57)</f>
        <v>0</v>
      </c>
      <c r="N53" s="32">
        <f>SUM(N54:N57)</f>
        <v>0</v>
      </c>
      <c r="O53" s="21"/>
    </row>
    <row r="54" spans="1:16" s="2" customFormat="1" ht="12.75">
      <c r="A54" s="69"/>
      <c r="B54" s="72"/>
      <c r="C54" s="72"/>
      <c r="D54" s="66"/>
      <c r="E54" s="66"/>
      <c r="F54" s="63"/>
      <c r="G54" s="72"/>
      <c r="H54" s="72"/>
      <c r="I54" s="78"/>
      <c r="J54" s="75"/>
      <c r="K54" s="27" t="s">
        <v>39</v>
      </c>
      <c r="L54" s="48">
        <v>153000</v>
      </c>
      <c r="M54" s="26"/>
      <c r="N54" s="29"/>
      <c r="O54" s="21">
        <f t="shared" si="0"/>
        <v>153000</v>
      </c>
      <c r="P54" s="39"/>
    </row>
    <row r="55" spans="1:16" s="2" customFormat="1" ht="12.75">
      <c r="A55" s="69"/>
      <c r="B55" s="72"/>
      <c r="C55" s="72"/>
      <c r="D55" s="66"/>
      <c r="E55" s="66"/>
      <c r="F55" s="63"/>
      <c r="G55" s="72"/>
      <c r="H55" s="72"/>
      <c r="I55" s="78"/>
      <c r="J55" s="75"/>
      <c r="K55" s="27" t="s">
        <v>41</v>
      </c>
      <c r="L55" s="48">
        <v>0</v>
      </c>
      <c r="M55" s="26"/>
      <c r="N55" s="29"/>
      <c r="O55" s="21"/>
      <c r="P55" s="39"/>
    </row>
    <row r="56" spans="1:16" s="2" customFormat="1" ht="12.75">
      <c r="A56" s="69"/>
      <c r="B56" s="72"/>
      <c r="C56" s="72"/>
      <c r="D56" s="66"/>
      <c r="E56" s="66"/>
      <c r="F56" s="63"/>
      <c r="G56" s="72"/>
      <c r="H56" s="72"/>
      <c r="I56" s="78"/>
      <c r="J56" s="75"/>
      <c r="K56" s="27" t="s">
        <v>1</v>
      </c>
      <c r="L56" s="48">
        <v>450000</v>
      </c>
      <c r="M56" s="26"/>
      <c r="N56" s="29"/>
      <c r="O56" s="21">
        <f t="shared" si="0"/>
        <v>450000</v>
      </c>
      <c r="P56" s="39">
        <f>SUM(O56*100/75)</f>
        <v>600000</v>
      </c>
    </row>
    <row r="57" spans="1:16" s="14" customFormat="1" ht="14.25" customHeight="1" thickBot="1">
      <c r="A57" s="70"/>
      <c r="B57" s="73"/>
      <c r="C57" s="73"/>
      <c r="D57" s="67"/>
      <c r="E57" s="67"/>
      <c r="F57" s="64"/>
      <c r="G57" s="73"/>
      <c r="H57" s="73"/>
      <c r="I57" s="79"/>
      <c r="J57" s="76"/>
      <c r="K57" s="30" t="s">
        <v>2</v>
      </c>
      <c r="L57" s="49">
        <v>0</v>
      </c>
      <c r="M57" s="16"/>
      <c r="N57" s="17"/>
      <c r="O57" s="21">
        <f t="shared" si="0"/>
        <v>0</v>
      </c>
      <c r="P57" s="39"/>
    </row>
    <row r="58" spans="1:15" s="2" customFormat="1" ht="12.75" customHeight="1">
      <c r="A58" s="68" t="s">
        <v>35</v>
      </c>
      <c r="B58" s="71">
        <v>900</v>
      </c>
      <c r="C58" s="71">
        <v>90001</v>
      </c>
      <c r="D58" s="65" t="s">
        <v>59</v>
      </c>
      <c r="E58" s="65" t="s">
        <v>43</v>
      </c>
      <c r="F58" s="62" t="s">
        <v>9</v>
      </c>
      <c r="G58" s="71">
        <v>2007</v>
      </c>
      <c r="H58" s="71">
        <v>2010</v>
      </c>
      <c r="I58" s="77">
        <v>2683000</v>
      </c>
      <c r="J58" s="74">
        <v>2600000</v>
      </c>
      <c r="K58" s="28" t="s">
        <v>3</v>
      </c>
      <c r="L58" s="47">
        <f>SUM(L59:L62)</f>
        <v>503000</v>
      </c>
      <c r="M58" s="31">
        <f>SUM(M59:M62)</f>
        <v>1100000</v>
      </c>
      <c r="N58" s="32">
        <f>SUM(N59:N62)</f>
        <v>1000000</v>
      </c>
      <c r="O58" s="21">
        <f aca="true" t="shared" si="1" ref="O58:O92">SUM(L58:N58)</f>
        <v>2603000</v>
      </c>
    </row>
    <row r="59" spans="1:16" s="2" customFormat="1" ht="12.75">
      <c r="A59" s="69"/>
      <c r="B59" s="72"/>
      <c r="C59" s="72"/>
      <c r="D59" s="66"/>
      <c r="E59" s="66"/>
      <c r="F59" s="63"/>
      <c r="G59" s="72"/>
      <c r="H59" s="72"/>
      <c r="I59" s="78"/>
      <c r="J59" s="75"/>
      <c r="K59" s="27" t="s">
        <v>39</v>
      </c>
      <c r="L59" s="48">
        <v>128000</v>
      </c>
      <c r="M59" s="26">
        <v>275000</v>
      </c>
      <c r="N59" s="29">
        <v>250000</v>
      </c>
      <c r="O59" s="21">
        <f t="shared" si="1"/>
        <v>653000</v>
      </c>
      <c r="P59" s="39">
        <f>SUM(P61*25%)</f>
        <v>650000</v>
      </c>
    </row>
    <row r="60" spans="1:16" s="2" customFormat="1" ht="12.75">
      <c r="A60" s="69"/>
      <c r="B60" s="72"/>
      <c r="C60" s="72"/>
      <c r="D60" s="66"/>
      <c r="E60" s="66"/>
      <c r="F60" s="63"/>
      <c r="G60" s="72"/>
      <c r="H60" s="72"/>
      <c r="I60" s="78"/>
      <c r="J60" s="75"/>
      <c r="K60" s="27" t="s">
        <v>41</v>
      </c>
      <c r="L60" s="48">
        <v>0</v>
      </c>
      <c r="M60" s="26">
        <v>0</v>
      </c>
      <c r="N60" s="29">
        <v>0</v>
      </c>
      <c r="O60" s="21"/>
      <c r="P60" s="39"/>
    </row>
    <row r="61" spans="1:16" s="2" customFormat="1" ht="12.75">
      <c r="A61" s="69"/>
      <c r="B61" s="72"/>
      <c r="C61" s="72"/>
      <c r="D61" s="66"/>
      <c r="E61" s="66"/>
      <c r="F61" s="63"/>
      <c r="G61" s="72"/>
      <c r="H61" s="72"/>
      <c r="I61" s="78"/>
      <c r="J61" s="75"/>
      <c r="K61" s="27" t="s">
        <v>1</v>
      </c>
      <c r="L61" s="48">
        <v>375000</v>
      </c>
      <c r="M61" s="26">
        <v>825000</v>
      </c>
      <c r="N61" s="29">
        <v>750000</v>
      </c>
      <c r="O61" s="21">
        <f t="shared" si="1"/>
        <v>1950000</v>
      </c>
      <c r="P61" s="21">
        <f>O61*100/75</f>
        <v>2600000</v>
      </c>
    </row>
    <row r="62" spans="1:15" s="14" customFormat="1" ht="13.5" thickBot="1">
      <c r="A62" s="70"/>
      <c r="B62" s="73"/>
      <c r="C62" s="73"/>
      <c r="D62" s="67"/>
      <c r="E62" s="67"/>
      <c r="F62" s="64"/>
      <c r="G62" s="73"/>
      <c r="H62" s="73"/>
      <c r="I62" s="79"/>
      <c r="J62" s="76"/>
      <c r="K62" s="30" t="s">
        <v>2</v>
      </c>
      <c r="L62" s="49">
        <v>0</v>
      </c>
      <c r="M62" s="16"/>
      <c r="N62" s="17"/>
      <c r="O62" s="21">
        <f t="shared" si="1"/>
        <v>0</v>
      </c>
    </row>
    <row r="63" spans="1:15" s="2" customFormat="1" ht="12.75" customHeight="1">
      <c r="A63" s="68" t="s">
        <v>36</v>
      </c>
      <c r="B63" s="71">
        <v>900</v>
      </c>
      <c r="C63" s="71">
        <v>90002</v>
      </c>
      <c r="D63" s="65" t="s">
        <v>59</v>
      </c>
      <c r="E63" s="65" t="s">
        <v>44</v>
      </c>
      <c r="F63" s="62" t="s">
        <v>9</v>
      </c>
      <c r="G63" s="71">
        <v>2008</v>
      </c>
      <c r="H63" s="71">
        <v>2008</v>
      </c>
      <c r="I63" s="77">
        <v>900000</v>
      </c>
      <c r="J63" s="74">
        <v>866667</v>
      </c>
      <c r="K63" s="28" t="s">
        <v>3</v>
      </c>
      <c r="L63" s="47">
        <f>SUM(L64:L67)</f>
        <v>900000</v>
      </c>
      <c r="M63" s="31">
        <f>SUM(M64:M67)</f>
        <v>0</v>
      </c>
      <c r="N63" s="32">
        <f>SUM(N64:N67)</f>
        <v>0</v>
      </c>
      <c r="O63" s="21">
        <f t="shared" si="1"/>
        <v>900000</v>
      </c>
    </row>
    <row r="64" spans="1:15" s="2" customFormat="1" ht="12.75">
      <c r="A64" s="69"/>
      <c r="B64" s="72"/>
      <c r="C64" s="72"/>
      <c r="D64" s="66"/>
      <c r="E64" s="66"/>
      <c r="F64" s="63"/>
      <c r="G64" s="72"/>
      <c r="H64" s="72"/>
      <c r="I64" s="78"/>
      <c r="J64" s="75"/>
      <c r="K64" s="27" t="s">
        <v>39</v>
      </c>
      <c r="L64" s="48">
        <v>0</v>
      </c>
      <c r="M64" s="26"/>
      <c r="N64" s="29"/>
      <c r="O64" s="21">
        <f t="shared" si="1"/>
        <v>0</v>
      </c>
    </row>
    <row r="65" spans="1:15" s="2" customFormat="1" ht="12.75">
      <c r="A65" s="69"/>
      <c r="B65" s="72"/>
      <c r="C65" s="72"/>
      <c r="D65" s="66"/>
      <c r="E65" s="66"/>
      <c r="F65" s="63"/>
      <c r="G65" s="72"/>
      <c r="H65" s="72"/>
      <c r="I65" s="78"/>
      <c r="J65" s="75"/>
      <c r="K65" s="27" t="s">
        <v>41</v>
      </c>
      <c r="L65" s="48">
        <v>250000</v>
      </c>
      <c r="M65" s="26"/>
      <c r="N65" s="29"/>
      <c r="O65" s="21"/>
    </row>
    <row r="66" spans="1:16" s="2" customFormat="1" ht="12.75">
      <c r="A66" s="69"/>
      <c r="B66" s="72"/>
      <c r="C66" s="72"/>
      <c r="D66" s="66"/>
      <c r="E66" s="66"/>
      <c r="F66" s="63"/>
      <c r="G66" s="72"/>
      <c r="H66" s="72"/>
      <c r="I66" s="78"/>
      <c r="J66" s="75"/>
      <c r="K66" s="27" t="s">
        <v>1</v>
      </c>
      <c r="L66" s="48">
        <v>650000</v>
      </c>
      <c r="M66" s="26"/>
      <c r="N66" s="29"/>
      <c r="O66" s="21">
        <f t="shared" si="1"/>
        <v>650000</v>
      </c>
      <c r="P66" s="21">
        <f>SUM(O66*100/75)</f>
        <v>866667</v>
      </c>
    </row>
    <row r="67" spans="1:15" s="14" customFormat="1" ht="13.5" thickBot="1">
      <c r="A67" s="70"/>
      <c r="B67" s="73"/>
      <c r="C67" s="73"/>
      <c r="D67" s="67"/>
      <c r="E67" s="67"/>
      <c r="F67" s="64"/>
      <c r="G67" s="73"/>
      <c r="H67" s="73"/>
      <c r="I67" s="79"/>
      <c r="J67" s="76"/>
      <c r="K67" s="30" t="s">
        <v>2</v>
      </c>
      <c r="L67" s="49">
        <v>0</v>
      </c>
      <c r="M67" s="16"/>
      <c r="N67" s="17"/>
      <c r="O67" s="21">
        <f t="shared" si="1"/>
        <v>0</v>
      </c>
    </row>
    <row r="68" spans="1:15" s="2" customFormat="1" ht="12.75" customHeight="1">
      <c r="A68" s="68" t="s">
        <v>37</v>
      </c>
      <c r="B68" s="71">
        <v>900</v>
      </c>
      <c r="C68" s="71">
        <v>90095</v>
      </c>
      <c r="D68" s="65" t="s">
        <v>59</v>
      </c>
      <c r="E68" s="65" t="s">
        <v>7</v>
      </c>
      <c r="F68" s="62" t="s">
        <v>9</v>
      </c>
      <c r="G68" s="71">
        <v>2008</v>
      </c>
      <c r="H68" s="71">
        <v>2008</v>
      </c>
      <c r="I68" s="77">
        <v>2020000</v>
      </c>
      <c r="J68" s="74">
        <v>2020000</v>
      </c>
      <c r="K68" s="28" t="s">
        <v>3</v>
      </c>
      <c r="L68" s="47">
        <f>SUM(L69:L72)</f>
        <v>2020000</v>
      </c>
      <c r="M68" s="31">
        <f>SUM(M69:M72)</f>
        <v>0</v>
      </c>
      <c r="N68" s="32">
        <f>SUM(N69:N72)</f>
        <v>0</v>
      </c>
      <c r="O68" s="21">
        <f t="shared" si="1"/>
        <v>2020000</v>
      </c>
    </row>
    <row r="69" spans="1:15" s="2" customFormat="1" ht="12.75">
      <c r="A69" s="69"/>
      <c r="B69" s="72"/>
      <c r="C69" s="72"/>
      <c r="D69" s="66"/>
      <c r="E69" s="66"/>
      <c r="F69" s="63"/>
      <c r="G69" s="72"/>
      <c r="H69" s="72"/>
      <c r="I69" s="78"/>
      <c r="J69" s="75"/>
      <c r="K69" s="27" t="s">
        <v>39</v>
      </c>
      <c r="L69" s="48">
        <v>0</v>
      </c>
      <c r="M69" s="26"/>
      <c r="N69" s="29"/>
      <c r="O69" s="21">
        <f t="shared" si="1"/>
        <v>0</v>
      </c>
    </row>
    <row r="70" spans="1:15" s="2" customFormat="1" ht="12.75">
      <c r="A70" s="69"/>
      <c r="B70" s="72"/>
      <c r="C70" s="72"/>
      <c r="D70" s="66"/>
      <c r="E70" s="66"/>
      <c r="F70" s="63"/>
      <c r="G70" s="72"/>
      <c r="H70" s="72"/>
      <c r="I70" s="78"/>
      <c r="J70" s="75"/>
      <c r="K70" s="27" t="s">
        <v>41</v>
      </c>
      <c r="L70" s="48">
        <v>505000</v>
      </c>
      <c r="M70" s="26"/>
      <c r="N70" s="29"/>
      <c r="O70" s="21"/>
    </row>
    <row r="71" spans="1:16" s="2" customFormat="1" ht="12.75">
      <c r="A71" s="69"/>
      <c r="B71" s="72"/>
      <c r="C71" s="72"/>
      <c r="D71" s="66"/>
      <c r="E71" s="66"/>
      <c r="F71" s="63"/>
      <c r="G71" s="72"/>
      <c r="H71" s="72"/>
      <c r="I71" s="78"/>
      <c r="J71" s="75"/>
      <c r="K71" s="27" t="s">
        <v>1</v>
      </c>
      <c r="L71" s="48">
        <v>1515000</v>
      </c>
      <c r="M71" s="26"/>
      <c r="N71" s="29"/>
      <c r="O71" s="21">
        <f t="shared" si="1"/>
        <v>1515000</v>
      </c>
      <c r="P71" s="21">
        <f>SUM(O71*100/75)</f>
        <v>2020000</v>
      </c>
    </row>
    <row r="72" spans="1:16" s="14" customFormat="1" ht="13.5" thickBot="1">
      <c r="A72" s="70"/>
      <c r="B72" s="73"/>
      <c r="C72" s="73"/>
      <c r="D72" s="67"/>
      <c r="E72" s="67"/>
      <c r="F72" s="64"/>
      <c r="G72" s="73"/>
      <c r="H72" s="73"/>
      <c r="I72" s="79"/>
      <c r="J72" s="76"/>
      <c r="K72" s="30" t="s">
        <v>2</v>
      </c>
      <c r="L72" s="49">
        <v>0</v>
      </c>
      <c r="M72" s="16"/>
      <c r="N72" s="17"/>
      <c r="O72" s="21">
        <f t="shared" si="1"/>
        <v>0</v>
      </c>
      <c r="P72" s="15"/>
    </row>
    <row r="73" spans="1:15" s="2" customFormat="1" ht="12.75">
      <c r="A73" s="68" t="s">
        <v>38</v>
      </c>
      <c r="B73" s="71">
        <v>921</v>
      </c>
      <c r="C73" s="71">
        <v>92109</v>
      </c>
      <c r="D73" s="65" t="s">
        <v>62</v>
      </c>
      <c r="E73" s="65" t="s">
        <v>21</v>
      </c>
      <c r="F73" s="62" t="s">
        <v>9</v>
      </c>
      <c r="G73" s="71">
        <v>2006</v>
      </c>
      <c r="H73" s="71">
        <v>2009</v>
      </c>
      <c r="I73" s="77">
        <v>1070000</v>
      </c>
      <c r="J73" s="74">
        <v>625000</v>
      </c>
      <c r="K73" s="28" t="s">
        <v>3</v>
      </c>
      <c r="L73" s="47">
        <f>SUM(L74:L77)</f>
        <v>510000</v>
      </c>
      <c r="M73" s="31">
        <f>SUM(M74:M77)</f>
        <v>520000</v>
      </c>
      <c r="N73" s="32">
        <f>SUM(N74:N77)</f>
        <v>0</v>
      </c>
      <c r="O73" s="21">
        <f t="shared" si="1"/>
        <v>1030000</v>
      </c>
    </row>
    <row r="74" spans="1:16" s="2" customFormat="1" ht="12.75">
      <c r="A74" s="69"/>
      <c r="B74" s="72"/>
      <c r="C74" s="72"/>
      <c r="D74" s="66"/>
      <c r="E74" s="66"/>
      <c r="F74" s="63"/>
      <c r="G74" s="72"/>
      <c r="H74" s="72"/>
      <c r="I74" s="78"/>
      <c r="J74" s="75"/>
      <c r="K74" s="27" t="s">
        <v>39</v>
      </c>
      <c r="L74" s="48">
        <v>260000</v>
      </c>
      <c r="M74" s="26">
        <v>270000</v>
      </c>
      <c r="N74" s="29"/>
      <c r="O74" s="21">
        <f t="shared" si="1"/>
        <v>530000</v>
      </c>
      <c r="P74" s="39">
        <f>SUM(P76*25%)</f>
        <v>166667</v>
      </c>
    </row>
    <row r="75" spans="1:16" s="2" customFormat="1" ht="12.75">
      <c r="A75" s="69"/>
      <c r="B75" s="72"/>
      <c r="C75" s="72"/>
      <c r="D75" s="66"/>
      <c r="E75" s="66"/>
      <c r="F75" s="63"/>
      <c r="G75" s="72"/>
      <c r="H75" s="72"/>
      <c r="I75" s="78"/>
      <c r="J75" s="75"/>
      <c r="K75" s="27" t="s">
        <v>41</v>
      </c>
      <c r="L75" s="48">
        <v>0</v>
      </c>
      <c r="M75" s="26">
        <v>0</v>
      </c>
      <c r="N75" s="29"/>
      <c r="O75" s="21"/>
      <c r="P75" s="39"/>
    </row>
    <row r="76" spans="1:16" s="2" customFormat="1" ht="12.75">
      <c r="A76" s="69"/>
      <c r="B76" s="72"/>
      <c r="C76" s="72"/>
      <c r="D76" s="66"/>
      <c r="E76" s="66"/>
      <c r="F76" s="63"/>
      <c r="G76" s="72"/>
      <c r="H76" s="72"/>
      <c r="I76" s="78"/>
      <c r="J76" s="75"/>
      <c r="K76" s="27" t="s">
        <v>1</v>
      </c>
      <c r="L76" s="48">
        <v>250000</v>
      </c>
      <c r="M76" s="26">
        <v>250000</v>
      </c>
      <c r="N76" s="29"/>
      <c r="O76" s="21">
        <f t="shared" si="1"/>
        <v>500000</v>
      </c>
      <c r="P76" s="21">
        <f>O76*100/75</f>
        <v>666667</v>
      </c>
    </row>
    <row r="77" spans="1:15" s="14" customFormat="1" ht="13.5" thickBot="1">
      <c r="A77" s="70"/>
      <c r="B77" s="73"/>
      <c r="C77" s="73"/>
      <c r="D77" s="67"/>
      <c r="E77" s="67"/>
      <c r="F77" s="64"/>
      <c r="G77" s="73"/>
      <c r="H77" s="73"/>
      <c r="I77" s="79"/>
      <c r="J77" s="76"/>
      <c r="K77" s="30" t="s">
        <v>2</v>
      </c>
      <c r="L77" s="49">
        <v>0</v>
      </c>
      <c r="M77" s="16"/>
      <c r="N77" s="17"/>
      <c r="O77" s="21">
        <f t="shared" si="1"/>
        <v>0</v>
      </c>
    </row>
    <row r="78" spans="1:15" s="2" customFormat="1" ht="12.75">
      <c r="A78" s="68" t="s">
        <v>52</v>
      </c>
      <c r="B78" s="71">
        <v>921</v>
      </c>
      <c r="C78" s="71">
        <v>92109</v>
      </c>
      <c r="D78" s="65" t="s">
        <v>62</v>
      </c>
      <c r="E78" s="65" t="s">
        <v>56</v>
      </c>
      <c r="F78" s="62" t="s">
        <v>9</v>
      </c>
      <c r="G78" s="71">
        <v>2007</v>
      </c>
      <c r="H78" s="71">
        <v>2008</v>
      </c>
      <c r="I78" s="77">
        <v>525050</v>
      </c>
      <c r="J78" s="74">
        <v>500000</v>
      </c>
      <c r="K78" s="28" t="s">
        <v>3</v>
      </c>
      <c r="L78" s="31">
        <f>SUM(L79:L82)</f>
        <v>503000</v>
      </c>
      <c r="M78" s="31">
        <f>SUM(M79:M82)</f>
        <v>0</v>
      </c>
      <c r="N78" s="32">
        <f>SUM(N79:N82)</f>
        <v>0</v>
      </c>
      <c r="O78" s="21">
        <f t="shared" si="1"/>
        <v>503000</v>
      </c>
    </row>
    <row r="79" spans="1:15" s="2" customFormat="1" ht="12.75">
      <c r="A79" s="69"/>
      <c r="B79" s="72"/>
      <c r="C79" s="72"/>
      <c r="D79" s="66"/>
      <c r="E79" s="66"/>
      <c r="F79" s="63"/>
      <c r="G79" s="72"/>
      <c r="H79" s="72"/>
      <c r="I79" s="78"/>
      <c r="J79" s="75"/>
      <c r="K79" s="27" t="s">
        <v>39</v>
      </c>
      <c r="L79" s="48">
        <v>128000</v>
      </c>
      <c r="M79" s="26"/>
      <c r="N79" s="29"/>
      <c r="O79" s="21"/>
    </row>
    <row r="80" spans="1:16" s="2" customFormat="1" ht="12.75">
      <c r="A80" s="69"/>
      <c r="B80" s="72"/>
      <c r="C80" s="72"/>
      <c r="D80" s="66"/>
      <c r="E80" s="66"/>
      <c r="F80" s="63"/>
      <c r="G80" s="72"/>
      <c r="H80" s="72"/>
      <c r="I80" s="78"/>
      <c r="J80" s="75"/>
      <c r="K80" s="27" t="s">
        <v>41</v>
      </c>
      <c r="L80" s="48">
        <v>0</v>
      </c>
      <c r="M80" s="26"/>
      <c r="N80" s="29"/>
      <c r="O80" s="21">
        <f t="shared" si="1"/>
        <v>0</v>
      </c>
      <c r="P80" s="39">
        <f>SUM(P81*25%)</f>
        <v>125000</v>
      </c>
    </row>
    <row r="81" spans="1:16" s="2" customFormat="1" ht="12.75">
      <c r="A81" s="69"/>
      <c r="B81" s="72"/>
      <c r="C81" s="72"/>
      <c r="D81" s="66"/>
      <c r="E81" s="66"/>
      <c r="F81" s="63"/>
      <c r="G81" s="72"/>
      <c r="H81" s="72"/>
      <c r="I81" s="78"/>
      <c r="J81" s="75"/>
      <c r="K81" s="27" t="s">
        <v>1</v>
      </c>
      <c r="L81" s="48">
        <v>375000</v>
      </c>
      <c r="M81" s="26"/>
      <c r="N81" s="29"/>
      <c r="O81" s="21">
        <f t="shared" si="1"/>
        <v>375000</v>
      </c>
      <c r="P81" s="21">
        <f>O81*100/75</f>
        <v>500000</v>
      </c>
    </row>
    <row r="82" spans="1:15" s="14" customFormat="1" ht="13.5" thickBot="1">
      <c r="A82" s="70"/>
      <c r="B82" s="73"/>
      <c r="C82" s="73"/>
      <c r="D82" s="67"/>
      <c r="E82" s="67"/>
      <c r="F82" s="64"/>
      <c r="G82" s="73"/>
      <c r="H82" s="73"/>
      <c r="I82" s="79"/>
      <c r="J82" s="76"/>
      <c r="K82" s="30" t="s">
        <v>2</v>
      </c>
      <c r="L82" s="49">
        <v>0</v>
      </c>
      <c r="M82" s="16"/>
      <c r="N82" s="17"/>
      <c r="O82" s="21">
        <f t="shared" si="1"/>
        <v>0</v>
      </c>
    </row>
    <row r="83" spans="1:15" s="2" customFormat="1" ht="12.75" customHeight="1">
      <c r="A83" s="68" t="s">
        <v>53</v>
      </c>
      <c r="B83" s="71">
        <v>926</v>
      </c>
      <c r="C83" s="71">
        <v>92604</v>
      </c>
      <c r="D83" s="65" t="s">
        <v>59</v>
      </c>
      <c r="E83" s="65" t="s">
        <v>8</v>
      </c>
      <c r="F83" s="80" t="s">
        <v>48</v>
      </c>
      <c r="G83" s="71">
        <v>2008</v>
      </c>
      <c r="H83" s="71">
        <v>2008</v>
      </c>
      <c r="I83" s="77">
        <v>2010000</v>
      </c>
      <c r="J83" s="74">
        <v>2000000</v>
      </c>
      <c r="K83" s="28" t="s">
        <v>3</v>
      </c>
      <c r="L83" s="47">
        <f>SUM(L84:L87)</f>
        <v>2010000</v>
      </c>
      <c r="M83" s="31">
        <f>SUM(M84:M87)</f>
        <v>0</v>
      </c>
      <c r="N83" s="32">
        <f>SUM(N84:N87)</f>
        <v>0</v>
      </c>
      <c r="O83" s="21">
        <f t="shared" si="1"/>
        <v>2010000</v>
      </c>
    </row>
    <row r="84" spans="1:16" s="2" customFormat="1" ht="12.75">
      <c r="A84" s="69"/>
      <c r="B84" s="72"/>
      <c r="C84" s="72"/>
      <c r="D84" s="66"/>
      <c r="E84" s="66"/>
      <c r="F84" s="81"/>
      <c r="G84" s="72"/>
      <c r="H84" s="72"/>
      <c r="I84" s="78"/>
      <c r="J84" s="75"/>
      <c r="K84" s="27" t="s">
        <v>39</v>
      </c>
      <c r="L84" s="48">
        <v>510000</v>
      </c>
      <c r="M84" s="26"/>
      <c r="N84" s="29"/>
      <c r="O84" s="21">
        <f t="shared" si="1"/>
        <v>510000</v>
      </c>
      <c r="P84" s="39">
        <f>SUM(P86*25%)</f>
        <v>500000</v>
      </c>
    </row>
    <row r="85" spans="1:16" s="2" customFormat="1" ht="12.75">
      <c r="A85" s="69"/>
      <c r="B85" s="72"/>
      <c r="C85" s="72"/>
      <c r="D85" s="66"/>
      <c r="E85" s="66"/>
      <c r="F85" s="81"/>
      <c r="G85" s="72"/>
      <c r="H85" s="72"/>
      <c r="I85" s="78"/>
      <c r="J85" s="75"/>
      <c r="K85" s="27" t="s">
        <v>41</v>
      </c>
      <c r="L85" s="48">
        <v>0</v>
      </c>
      <c r="M85" s="26"/>
      <c r="N85" s="29"/>
      <c r="O85" s="21"/>
      <c r="P85" s="39"/>
    </row>
    <row r="86" spans="1:16" s="2" customFormat="1" ht="12.75">
      <c r="A86" s="69"/>
      <c r="B86" s="72"/>
      <c r="C86" s="72"/>
      <c r="D86" s="66"/>
      <c r="E86" s="66"/>
      <c r="F86" s="81"/>
      <c r="G86" s="72"/>
      <c r="H86" s="72"/>
      <c r="I86" s="78"/>
      <c r="J86" s="75"/>
      <c r="K86" s="27" t="s">
        <v>1</v>
      </c>
      <c r="L86" s="48">
        <v>1500000</v>
      </c>
      <c r="M86" s="26"/>
      <c r="N86" s="29"/>
      <c r="O86" s="21">
        <f t="shared" si="1"/>
        <v>1500000</v>
      </c>
      <c r="P86" s="21">
        <f>O86*100/75</f>
        <v>2000000</v>
      </c>
    </row>
    <row r="87" spans="1:15" s="14" customFormat="1" ht="13.5" thickBot="1">
      <c r="A87" s="70"/>
      <c r="B87" s="73"/>
      <c r="C87" s="73"/>
      <c r="D87" s="67"/>
      <c r="E87" s="67"/>
      <c r="F87" s="82"/>
      <c r="G87" s="73"/>
      <c r="H87" s="73"/>
      <c r="I87" s="79"/>
      <c r="J87" s="76"/>
      <c r="K87" s="30" t="s">
        <v>2</v>
      </c>
      <c r="L87" s="49">
        <v>0</v>
      </c>
      <c r="M87" s="16"/>
      <c r="N87" s="17"/>
      <c r="O87" s="21">
        <f t="shared" si="1"/>
        <v>0</v>
      </c>
    </row>
    <row r="88" spans="1:15" s="2" customFormat="1" ht="12.75" customHeight="1">
      <c r="A88" s="94" t="s">
        <v>22</v>
      </c>
      <c r="B88" s="95"/>
      <c r="C88" s="95"/>
      <c r="D88" s="95"/>
      <c r="E88" s="95"/>
      <c r="F88" s="95"/>
      <c r="G88" s="95"/>
      <c r="H88" s="95"/>
      <c r="I88" s="100">
        <f>SUM(I7:I51,I53:I87)</f>
        <v>31534757</v>
      </c>
      <c r="J88" s="100">
        <f>SUM(J7:J51,J53:J87)</f>
        <v>30535313</v>
      </c>
      <c r="K88" s="33" t="s">
        <v>3</v>
      </c>
      <c r="L88" s="47">
        <f>SUM(L89:L92)</f>
        <v>18735885</v>
      </c>
      <c r="M88" s="47">
        <f>SUM(M89:M92)</f>
        <v>10100000</v>
      </c>
      <c r="N88" s="54">
        <f>SUM(N89:N92)</f>
        <v>2000000</v>
      </c>
      <c r="O88" s="21">
        <f t="shared" si="1"/>
        <v>30835885</v>
      </c>
    </row>
    <row r="89" spans="1:15" s="2" customFormat="1" ht="12.75" customHeight="1">
      <c r="A89" s="96"/>
      <c r="B89" s="97"/>
      <c r="C89" s="97"/>
      <c r="D89" s="97"/>
      <c r="E89" s="97"/>
      <c r="F89" s="97"/>
      <c r="G89" s="97"/>
      <c r="H89" s="97"/>
      <c r="I89" s="101"/>
      <c r="J89" s="101"/>
      <c r="K89" s="34" t="s">
        <v>39</v>
      </c>
      <c r="L89" s="50">
        <f aca="true" t="shared" si="2" ref="L89:N92">SUM(L8+L13+L18+L23+L28+L33+L38+L43+L48+L54+L59+L64+L69+L74+L79+L84)</f>
        <v>3593671</v>
      </c>
      <c r="M89" s="50">
        <f t="shared" si="2"/>
        <v>2732500</v>
      </c>
      <c r="N89" s="55">
        <f t="shared" si="2"/>
        <v>500000</v>
      </c>
      <c r="O89" s="21">
        <f t="shared" si="1"/>
        <v>6826171</v>
      </c>
    </row>
    <row r="90" spans="1:15" s="2" customFormat="1" ht="12.75" customHeight="1">
      <c r="A90" s="96"/>
      <c r="B90" s="97"/>
      <c r="C90" s="97"/>
      <c r="D90" s="97"/>
      <c r="E90" s="97"/>
      <c r="F90" s="97"/>
      <c r="G90" s="97"/>
      <c r="H90" s="97"/>
      <c r="I90" s="101"/>
      <c r="J90" s="101"/>
      <c r="K90" s="53" t="s">
        <v>41</v>
      </c>
      <c r="L90" s="50">
        <f t="shared" si="2"/>
        <v>755000</v>
      </c>
      <c r="M90" s="50">
        <f t="shared" si="2"/>
        <v>0</v>
      </c>
      <c r="N90" s="55">
        <f t="shared" si="2"/>
        <v>0</v>
      </c>
      <c r="O90" s="21"/>
    </row>
    <row r="91" spans="1:15" s="2" customFormat="1" ht="12.75" customHeight="1">
      <c r="A91" s="96"/>
      <c r="B91" s="97"/>
      <c r="C91" s="97"/>
      <c r="D91" s="97"/>
      <c r="E91" s="97"/>
      <c r="F91" s="97"/>
      <c r="G91" s="97"/>
      <c r="H91" s="97"/>
      <c r="I91" s="101"/>
      <c r="J91" s="101"/>
      <c r="K91" s="34" t="s">
        <v>1</v>
      </c>
      <c r="L91" s="50">
        <f t="shared" si="2"/>
        <v>13787214</v>
      </c>
      <c r="M91" s="50">
        <f t="shared" si="2"/>
        <v>7367500</v>
      </c>
      <c r="N91" s="55">
        <f t="shared" si="2"/>
        <v>1500000</v>
      </c>
      <c r="O91" s="21">
        <f t="shared" si="1"/>
        <v>22654714</v>
      </c>
    </row>
    <row r="92" spans="1:15" s="14" customFormat="1" ht="13.5" customHeight="1" thickBot="1">
      <c r="A92" s="98"/>
      <c r="B92" s="99"/>
      <c r="C92" s="99"/>
      <c r="D92" s="99"/>
      <c r="E92" s="99"/>
      <c r="F92" s="99"/>
      <c r="G92" s="99"/>
      <c r="H92" s="99"/>
      <c r="I92" s="102"/>
      <c r="J92" s="102"/>
      <c r="K92" s="35" t="s">
        <v>2</v>
      </c>
      <c r="L92" s="51">
        <f t="shared" si="2"/>
        <v>600000</v>
      </c>
      <c r="M92" s="51">
        <f t="shared" si="2"/>
        <v>0</v>
      </c>
      <c r="N92" s="56">
        <f t="shared" si="2"/>
        <v>0</v>
      </c>
      <c r="O92" s="21">
        <f t="shared" si="1"/>
        <v>600000</v>
      </c>
    </row>
    <row r="93" spans="1:14" ht="12">
      <c r="A93" s="38"/>
      <c r="B93" s="10"/>
      <c r="C93" s="10"/>
      <c r="G93" s="6"/>
      <c r="H93" s="6"/>
      <c r="I93" s="6"/>
      <c r="J93" s="6"/>
      <c r="K93" s="6"/>
      <c r="L93" s="6"/>
      <c r="M93" s="6"/>
      <c r="N93" s="6"/>
    </row>
    <row r="94" spans="1:14" ht="12">
      <c r="A94" s="38"/>
      <c r="B94" s="10"/>
      <c r="C94" s="10"/>
      <c r="G94" s="6"/>
      <c r="H94" s="6"/>
      <c r="I94" s="6"/>
      <c r="J94" s="6"/>
      <c r="K94" s="6"/>
      <c r="L94" s="6"/>
      <c r="M94" s="6"/>
      <c r="N94" s="6"/>
    </row>
    <row r="95" spans="1:14" ht="12">
      <c r="A95" s="38"/>
      <c r="B95" s="10"/>
      <c r="C95" s="10"/>
      <c r="G95" s="6"/>
      <c r="H95" s="6"/>
      <c r="I95" s="6"/>
      <c r="J95" s="6"/>
      <c r="K95" s="6" t="s">
        <v>63</v>
      </c>
      <c r="L95" s="43">
        <f>SUM(L10+L15+L20+L25+L35+L40+L61+L76+L81)</f>
        <v>9108700</v>
      </c>
      <c r="M95" s="43">
        <f>SUM(M10+M15+M20+M25+M35+M40+M61+M76+M81)</f>
        <v>7367500</v>
      </c>
      <c r="N95" s="43">
        <f>SUM(N10+N15+N20+N25+N35+N40+N61+N76+N81)</f>
        <v>1500000</v>
      </c>
    </row>
    <row r="96" spans="1:14" ht="12">
      <c r="A96" s="38"/>
      <c r="B96" s="10"/>
      <c r="C96" s="10"/>
      <c r="G96" s="6"/>
      <c r="H96" s="6"/>
      <c r="I96" s="6"/>
      <c r="J96" s="6"/>
      <c r="K96" s="6" t="s">
        <v>64</v>
      </c>
      <c r="L96" s="43">
        <f>SUM(L30+L56+L66+L71+L86)</f>
        <v>4415000</v>
      </c>
      <c r="M96" s="6"/>
      <c r="N96" s="6"/>
    </row>
    <row r="97" spans="1:14" ht="12">
      <c r="A97" s="38"/>
      <c r="B97" s="10"/>
      <c r="C97" s="10"/>
      <c r="G97" s="6"/>
      <c r="H97" s="6"/>
      <c r="I97" s="6"/>
      <c r="J97" s="6"/>
      <c r="K97" s="6" t="s">
        <v>65</v>
      </c>
      <c r="L97" s="43">
        <f>SUM(L45+L50)</f>
        <v>263514</v>
      </c>
      <c r="M97" s="6"/>
      <c r="N97" s="6"/>
    </row>
    <row r="98" spans="1:14" ht="12">
      <c r="A98" s="38"/>
      <c r="B98" s="10"/>
      <c r="C98" s="10"/>
      <c r="G98" s="6"/>
      <c r="H98" s="6"/>
      <c r="I98" s="6"/>
      <c r="J98" s="6"/>
      <c r="K98" s="6"/>
      <c r="L98" s="43">
        <f>SUM(L95:L97)</f>
        <v>13787214</v>
      </c>
      <c r="M98" s="6"/>
      <c r="N98" s="6"/>
    </row>
    <row r="99" spans="1:14" ht="12">
      <c r="A99" s="38"/>
      <c r="B99" s="10"/>
      <c r="C99" s="10"/>
      <c r="G99" s="6"/>
      <c r="H99" s="6"/>
      <c r="I99" s="6"/>
      <c r="J99" s="6"/>
      <c r="K99" s="6"/>
      <c r="L99" s="6"/>
      <c r="M99" s="6"/>
      <c r="N99" s="6"/>
    </row>
    <row r="100" spans="1:14" ht="12">
      <c r="A100" s="38"/>
      <c r="B100" s="10"/>
      <c r="C100" s="10"/>
      <c r="G100" s="6"/>
      <c r="H100" s="6"/>
      <c r="I100" s="6"/>
      <c r="J100" s="6"/>
      <c r="K100" s="6"/>
      <c r="L100" s="6"/>
      <c r="M100" s="6"/>
      <c r="N100" s="6"/>
    </row>
    <row r="101" spans="1:14" ht="12">
      <c r="A101" s="38"/>
      <c r="B101" s="10"/>
      <c r="C101" s="10"/>
      <c r="G101" s="6"/>
      <c r="H101" s="6"/>
      <c r="I101" s="6"/>
      <c r="J101" s="6"/>
      <c r="K101" s="6"/>
      <c r="L101" s="6"/>
      <c r="M101" s="6"/>
      <c r="N101" s="6"/>
    </row>
    <row r="102" spans="1:14" ht="12">
      <c r="A102" s="38"/>
      <c r="B102" s="10"/>
      <c r="C102" s="10"/>
      <c r="G102" s="6"/>
      <c r="H102" s="6"/>
      <c r="I102" s="6"/>
      <c r="J102" s="6"/>
      <c r="K102" s="6"/>
      <c r="L102" s="6"/>
      <c r="M102" s="6"/>
      <c r="N102" s="6"/>
    </row>
    <row r="103" spans="1:14" ht="12">
      <c r="A103" s="38"/>
      <c r="B103" s="10"/>
      <c r="C103" s="10"/>
      <c r="G103" s="6"/>
      <c r="H103" s="6"/>
      <c r="I103" s="6"/>
      <c r="J103" s="6"/>
      <c r="K103" s="6"/>
      <c r="L103" s="6"/>
      <c r="M103" s="6"/>
      <c r="N103" s="6"/>
    </row>
    <row r="104" spans="1:14" ht="12">
      <c r="A104" s="38"/>
      <c r="B104" s="10"/>
      <c r="C104" s="10"/>
      <c r="G104" s="6"/>
      <c r="H104" s="6"/>
      <c r="I104" s="6"/>
      <c r="J104" s="6"/>
      <c r="K104" s="6"/>
      <c r="L104" s="6"/>
      <c r="M104" s="6"/>
      <c r="N104" s="6"/>
    </row>
    <row r="105" spans="1:14" ht="12">
      <c r="A105" s="38"/>
      <c r="B105" s="10"/>
      <c r="C105" s="10"/>
      <c r="G105" s="6"/>
      <c r="H105" s="6"/>
      <c r="I105" s="6"/>
      <c r="J105" s="6"/>
      <c r="K105" s="6"/>
      <c r="L105" s="6"/>
      <c r="M105" s="6"/>
      <c r="N105" s="6"/>
    </row>
    <row r="106" spans="1:14" ht="12">
      <c r="A106" s="38"/>
      <c r="B106" s="10"/>
      <c r="C106" s="10"/>
      <c r="G106" s="6"/>
      <c r="H106" s="6"/>
      <c r="I106" s="6"/>
      <c r="J106" s="6"/>
      <c r="K106" s="6"/>
      <c r="L106" s="6"/>
      <c r="M106" s="6"/>
      <c r="N106" s="6"/>
    </row>
    <row r="107" spans="1:14" ht="12">
      <c r="A107" s="38"/>
      <c r="B107" s="10"/>
      <c r="C107" s="10"/>
      <c r="G107" s="6"/>
      <c r="H107" s="6"/>
      <c r="I107" s="6"/>
      <c r="J107" s="6"/>
      <c r="K107" s="6"/>
      <c r="L107" s="6"/>
      <c r="M107" s="6"/>
      <c r="N107" s="6"/>
    </row>
    <row r="108" spans="1:14" ht="12">
      <c r="A108" s="38"/>
      <c r="B108" s="10"/>
      <c r="C108" s="10"/>
      <c r="G108" s="6"/>
      <c r="H108" s="6"/>
      <c r="I108" s="6"/>
      <c r="J108" s="6"/>
      <c r="K108" s="6"/>
      <c r="L108" s="6"/>
      <c r="M108" s="6"/>
      <c r="N108" s="6"/>
    </row>
    <row r="109" spans="1:14" ht="12">
      <c r="A109" s="38"/>
      <c r="B109" s="10"/>
      <c r="C109" s="10"/>
      <c r="G109" s="6"/>
      <c r="H109" s="6"/>
      <c r="I109" s="6"/>
      <c r="J109" s="6"/>
      <c r="K109" s="6"/>
      <c r="L109" s="6"/>
      <c r="M109" s="6"/>
      <c r="N109" s="6"/>
    </row>
    <row r="110" spans="1:14" ht="12">
      <c r="A110" s="38"/>
      <c r="B110" s="10"/>
      <c r="C110" s="10"/>
      <c r="G110" s="6"/>
      <c r="H110" s="6"/>
      <c r="I110" s="6"/>
      <c r="J110" s="6"/>
      <c r="K110" s="6"/>
      <c r="L110" s="6"/>
      <c r="M110" s="6"/>
      <c r="N110" s="6"/>
    </row>
    <row r="111" spans="1:14" ht="12">
      <c r="A111" s="38"/>
      <c r="B111" s="10"/>
      <c r="C111" s="10"/>
      <c r="G111" s="6"/>
      <c r="H111" s="6"/>
      <c r="I111" s="6"/>
      <c r="J111" s="6"/>
      <c r="K111" s="6"/>
      <c r="L111" s="6"/>
      <c r="M111" s="6"/>
      <c r="N111" s="6"/>
    </row>
    <row r="112" spans="1:14" ht="12">
      <c r="A112" s="38"/>
      <c r="B112" s="10"/>
      <c r="C112" s="10"/>
      <c r="G112" s="6"/>
      <c r="H112" s="6"/>
      <c r="I112" s="6"/>
      <c r="J112" s="6"/>
      <c r="K112" s="6"/>
      <c r="L112" s="6"/>
      <c r="M112" s="6"/>
      <c r="N112" s="6"/>
    </row>
    <row r="113" spans="1:14" ht="12">
      <c r="A113" s="38"/>
      <c r="B113" s="10"/>
      <c r="C113" s="10"/>
      <c r="G113" s="6"/>
      <c r="H113" s="6"/>
      <c r="I113" s="6"/>
      <c r="J113" s="6"/>
      <c r="K113" s="6"/>
      <c r="L113" s="6"/>
      <c r="M113" s="6"/>
      <c r="N113" s="6"/>
    </row>
    <row r="114" spans="1:14" ht="12">
      <c r="A114" s="38"/>
      <c r="B114" s="10"/>
      <c r="C114" s="10"/>
      <c r="G114" s="6"/>
      <c r="H114" s="6"/>
      <c r="I114" s="6"/>
      <c r="J114" s="6"/>
      <c r="K114" s="6"/>
      <c r="L114" s="6"/>
      <c r="M114" s="6"/>
      <c r="N114" s="6"/>
    </row>
    <row r="115" spans="1:14" ht="12">
      <c r="A115" s="38"/>
      <c r="B115" s="10"/>
      <c r="C115" s="10"/>
      <c r="G115" s="6"/>
      <c r="H115" s="6"/>
      <c r="I115" s="6"/>
      <c r="J115" s="6"/>
      <c r="K115" s="6"/>
      <c r="L115" s="6"/>
      <c r="M115" s="6"/>
      <c r="N115" s="6"/>
    </row>
    <row r="116" spans="1:14" ht="12">
      <c r="A116" s="38"/>
      <c r="B116" s="10"/>
      <c r="C116" s="10"/>
      <c r="G116" s="6"/>
      <c r="H116" s="6"/>
      <c r="I116" s="6"/>
      <c r="J116" s="6"/>
      <c r="K116" s="6"/>
      <c r="L116" s="6"/>
      <c r="M116" s="6"/>
      <c r="N116" s="6"/>
    </row>
    <row r="117" spans="1:14" ht="12">
      <c r="A117" s="38"/>
      <c r="B117" s="10"/>
      <c r="C117" s="10"/>
      <c r="G117" s="6"/>
      <c r="H117" s="6"/>
      <c r="I117" s="6"/>
      <c r="J117" s="6"/>
      <c r="K117" s="6"/>
      <c r="L117" s="6"/>
      <c r="M117" s="6"/>
      <c r="N117" s="6"/>
    </row>
    <row r="118" spans="1:14" ht="12">
      <c r="A118" s="38"/>
      <c r="B118" s="10"/>
      <c r="C118" s="10"/>
      <c r="G118" s="6"/>
      <c r="H118" s="6"/>
      <c r="I118" s="6"/>
      <c r="J118" s="6"/>
      <c r="K118" s="6"/>
      <c r="L118" s="6"/>
      <c r="M118" s="6"/>
      <c r="N118" s="6"/>
    </row>
    <row r="119" spans="7:14" ht="12">
      <c r="G119" s="6"/>
      <c r="H119" s="6"/>
      <c r="I119" s="6"/>
      <c r="J119" s="6"/>
      <c r="K119" s="6"/>
      <c r="L119" s="6"/>
      <c r="M119" s="6"/>
      <c r="N119" s="6"/>
    </row>
    <row r="120" spans="7:14" ht="12">
      <c r="G120" s="6"/>
      <c r="H120" s="6"/>
      <c r="I120" s="6"/>
      <c r="J120" s="6"/>
      <c r="K120" s="6"/>
      <c r="L120" s="6"/>
      <c r="M120" s="6"/>
      <c r="N120" s="6"/>
    </row>
    <row r="121" spans="7:14" ht="12">
      <c r="G121" s="6"/>
      <c r="H121" s="6"/>
      <c r="I121" s="6"/>
      <c r="J121" s="6"/>
      <c r="K121" s="6"/>
      <c r="L121" s="6"/>
      <c r="M121" s="6"/>
      <c r="N121" s="6"/>
    </row>
    <row r="122" spans="7:14" ht="12">
      <c r="G122" s="6"/>
      <c r="H122" s="6"/>
      <c r="I122" s="6"/>
      <c r="J122" s="6"/>
      <c r="K122" s="6"/>
      <c r="L122" s="6"/>
      <c r="M122" s="6"/>
      <c r="N122" s="6"/>
    </row>
    <row r="123" spans="7:14" ht="12">
      <c r="G123" s="6"/>
      <c r="H123" s="6"/>
      <c r="I123" s="6"/>
      <c r="J123" s="6"/>
      <c r="K123" s="6"/>
      <c r="L123" s="6"/>
      <c r="M123" s="6"/>
      <c r="N123" s="6"/>
    </row>
    <row r="124" spans="7:14" ht="12">
      <c r="G124" s="6"/>
      <c r="H124" s="6"/>
      <c r="I124" s="6"/>
      <c r="J124" s="6"/>
      <c r="K124" s="6"/>
      <c r="L124" s="6"/>
      <c r="M124" s="6"/>
      <c r="N124" s="6"/>
    </row>
    <row r="125" spans="7:14" ht="12">
      <c r="G125" s="6"/>
      <c r="H125" s="6"/>
      <c r="I125" s="6"/>
      <c r="J125" s="6"/>
      <c r="K125" s="6"/>
      <c r="L125" s="6"/>
      <c r="M125" s="6"/>
      <c r="N125" s="6"/>
    </row>
    <row r="126" spans="7:14" ht="12">
      <c r="G126" s="6"/>
      <c r="H126" s="6"/>
      <c r="I126" s="6"/>
      <c r="J126" s="6"/>
      <c r="K126" s="6"/>
      <c r="L126" s="6"/>
      <c r="M126" s="6"/>
      <c r="N126" s="6"/>
    </row>
    <row r="127" spans="7:14" ht="12">
      <c r="G127" s="6"/>
      <c r="H127" s="6"/>
      <c r="I127" s="6"/>
      <c r="J127" s="6"/>
      <c r="K127" s="6"/>
      <c r="L127" s="6"/>
      <c r="M127" s="6"/>
      <c r="N127" s="6"/>
    </row>
    <row r="128" spans="7:14" ht="12">
      <c r="G128" s="6"/>
      <c r="H128" s="6"/>
      <c r="I128" s="6"/>
      <c r="J128" s="6"/>
      <c r="K128" s="6"/>
      <c r="L128" s="6"/>
      <c r="M128" s="6"/>
      <c r="N128" s="6"/>
    </row>
    <row r="129" spans="7:14" ht="12">
      <c r="G129" s="6"/>
      <c r="H129" s="6"/>
      <c r="I129" s="6"/>
      <c r="J129" s="6"/>
      <c r="K129" s="6"/>
      <c r="L129" s="6"/>
      <c r="M129" s="6"/>
      <c r="N129" s="6"/>
    </row>
    <row r="130" spans="7:14" ht="12">
      <c r="G130" s="6"/>
      <c r="H130" s="6"/>
      <c r="I130" s="6"/>
      <c r="J130" s="6"/>
      <c r="K130" s="6"/>
      <c r="L130" s="6"/>
      <c r="M130" s="6"/>
      <c r="N130" s="6"/>
    </row>
    <row r="131" spans="7:14" ht="12">
      <c r="G131" s="6"/>
      <c r="H131" s="6"/>
      <c r="I131" s="6"/>
      <c r="J131" s="6"/>
      <c r="K131" s="6"/>
      <c r="L131" s="6"/>
      <c r="M131" s="6"/>
      <c r="N131" s="6"/>
    </row>
    <row r="132" spans="7:14" ht="12">
      <c r="G132" s="6"/>
      <c r="H132" s="6"/>
      <c r="I132" s="6"/>
      <c r="J132" s="6"/>
      <c r="K132" s="6"/>
      <c r="L132" s="6"/>
      <c r="M132" s="6"/>
      <c r="N132" s="6"/>
    </row>
    <row r="133" spans="7:14" ht="12">
      <c r="G133" s="6"/>
      <c r="H133" s="6"/>
      <c r="I133" s="6"/>
      <c r="J133" s="6"/>
      <c r="K133" s="6"/>
      <c r="L133" s="6"/>
      <c r="M133" s="6"/>
      <c r="N133" s="6"/>
    </row>
    <row r="134" spans="7:14" ht="12">
      <c r="G134" s="6"/>
      <c r="H134" s="6"/>
      <c r="I134" s="6"/>
      <c r="J134" s="6"/>
      <c r="K134" s="6"/>
      <c r="L134" s="6"/>
      <c r="M134" s="6"/>
      <c r="N134" s="6"/>
    </row>
    <row r="135" spans="7:14" ht="12">
      <c r="G135" s="6"/>
      <c r="H135" s="6"/>
      <c r="I135" s="6"/>
      <c r="J135" s="6"/>
      <c r="K135" s="6"/>
      <c r="L135" s="6"/>
      <c r="M135" s="6"/>
      <c r="N135" s="6"/>
    </row>
    <row r="136" spans="7:14" ht="12">
      <c r="G136" s="6"/>
      <c r="H136" s="6"/>
      <c r="I136" s="6"/>
      <c r="J136" s="6"/>
      <c r="K136" s="6"/>
      <c r="L136" s="6"/>
      <c r="M136" s="6"/>
      <c r="N136" s="6"/>
    </row>
    <row r="137" spans="7:14" ht="12">
      <c r="G137" s="6"/>
      <c r="H137" s="6"/>
      <c r="I137" s="6"/>
      <c r="J137" s="6"/>
      <c r="K137" s="6"/>
      <c r="L137" s="6"/>
      <c r="M137" s="6"/>
      <c r="N137" s="6"/>
    </row>
    <row r="138" spans="7:14" ht="12">
      <c r="G138" s="6"/>
      <c r="H138" s="6"/>
      <c r="I138" s="6"/>
      <c r="J138" s="6"/>
      <c r="K138" s="6"/>
      <c r="L138" s="6"/>
      <c r="M138" s="6"/>
      <c r="N138" s="6"/>
    </row>
    <row r="139" spans="7:14" ht="12">
      <c r="G139" s="6"/>
      <c r="H139" s="6"/>
      <c r="I139" s="6"/>
      <c r="J139" s="6"/>
      <c r="K139" s="6"/>
      <c r="L139" s="6"/>
      <c r="M139" s="6"/>
      <c r="N139" s="6"/>
    </row>
    <row r="140" spans="7:14" ht="12">
      <c r="G140" s="6"/>
      <c r="H140" s="6"/>
      <c r="I140" s="6"/>
      <c r="J140" s="6"/>
      <c r="K140" s="6"/>
      <c r="L140" s="6"/>
      <c r="M140" s="6"/>
      <c r="N140" s="6"/>
    </row>
    <row r="141" spans="7:14" ht="12">
      <c r="G141" s="6"/>
      <c r="H141" s="6"/>
      <c r="I141" s="6"/>
      <c r="J141" s="6"/>
      <c r="K141" s="6"/>
      <c r="L141" s="6"/>
      <c r="M141" s="6"/>
      <c r="N141" s="6"/>
    </row>
    <row r="142" spans="7:14" ht="12">
      <c r="G142" s="6"/>
      <c r="H142" s="6"/>
      <c r="I142" s="6"/>
      <c r="J142" s="6"/>
      <c r="K142" s="6"/>
      <c r="L142" s="6"/>
      <c r="M142" s="6"/>
      <c r="N142" s="6"/>
    </row>
    <row r="143" spans="7:14" ht="12">
      <c r="G143" s="6"/>
      <c r="H143" s="6"/>
      <c r="I143" s="6"/>
      <c r="J143" s="6"/>
      <c r="K143" s="6"/>
      <c r="L143" s="6"/>
      <c r="M143" s="6"/>
      <c r="N143" s="6"/>
    </row>
    <row r="144" spans="7:14" ht="12">
      <c r="G144" s="6"/>
      <c r="H144" s="6"/>
      <c r="I144" s="6"/>
      <c r="J144" s="6"/>
      <c r="K144" s="6"/>
      <c r="L144" s="6"/>
      <c r="M144" s="6"/>
      <c r="N144" s="6"/>
    </row>
    <row r="145" spans="7:14" ht="12">
      <c r="G145" s="6"/>
      <c r="H145" s="6"/>
      <c r="I145" s="6"/>
      <c r="J145" s="6"/>
      <c r="K145" s="6"/>
      <c r="L145" s="6"/>
      <c r="M145" s="6"/>
      <c r="N145" s="6"/>
    </row>
    <row r="146" spans="7:14" ht="12">
      <c r="G146" s="6"/>
      <c r="H146" s="6"/>
      <c r="I146" s="6"/>
      <c r="J146" s="6"/>
      <c r="K146" s="6"/>
      <c r="L146" s="6"/>
      <c r="M146" s="6"/>
      <c r="N146" s="6"/>
    </row>
    <row r="147" spans="7:14" ht="12">
      <c r="G147" s="6"/>
      <c r="H147" s="6"/>
      <c r="I147" s="6"/>
      <c r="J147" s="6"/>
      <c r="K147" s="6"/>
      <c r="L147" s="6"/>
      <c r="M147" s="6"/>
      <c r="N147" s="6"/>
    </row>
    <row r="148" spans="7:14" ht="12">
      <c r="G148" s="6"/>
      <c r="H148" s="6"/>
      <c r="I148" s="6"/>
      <c r="J148" s="6"/>
      <c r="K148" s="6"/>
      <c r="L148" s="6"/>
      <c r="M148" s="6"/>
      <c r="N148" s="6"/>
    </row>
    <row r="149" spans="7:14" ht="12">
      <c r="G149" s="6"/>
      <c r="H149" s="6"/>
      <c r="I149" s="6"/>
      <c r="J149" s="6"/>
      <c r="K149" s="6"/>
      <c r="L149" s="6"/>
      <c r="M149" s="6"/>
      <c r="N149" s="6"/>
    </row>
    <row r="150" spans="7:14" ht="12">
      <c r="G150" s="6"/>
      <c r="H150" s="6"/>
      <c r="I150" s="6"/>
      <c r="J150" s="6"/>
      <c r="K150" s="6"/>
      <c r="L150" s="6"/>
      <c r="M150" s="6"/>
      <c r="N150" s="6"/>
    </row>
    <row r="151" spans="7:14" ht="12">
      <c r="G151" s="6"/>
      <c r="H151" s="6"/>
      <c r="I151" s="6"/>
      <c r="J151" s="6"/>
      <c r="K151" s="6"/>
      <c r="L151" s="6"/>
      <c r="M151" s="6"/>
      <c r="N151" s="6"/>
    </row>
    <row r="152" spans="7:14" ht="12">
      <c r="G152" s="6"/>
      <c r="H152" s="6"/>
      <c r="I152" s="6"/>
      <c r="J152" s="6"/>
      <c r="K152" s="6"/>
      <c r="L152" s="6"/>
      <c r="M152" s="6"/>
      <c r="N152" s="6"/>
    </row>
    <row r="153" spans="7:14" ht="12">
      <c r="G153" s="6"/>
      <c r="H153" s="6"/>
      <c r="I153" s="6"/>
      <c r="J153" s="6"/>
      <c r="K153" s="6"/>
      <c r="L153" s="6"/>
      <c r="M153" s="6"/>
      <c r="N153" s="6"/>
    </row>
    <row r="154" spans="7:14" ht="12">
      <c r="G154" s="6"/>
      <c r="H154" s="6"/>
      <c r="I154" s="6"/>
      <c r="J154" s="6"/>
      <c r="K154" s="6"/>
      <c r="L154" s="6"/>
      <c r="M154" s="6"/>
      <c r="N154" s="6"/>
    </row>
    <row r="155" spans="7:14" ht="12">
      <c r="G155" s="6"/>
      <c r="H155" s="6"/>
      <c r="I155" s="6"/>
      <c r="J155" s="6"/>
      <c r="K155" s="6"/>
      <c r="L155" s="6"/>
      <c r="M155" s="6"/>
      <c r="N155" s="6"/>
    </row>
    <row r="156" spans="7:14" ht="12">
      <c r="G156" s="6"/>
      <c r="H156" s="6"/>
      <c r="I156" s="6"/>
      <c r="J156" s="6"/>
      <c r="K156" s="6"/>
      <c r="L156" s="6"/>
      <c r="M156" s="6"/>
      <c r="N156" s="6"/>
    </row>
    <row r="157" spans="7:14" ht="12">
      <c r="G157" s="6"/>
      <c r="H157" s="6"/>
      <c r="I157" s="6"/>
      <c r="J157" s="6"/>
      <c r="K157" s="6"/>
      <c r="L157" s="6"/>
      <c r="M157" s="6"/>
      <c r="N157" s="6"/>
    </row>
    <row r="158" spans="7:14" ht="12">
      <c r="G158" s="6"/>
      <c r="H158" s="6"/>
      <c r="I158" s="6"/>
      <c r="J158" s="6"/>
      <c r="K158" s="6"/>
      <c r="L158" s="6"/>
      <c r="M158" s="6"/>
      <c r="N158" s="6"/>
    </row>
    <row r="159" spans="7:14" ht="12">
      <c r="G159" s="6"/>
      <c r="H159" s="6"/>
      <c r="I159" s="6"/>
      <c r="J159" s="6"/>
      <c r="K159" s="6"/>
      <c r="L159" s="6"/>
      <c r="M159" s="6"/>
      <c r="N159" s="6"/>
    </row>
    <row r="160" spans="7:14" ht="12">
      <c r="G160" s="6"/>
      <c r="H160" s="6"/>
      <c r="I160" s="6"/>
      <c r="J160" s="6"/>
      <c r="K160" s="6"/>
      <c r="L160" s="6"/>
      <c r="M160" s="6"/>
      <c r="N160" s="6"/>
    </row>
    <row r="161" spans="7:14" ht="12">
      <c r="G161" s="6"/>
      <c r="H161" s="6"/>
      <c r="I161" s="6"/>
      <c r="J161" s="6"/>
      <c r="K161" s="6"/>
      <c r="L161" s="6"/>
      <c r="M161" s="6"/>
      <c r="N161" s="6"/>
    </row>
    <row r="162" spans="7:14" ht="12">
      <c r="G162" s="6"/>
      <c r="H162" s="6"/>
      <c r="I162" s="6"/>
      <c r="J162" s="6"/>
      <c r="K162" s="6"/>
      <c r="L162" s="6"/>
      <c r="M162" s="6"/>
      <c r="N162" s="6"/>
    </row>
    <row r="163" spans="7:14" ht="12">
      <c r="G163" s="6"/>
      <c r="H163" s="6"/>
      <c r="I163" s="6"/>
      <c r="J163" s="6"/>
      <c r="K163" s="6"/>
      <c r="L163" s="6"/>
      <c r="M163" s="6"/>
      <c r="N163" s="6"/>
    </row>
    <row r="164" spans="7:14" ht="12">
      <c r="G164" s="6"/>
      <c r="H164" s="6"/>
      <c r="I164" s="6"/>
      <c r="J164" s="6"/>
      <c r="K164" s="6"/>
      <c r="L164" s="6"/>
      <c r="M164" s="6"/>
      <c r="N164" s="6"/>
    </row>
    <row r="165" spans="7:14" ht="12">
      <c r="G165" s="6"/>
      <c r="H165" s="6"/>
      <c r="I165" s="6"/>
      <c r="J165" s="6"/>
      <c r="K165" s="6"/>
      <c r="L165" s="6"/>
      <c r="M165" s="6"/>
      <c r="N165" s="6"/>
    </row>
    <row r="166" spans="7:14" ht="12">
      <c r="G166" s="6"/>
      <c r="H166" s="6"/>
      <c r="I166" s="6"/>
      <c r="J166" s="6"/>
      <c r="K166" s="6"/>
      <c r="L166" s="6"/>
      <c r="M166" s="6"/>
      <c r="N166" s="6"/>
    </row>
    <row r="167" spans="7:14" ht="12">
      <c r="G167" s="6"/>
      <c r="H167" s="6"/>
      <c r="I167" s="6"/>
      <c r="J167" s="6"/>
      <c r="K167" s="6"/>
      <c r="L167" s="6"/>
      <c r="M167" s="6"/>
      <c r="N167" s="6"/>
    </row>
    <row r="168" spans="7:14" ht="12">
      <c r="G168" s="6"/>
      <c r="H168" s="6"/>
      <c r="I168" s="6"/>
      <c r="J168" s="6"/>
      <c r="K168" s="6"/>
      <c r="L168" s="6"/>
      <c r="M168" s="6"/>
      <c r="N168" s="6"/>
    </row>
    <row r="169" spans="7:14" ht="12">
      <c r="G169" s="6"/>
      <c r="H169" s="6"/>
      <c r="I169" s="6"/>
      <c r="J169" s="6"/>
      <c r="K169" s="6"/>
      <c r="L169" s="6"/>
      <c r="M169" s="6"/>
      <c r="N169" s="6"/>
    </row>
    <row r="170" spans="7:14" ht="12">
      <c r="G170" s="6"/>
      <c r="H170" s="6"/>
      <c r="I170" s="6"/>
      <c r="J170" s="6"/>
      <c r="K170" s="6"/>
      <c r="L170" s="6"/>
      <c r="M170" s="6"/>
      <c r="N170" s="6"/>
    </row>
    <row r="171" spans="7:14" ht="12">
      <c r="G171" s="6"/>
      <c r="H171" s="6"/>
      <c r="I171" s="6"/>
      <c r="J171" s="6"/>
      <c r="K171" s="6"/>
      <c r="L171" s="6"/>
      <c r="M171" s="6"/>
      <c r="N171" s="6"/>
    </row>
    <row r="172" spans="7:14" ht="12">
      <c r="G172" s="6"/>
      <c r="H172" s="6"/>
      <c r="I172" s="6"/>
      <c r="J172" s="6"/>
      <c r="K172" s="6"/>
      <c r="L172" s="6"/>
      <c r="M172" s="6"/>
      <c r="N172" s="6"/>
    </row>
    <row r="173" spans="7:14" ht="12">
      <c r="G173" s="6"/>
      <c r="H173" s="6"/>
      <c r="I173" s="6"/>
      <c r="J173" s="6"/>
      <c r="K173" s="6"/>
      <c r="L173" s="6"/>
      <c r="M173" s="6"/>
      <c r="N173" s="6"/>
    </row>
    <row r="174" spans="7:14" ht="12">
      <c r="G174" s="6"/>
      <c r="H174" s="6"/>
      <c r="I174" s="6"/>
      <c r="J174" s="6"/>
      <c r="K174" s="6"/>
      <c r="L174" s="6"/>
      <c r="M174" s="6"/>
      <c r="N174" s="6"/>
    </row>
    <row r="175" spans="7:14" ht="12">
      <c r="G175" s="6"/>
      <c r="H175" s="6"/>
      <c r="I175" s="6"/>
      <c r="J175" s="6"/>
      <c r="K175" s="6"/>
      <c r="L175" s="6"/>
      <c r="M175" s="6"/>
      <c r="N175" s="6"/>
    </row>
    <row r="176" spans="7:14" ht="12">
      <c r="G176" s="6"/>
      <c r="H176" s="6"/>
      <c r="I176" s="6"/>
      <c r="J176" s="6"/>
      <c r="K176" s="6"/>
      <c r="L176" s="6"/>
      <c r="M176" s="6"/>
      <c r="N176" s="6"/>
    </row>
    <row r="177" spans="7:14" ht="12">
      <c r="G177" s="6"/>
      <c r="H177" s="6"/>
      <c r="I177" s="6"/>
      <c r="J177" s="6"/>
      <c r="K177" s="6"/>
      <c r="L177" s="6"/>
      <c r="M177" s="6"/>
      <c r="N177" s="6"/>
    </row>
    <row r="178" spans="7:14" ht="12">
      <c r="G178" s="6"/>
      <c r="H178" s="6"/>
      <c r="I178" s="6"/>
      <c r="J178" s="6"/>
      <c r="K178" s="6"/>
      <c r="L178" s="6"/>
      <c r="M178" s="6"/>
      <c r="N178" s="6"/>
    </row>
    <row r="179" spans="7:14" ht="12">
      <c r="G179" s="6"/>
      <c r="H179" s="6"/>
      <c r="I179" s="6"/>
      <c r="J179" s="6"/>
      <c r="K179" s="6"/>
      <c r="L179" s="6"/>
      <c r="M179" s="6"/>
      <c r="N179" s="6"/>
    </row>
    <row r="180" spans="7:14" ht="12">
      <c r="G180" s="6"/>
      <c r="H180" s="6"/>
      <c r="I180" s="6"/>
      <c r="J180" s="6"/>
      <c r="K180" s="6"/>
      <c r="L180" s="6"/>
      <c r="M180" s="6"/>
      <c r="N180" s="6"/>
    </row>
    <row r="181" spans="7:14" ht="12">
      <c r="G181" s="6"/>
      <c r="H181" s="6"/>
      <c r="I181" s="6"/>
      <c r="J181" s="6"/>
      <c r="K181" s="6"/>
      <c r="L181" s="6"/>
      <c r="M181" s="6"/>
      <c r="N181" s="6"/>
    </row>
    <row r="182" spans="7:14" ht="12">
      <c r="G182" s="6"/>
      <c r="H182" s="6"/>
      <c r="I182" s="6"/>
      <c r="J182" s="6"/>
      <c r="K182" s="6"/>
      <c r="L182" s="6"/>
      <c r="M182" s="6"/>
      <c r="N182" s="6"/>
    </row>
    <row r="183" spans="7:14" ht="12">
      <c r="G183" s="6"/>
      <c r="H183" s="6"/>
      <c r="I183" s="6"/>
      <c r="J183" s="6"/>
      <c r="K183" s="6"/>
      <c r="L183" s="6"/>
      <c r="M183" s="6"/>
      <c r="N183" s="6"/>
    </row>
    <row r="184" spans="7:14" ht="12">
      <c r="G184" s="6"/>
      <c r="H184" s="6"/>
      <c r="I184" s="6"/>
      <c r="J184" s="6"/>
      <c r="K184" s="6"/>
      <c r="L184" s="6"/>
      <c r="M184" s="6"/>
      <c r="N184" s="6"/>
    </row>
    <row r="185" spans="7:14" ht="12">
      <c r="G185" s="6"/>
      <c r="H185" s="6"/>
      <c r="I185" s="6"/>
      <c r="J185" s="6"/>
      <c r="K185" s="6"/>
      <c r="L185" s="6"/>
      <c r="M185" s="6"/>
      <c r="N185" s="6"/>
    </row>
    <row r="186" spans="7:14" ht="12">
      <c r="G186" s="6"/>
      <c r="H186" s="6"/>
      <c r="I186" s="6"/>
      <c r="J186" s="6"/>
      <c r="K186" s="6"/>
      <c r="L186" s="6"/>
      <c r="M186" s="6"/>
      <c r="N186" s="6"/>
    </row>
    <row r="187" spans="7:14" ht="12">
      <c r="G187" s="6"/>
      <c r="H187" s="6"/>
      <c r="I187" s="6"/>
      <c r="J187" s="6"/>
      <c r="K187" s="6"/>
      <c r="L187" s="6"/>
      <c r="M187" s="6"/>
      <c r="N187" s="6"/>
    </row>
    <row r="188" spans="7:14" ht="12">
      <c r="G188" s="6"/>
      <c r="H188" s="6"/>
      <c r="I188" s="6"/>
      <c r="J188" s="6"/>
      <c r="K188" s="6"/>
      <c r="L188" s="6"/>
      <c r="M188" s="6"/>
      <c r="N188" s="6"/>
    </row>
    <row r="189" spans="7:14" ht="12">
      <c r="G189" s="6"/>
      <c r="H189" s="6"/>
      <c r="I189" s="6"/>
      <c r="J189" s="6"/>
      <c r="K189" s="6"/>
      <c r="L189" s="6"/>
      <c r="M189" s="6"/>
      <c r="N189" s="6"/>
    </row>
    <row r="190" spans="7:14" ht="12">
      <c r="G190" s="6"/>
      <c r="H190" s="6"/>
      <c r="I190" s="6"/>
      <c r="J190" s="6"/>
      <c r="K190" s="6"/>
      <c r="L190" s="6"/>
      <c r="M190" s="6"/>
      <c r="N190" s="6"/>
    </row>
    <row r="191" spans="7:14" ht="12">
      <c r="G191" s="6"/>
      <c r="H191" s="6"/>
      <c r="I191" s="6"/>
      <c r="J191" s="6"/>
      <c r="K191" s="6"/>
      <c r="L191" s="6"/>
      <c r="M191" s="6"/>
      <c r="N191" s="6"/>
    </row>
    <row r="192" spans="7:14" ht="12">
      <c r="G192" s="6"/>
      <c r="H192" s="6"/>
      <c r="I192" s="6"/>
      <c r="J192" s="6"/>
      <c r="K192" s="6"/>
      <c r="L192" s="6"/>
      <c r="M192" s="6"/>
      <c r="N192" s="6"/>
    </row>
    <row r="193" spans="7:14" ht="12">
      <c r="G193" s="6"/>
      <c r="H193" s="6"/>
      <c r="I193" s="6"/>
      <c r="J193" s="6"/>
      <c r="K193" s="6"/>
      <c r="L193" s="6"/>
      <c r="M193" s="6"/>
      <c r="N193" s="6"/>
    </row>
    <row r="194" spans="7:14" ht="12">
      <c r="G194" s="6"/>
      <c r="H194" s="6"/>
      <c r="I194" s="6"/>
      <c r="J194" s="6"/>
      <c r="K194" s="6"/>
      <c r="L194" s="6"/>
      <c r="M194" s="6"/>
      <c r="N194" s="6"/>
    </row>
    <row r="195" spans="7:14" ht="12">
      <c r="G195" s="6"/>
      <c r="H195" s="6"/>
      <c r="I195" s="6"/>
      <c r="J195" s="6"/>
      <c r="K195" s="6"/>
      <c r="L195" s="6"/>
      <c r="M195" s="6"/>
      <c r="N195" s="6"/>
    </row>
    <row r="196" spans="7:14" ht="12">
      <c r="G196" s="6"/>
      <c r="H196" s="6"/>
      <c r="I196" s="6"/>
      <c r="J196" s="6"/>
      <c r="K196" s="6"/>
      <c r="L196" s="6"/>
      <c r="M196" s="6"/>
      <c r="N196" s="6"/>
    </row>
    <row r="197" spans="7:14" ht="12">
      <c r="G197" s="6"/>
      <c r="H197" s="6"/>
      <c r="I197" s="6"/>
      <c r="J197" s="6"/>
      <c r="K197" s="6"/>
      <c r="L197" s="6"/>
      <c r="M197" s="6"/>
      <c r="N197" s="6"/>
    </row>
    <row r="198" spans="7:14" ht="12">
      <c r="G198" s="6"/>
      <c r="H198" s="6"/>
      <c r="I198" s="6"/>
      <c r="J198" s="6"/>
      <c r="K198" s="6"/>
      <c r="L198" s="6"/>
      <c r="M198" s="6"/>
      <c r="N198" s="6"/>
    </row>
    <row r="199" spans="7:14" ht="12">
      <c r="G199" s="6"/>
      <c r="H199" s="6"/>
      <c r="I199" s="6"/>
      <c r="J199" s="6"/>
      <c r="K199" s="6"/>
      <c r="L199" s="6"/>
      <c r="M199" s="6"/>
      <c r="N199" s="6"/>
    </row>
    <row r="200" spans="7:14" ht="12">
      <c r="G200" s="6"/>
      <c r="H200" s="6"/>
      <c r="I200" s="6"/>
      <c r="J200" s="6"/>
      <c r="K200" s="6"/>
      <c r="L200" s="6"/>
      <c r="M200" s="6"/>
      <c r="N200" s="6"/>
    </row>
    <row r="201" spans="7:14" ht="12">
      <c r="G201" s="6"/>
      <c r="H201" s="6"/>
      <c r="I201" s="6"/>
      <c r="J201" s="6"/>
      <c r="K201" s="6"/>
      <c r="L201" s="6"/>
      <c r="M201" s="6"/>
      <c r="N201" s="6"/>
    </row>
    <row r="202" spans="7:14" ht="12">
      <c r="G202" s="6"/>
      <c r="H202" s="6"/>
      <c r="I202" s="6"/>
      <c r="J202" s="6"/>
      <c r="K202" s="6"/>
      <c r="L202" s="6"/>
      <c r="M202" s="6"/>
      <c r="N202" s="6"/>
    </row>
    <row r="203" spans="7:14" ht="12">
      <c r="G203" s="6"/>
      <c r="H203" s="6"/>
      <c r="I203" s="6"/>
      <c r="J203" s="6"/>
      <c r="K203" s="6"/>
      <c r="L203" s="6"/>
      <c r="M203" s="6"/>
      <c r="N203" s="6"/>
    </row>
    <row r="204" spans="7:14" ht="12">
      <c r="G204" s="6"/>
      <c r="H204" s="6"/>
      <c r="I204" s="6"/>
      <c r="J204" s="6"/>
      <c r="K204" s="6"/>
      <c r="L204" s="6"/>
      <c r="M204" s="6"/>
      <c r="N204" s="6"/>
    </row>
  </sheetData>
  <mergeCells count="176">
    <mergeCell ref="J83:J87"/>
    <mergeCell ref="J88:J92"/>
    <mergeCell ref="J58:J62"/>
    <mergeCell ref="J63:J67"/>
    <mergeCell ref="J68:J72"/>
    <mergeCell ref="J73:J77"/>
    <mergeCell ref="I88:I92"/>
    <mergeCell ref="J4:J5"/>
    <mergeCell ref="J7:J11"/>
    <mergeCell ref="J12:J16"/>
    <mergeCell ref="J17:J21"/>
    <mergeCell ref="J22:J26"/>
    <mergeCell ref="J27:J31"/>
    <mergeCell ref="J32:J36"/>
    <mergeCell ref="J37:J41"/>
    <mergeCell ref="J78:J82"/>
    <mergeCell ref="B83:B87"/>
    <mergeCell ref="C83:C87"/>
    <mergeCell ref="A88:H92"/>
    <mergeCell ref="C68:C72"/>
    <mergeCell ref="B73:B77"/>
    <mergeCell ref="C73:C77"/>
    <mergeCell ref="B78:B82"/>
    <mergeCell ref="C78:C82"/>
    <mergeCell ref="A73:A77"/>
    <mergeCell ref="A78:A82"/>
    <mergeCell ref="C7:C11"/>
    <mergeCell ref="C12:C16"/>
    <mergeCell ref="C17:C21"/>
    <mergeCell ref="C22:C26"/>
    <mergeCell ref="A83:A87"/>
    <mergeCell ref="B7:B11"/>
    <mergeCell ref="B12:B16"/>
    <mergeCell ref="B17:B21"/>
    <mergeCell ref="B22:B26"/>
    <mergeCell ref="B27:B31"/>
    <mergeCell ref="B68:B72"/>
    <mergeCell ref="A58:A62"/>
    <mergeCell ref="B32:B36"/>
    <mergeCell ref="B37:B41"/>
    <mergeCell ref="A63:A67"/>
    <mergeCell ref="A68:A72"/>
    <mergeCell ref="D73:D77"/>
    <mergeCell ref="D78:D82"/>
    <mergeCell ref="D63:D67"/>
    <mergeCell ref="D68:D72"/>
    <mergeCell ref="B63:B67"/>
    <mergeCell ref="C63:C67"/>
    <mergeCell ref="A27:A31"/>
    <mergeCell ref="A32:A36"/>
    <mergeCell ref="A37:A41"/>
    <mergeCell ref="D58:D62"/>
    <mergeCell ref="C27:C31"/>
    <mergeCell ref="C32:C36"/>
    <mergeCell ref="C37:C41"/>
    <mergeCell ref="B58:B62"/>
    <mergeCell ref="C58:C62"/>
    <mergeCell ref="A47:A51"/>
    <mergeCell ref="A7:A11"/>
    <mergeCell ref="A12:A16"/>
    <mergeCell ref="A17:A21"/>
    <mergeCell ref="A22:A26"/>
    <mergeCell ref="E78:E82"/>
    <mergeCell ref="E83:E87"/>
    <mergeCell ref="D7:D11"/>
    <mergeCell ref="D12:D16"/>
    <mergeCell ref="D17:D21"/>
    <mergeCell ref="D22:D26"/>
    <mergeCell ref="D27:D31"/>
    <mergeCell ref="D32:D36"/>
    <mergeCell ref="D37:D41"/>
    <mergeCell ref="D83:D87"/>
    <mergeCell ref="E58:E62"/>
    <mergeCell ref="E63:E67"/>
    <mergeCell ref="E68:E72"/>
    <mergeCell ref="E73:E77"/>
    <mergeCell ref="E22:E26"/>
    <mergeCell ref="E27:E31"/>
    <mergeCell ref="E32:E36"/>
    <mergeCell ref="E37:E41"/>
    <mergeCell ref="F12:F16"/>
    <mergeCell ref="F17:F21"/>
    <mergeCell ref="F7:F11"/>
    <mergeCell ref="E7:E11"/>
    <mergeCell ref="E12:E16"/>
    <mergeCell ref="E17:E21"/>
    <mergeCell ref="F32:F36"/>
    <mergeCell ref="F37:F41"/>
    <mergeCell ref="F27:F31"/>
    <mergeCell ref="F22:F26"/>
    <mergeCell ref="F83:F87"/>
    <mergeCell ref="F78:F82"/>
    <mergeCell ref="F58:F62"/>
    <mergeCell ref="F63:F67"/>
    <mergeCell ref="F68:F72"/>
    <mergeCell ref="F73:F77"/>
    <mergeCell ref="I78:I82"/>
    <mergeCell ref="I83:I87"/>
    <mergeCell ref="I7:I11"/>
    <mergeCell ref="I12:I16"/>
    <mergeCell ref="I17:I21"/>
    <mergeCell ref="I22:I26"/>
    <mergeCell ref="I47:I51"/>
    <mergeCell ref="I58:I62"/>
    <mergeCell ref="I63:I67"/>
    <mergeCell ref="I68:I72"/>
    <mergeCell ref="I73:I77"/>
    <mergeCell ref="I27:I31"/>
    <mergeCell ref="I32:I36"/>
    <mergeCell ref="I37:I41"/>
    <mergeCell ref="I42:I46"/>
    <mergeCell ref="G73:G77"/>
    <mergeCell ref="G78:G82"/>
    <mergeCell ref="G83:G87"/>
    <mergeCell ref="H37:H41"/>
    <mergeCell ref="H58:H62"/>
    <mergeCell ref="H63:H67"/>
    <mergeCell ref="H68:H72"/>
    <mergeCell ref="H73:H77"/>
    <mergeCell ref="H78:H82"/>
    <mergeCell ref="H83:H87"/>
    <mergeCell ref="G37:G41"/>
    <mergeCell ref="G58:G62"/>
    <mergeCell ref="G63:G67"/>
    <mergeCell ref="G68:G72"/>
    <mergeCell ref="G22:G26"/>
    <mergeCell ref="H22:H26"/>
    <mergeCell ref="G27:G31"/>
    <mergeCell ref="G32:G36"/>
    <mergeCell ref="H27:H31"/>
    <mergeCell ref="H32:H36"/>
    <mergeCell ref="G12:G16"/>
    <mergeCell ref="H12:H16"/>
    <mergeCell ref="G17:G21"/>
    <mergeCell ref="H17:H21"/>
    <mergeCell ref="G4:H4"/>
    <mergeCell ref="I4:I5"/>
    <mergeCell ref="G7:G11"/>
    <mergeCell ref="H7:H11"/>
    <mergeCell ref="K4:K5"/>
    <mergeCell ref="M1:N1"/>
    <mergeCell ref="A2:N2"/>
    <mergeCell ref="A4:A5"/>
    <mergeCell ref="B4:B5"/>
    <mergeCell ref="C4:C5"/>
    <mergeCell ref="D4:D5"/>
    <mergeCell ref="L4:N4"/>
    <mergeCell ref="E4:E5"/>
    <mergeCell ref="F4:F5"/>
    <mergeCell ref="B47:B51"/>
    <mergeCell ref="C47:C51"/>
    <mergeCell ref="D47:D51"/>
    <mergeCell ref="E47:E51"/>
    <mergeCell ref="F47:F51"/>
    <mergeCell ref="G47:G51"/>
    <mergeCell ref="H47:H51"/>
    <mergeCell ref="J42:J46"/>
    <mergeCell ref="J47:J51"/>
    <mergeCell ref="A42:A46"/>
    <mergeCell ref="B42:B46"/>
    <mergeCell ref="C42:C46"/>
    <mergeCell ref="D42:D46"/>
    <mergeCell ref="E42:E46"/>
    <mergeCell ref="F42:F46"/>
    <mergeCell ref="G42:G46"/>
    <mergeCell ref="H42:H46"/>
    <mergeCell ref="J53:J57"/>
    <mergeCell ref="I53:I57"/>
    <mergeCell ref="G53:G57"/>
    <mergeCell ref="H53:H57"/>
    <mergeCell ref="F53:F57"/>
    <mergeCell ref="E53:E57"/>
    <mergeCell ref="D53:D57"/>
    <mergeCell ref="A53:A57"/>
    <mergeCell ref="B53:B57"/>
    <mergeCell ref="C53:C57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65" r:id="rId1"/>
  <rowBreaks count="1" manualBreakCount="1">
    <brk id="5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2007-11-15T09:14:07Z</cp:lastPrinted>
  <dcterms:created xsi:type="dcterms:W3CDTF">2001-05-16T07:18:04Z</dcterms:created>
  <dcterms:modified xsi:type="dcterms:W3CDTF">2007-11-16T07:28:13Z</dcterms:modified>
  <cp:category/>
  <cp:version/>
  <cp:contentType/>
  <cp:contentStatus/>
</cp:coreProperties>
</file>