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GFOŚiGW" sheetId="1" r:id="rId1"/>
  </sheets>
  <definedNames>
    <definedName name="_xlnm.Print_Area" localSheetId="0">'GFOŚiGW'!$A$1:$F$95</definedName>
  </definedNames>
  <calcPr fullCalcOnLoad="1" fullPrecision="0"/>
</workbook>
</file>

<file path=xl/sharedStrings.xml><?xml version="1.0" encoding="utf-8"?>
<sst xmlns="http://schemas.openxmlformats.org/spreadsheetml/2006/main" count="241" uniqueCount="171">
  <si>
    <t>6.</t>
  </si>
  <si>
    <t>8.1. CZĘŚĆ TABELARYCZNA</t>
  </si>
  <si>
    <t>Zestawienie przychodów i wydatków</t>
  </si>
  <si>
    <t>Gminnego Funduszu Ochrony Środowiska i Gospodarki Wodnej w Policach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</si>
  <si>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</si>
  <si>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</si>
  <si>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</si>
  <si>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</si>
  <si>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</si>
  <si>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</si>
  <si>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Dotacja do budżetu - Stacja uzdatniania wody przy ul. Grzybowej w Policach</t>
  </si>
  <si>
    <t>6110</t>
  </si>
  <si>
    <t>4270</t>
  </si>
  <si>
    <t>4300</t>
  </si>
  <si>
    <t>Opróżnianie, utrzymanie i bieżąca konserwacja pojemników do selektywnej zbiórki odpadów komunalnych</t>
  </si>
  <si>
    <t>Utrzymanie zieleni w miastach i gminach w tym: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</si>
  <si>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</si>
  <si>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</si>
  <si>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</si>
  <si>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zakup wody do podlewania zieleni</t>
  </si>
  <si>
    <t>Utrzymanie ścieżki rekreacyjno – dydaktycznej</t>
  </si>
  <si>
    <t>Porządkowanie zieleni na byłych cmentarzach</t>
  </si>
  <si>
    <t>4210</t>
  </si>
  <si>
    <t>2450</t>
  </si>
  <si>
    <t>Ochrona powietrza atmosferycznego i klimatu</t>
  </si>
  <si>
    <t>Opieka nad zwierzętami</t>
  </si>
  <si>
    <t>Zapewnienie opieki bezdomnym zwierzętom, które zachowują się agresywnie w stosunku do ludzi i innych zwierząt lub wymagają opieki</t>
  </si>
  <si>
    <t>Edukacja ekologiczna</t>
  </si>
  <si>
    <t>Usługi związane z edukacją ekologiczną</t>
  </si>
  <si>
    <t>Zakupy nagród i materiałów na przedsięwzięcia edukacyjne</t>
  </si>
  <si>
    <t>Akcja sprzątanie z okazji "Dni Ziemi"</t>
  </si>
  <si>
    <t>Melioracje</t>
  </si>
  <si>
    <t>Konserwacja urządzeń melioracyjnych</t>
  </si>
  <si>
    <t>Różne rozliczenia finansowe</t>
  </si>
  <si>
    <t>2960</t>
  </si>
  <si>
    <t>BUDŻET</t>
  </si>
  <si>
    <t>GFOŚiGW</t>
  </si>
  <si>
    <t>zobowiązania z 2005 r.</t>
  </si>
  <si>
    <t>Wyszczególnienie</t>
  </si>
  <si>
    <t>wydatki bieżące</t>
  </si>
  <si>
    <t>wydatki majątkowe</t>
  </si>
  <si>
    <t>Partycypacja w budowie sieci wodociągowej w Przęsocinie (dz. nr 429, 430, 433/4 )</t>
  </si>
  <si>
    <t>Partycypacja w budowie sieci wodociągowej w Dębostrowie (dz. nr 332/2, 332/3,332/4)</t>
  </si>
  <si>
    <t>Dotacja do budżetu - Transgraniczna ochrona zasobów wód podziemnych - Kanalizacja gminy Police</t>
  </si>
  <si>
    <t>Dotacja dla Spółdzielni Mieszkaniowej "Odra" w Policach - Budowa infrastruktury, małej architektury i zieleni przy budynku mieszkalnym - ul. Słoneczna - Sikorskiego</t>
  </si>
  <si>
    <t>6270</t>
  </si>
  <si>
    <t>Partycypacja w budowie sieci kanalizacyjnej w Dębostrowie (dz. nr 332/2, 332/3,332/4)</t>
  </si>
  <si>
    <t>Usuwanie nielegalnych składowisk odpadów</t>
  </si>
  <si>
    <t>Zagospodarowanie odpadów niebezpiecznych z Zakładu Odzysku i Składowania Odpadów Komunalnych w Leśnie Górnym</t>
  </si>
  <si>
    <t xml:space="preserve">Gminny Punkt Zbiórki Odpadów Niebezpiecznych </t>
  </si>
  <si>
    <t>Zakup środków do zbiórki odpadów niebezpiecznych i przenośnego detektora gazów do stosowania podczas zdarzeń z udziałem substancji niebezpiecznych dla środowiska</t>
  </si>
  <si>
    <t>6120</t>
  </si>
  <si>
    <t>Dotacja do budżetu - Rozbudowa polegająca na połączeniu kwatery 1 i 2 dla powiększenia objętości składowiska</t>
  </si>
  <si>
    <t>21.1</t>
  </si>
  <si>
    <t>Zakup koszy ulicznych</t>
  </si>
  <si>
    <t>Odkomarzanie terenów zielonych Gminy Police</t>
  </si>
  <si>
    <t>26.1</t>
  </si>
  <si>
    <t>Wykonanie nasadzeń zieleni wysokiej i krzewów na terenie kompleksu rekreacyjno - sportowego w Policach przy ul. Piaskowej 97 administrowanego przez Ośrodek Sportu i Rekreacji w Policach</t>
  </si>
  <si>
    <t>26.2</t>
  </si>
  <si>
    <t>Wykonanie nasadzeń pasa zieleni ochronnej przy Zakładzie Odzysku i Składowania Odpadów Komunalnych w Leśnie Górnym</t>
  </si>
  <si>
    <t>26.3</t>
  </si>
  <si>
    <t>26.4</t>
  </si>
  <si>
    <t xml:space="preserve">Dotacja do budżetu - Termorenowacja budynku i wymiana stolarki okiennej w budynku Urzędu Stanu Cywilnego w Policach, pl. Chrobrego 8 </t>
  </si>
  <si>
    <t>Dotacja do budżetu - Wymiana drzwi w Gimnazjum Nr 2 w Policach</t>
  </si>
  <si>
    <t>32.1</t>
  </si>
  <si>
    <t>Dotacja do budżetu - Wymiana stolarki okiennej i drzwiowej w Przedszkolu Publicznym nr 11 w Policach przy ul. Przyjaźni 1</t>
  </si>
  <si>
    <t>32.2</t>
  </si>
  <si>
    <t xml:space="preserve">Dotacja do budżetu - Wymiana stolarki okiennej i drzwiowej w Szkole Podstawowej Nr 8 w Policach przy ul. Piaskowej 99 </t>
  </si>
  <si>
    <t>32.3</t>
  </si>
  <si>
    <t>Dotacja do budżetu - Termorenowacja budynku przy ul. Dworcowej 7 w Policach</t>
  </si>
  <si>
    <t>32.4</t>
  </si>
  <si>
    <t xml:space="preserve">Dotacja do budżetu - Wymiana stolarki okiennej i drzwiowej w Szkole Filialnej Szkoły Podstawowej Nr 8 w Policach przy ul. Przyjaźni 33 </t>
  </si>
  <si>
    <t>Wyłapywanie bezdomnych zwierząt na terenie Gminy Police (w tym dzikich)</t>
  </si>
  <si>
    <t>37.1</t>
  </si>
  <si>
    <t>Zakup rowerów patrolowych</t>
  </si>
  <si>
    <t>Akcja "Sprzątanie świata - Polska 2006"</t>
  </si>
  <si>
    <t>STAN FUNDUSZU NA KONIEC 2006 ROKU</t>
  </si>
  <si>
    <t>Środki finansowe pozostałe z 2006 r.</t>
  </si>
  <si>
    <t>za 2006 rok</t>
  </si>
  <si>
    <t>Kwota zrealizowana w 2006 r.</t>
  </si>
  <si>
    <t>Plan 
na 2006 r.</t>
  </si>
  <si>
    <t>Prace pielęgnacyjne drzewostanu i terenów zieleni na terenie Kompleksu Rekreacyjno - Plażowego w Trzebieży, na terenie stadionu przy ul. Rybackiej 26 w Trzebieży i na terenie Przystani Miejskiej w Policach</t>
  </si>
  <si>
    <t>Prace renowacyjne i naprawcze nawierzchni trawiastych Zespołu Obiektów Sportowych przy ul. Siedleckiej 2b w Policach i na stadionie przy ul. Rybackiej 26 w Trzebieży</t>
  </si>
  <si>
    <t>Dotacja do budżetu - Wykonanie instalacji c.o. w biurze RO nr 3 przy ul. Piastów 2 
w Policach (Jasienicy)</t>
  </si>
  <si>
    <t>Dotacja do budżetu - Wykonanie instalacji gazu w budynku klubu RO nr 3 
przy ul. Piastów 46a w Policach (Jasienicy)</t>
  </si>
  <si>
    <t>środki pieniężne</t>
  </si>
  <si>
    <t>Rb-33</t>
  </si>
  <si>
    <t>środki pieniężne w kasie</t>
  </si>
  <si>
    <t>Partycypacja w budowie sieci wodociągowej w Niekłończycy (dz. nr 119, 121)</t>
  </si>
  <si>
    <t xml:space="preserve">Partycypacja w budowie sieci wodociągowej w Siedlicach (Społeczny Komitet Uzbrojenia Terenów w Siedlicach)                                                                    </t>
  </si>
  <si>
    <t>Częściowy zwrot kosztów na modernizację ogrzewania w budynkach</t>
  </si>
  <si>
    <t>Odprowadzenie nadwyżki z tytułu art. 404 ustawy z dnia 27 kwietnia 2001 r. Prawo ochrony środowiska (Dz.U. z 2006 r. Nr 129, poz. 902 z późn. zm.) do WFOŚiGW 
woj. zachodniopomorskiego</t>
  </si>
  <si>
    <t xml:space="preserve">w zł </t>
  </si>
  <si>
    <t>Dostarczanie wody</t>
  </si>
  <si>
    <t>Gospodarka odpadami</t>
  </si>
  <si>
    <t>w tym:</t>
  </si>
  <si>
    <t>Gospodarka ściekowa i ochrona wód</t>
  </si>
  <si>
    <t>x</t>
  </si>
  <si>
    <t>Lp.</t>
  </si>
  <si>
    <t>Dział 900                    Rozdział 90011</t>
  </si>
  <si>
    <t>Paragrafy</t>
  </si>
  <si>
    <t>%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</si>
  <si>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</si>
  <si>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</si>
  <si>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</si>
  <si>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</si>
  <si>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</si>
  <si>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</si>
  <si>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7.</t>
  </si>
  <si>
    <t>8.</t>
  </si>
  <si>
    <t>Partycypacja i obsługa budowy przyłączy kanalizacyjnych</t>
  </si>
  <si>
    <t>9.</t>
  </si>
  <si>
    <t>10.</t>
  </si>
  <si>
    <t>11.</t>
  </si>
  <si>
    <t>12.</t>
  </si>
  <si>
    <t>Monitorowanie środowiska przy Zakładzie Odzysku i Składowania Odpadów Komunalnych w Leśnie Górnym</t>
  </si>
  <si>
    <t>13.</t>
  </si>
  <si>
    <t>14.</t>
  </si>
  <si>
    <t>Programy i opracowania dotyczące środowiska</t>
  </si>
  <si>
    <t>15.</t>
  </si>
  <si>
    <t>16.</t>
  </si>
  <si>
    <t>Bieżąca konserwacja i utrzymanie zieleni</t>
  </si>
  <si>
    <t>3</t>
  </si>
  <si>
    <t>17.</t>
  </si>
  <si>
    <t>Wycinka drzew i krzewów, pielęgnacja zieleni w pasach drogowych dróg powiatowych miejskich</t>
  </si>
  <si>
    <t>18.</t>
  </si>
  <si>
    <t>Wycinka drzew i krzewów, pielęgnacja zieleni w pasach drogowych dróg gminnych (publicznych)</t>
  </si>
  <si>
    <t>Nadzór nad pracami dotyczącymi wycinki drzew i krzewów, pielęgnacji zieleni w pasach drogowych dróg powiatowych miejskich i gminnych na terenie gminy Police</t>
  </si>
  <si>
    <t>4170</t>
  </si>
  <si>
    <t>19.</t>
  </si>
  <si>
    <t>Nadzór nad pracami dotyczącymi utrzymania i konserwacji zieleni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</si>
  <si>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</si>
  <si>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</si>
  <si>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</si>
  <si>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</si>
  <si>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</si>
  <si>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</si>
  <si>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</si>
  <si>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</si>
  <si>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</si>
  <si>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</si>
  <si>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</si>
  <si>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Wymiana stolarki okiennej i drzwiowej w zasobach administrowanych przez ZGKiM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</si>
  <si>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</si>
  <si>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</si>
  <si>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</si>
  <si>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</si>
  <si>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</si>
  <si>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</si>
  <si>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</si>
  <si>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</si>
  <si>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</si>
  <si>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</si>
  <si>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Ochrona bezdomnych zwierząt oraz edukacja w zakresie ochrony zwierząt - dotacja na realizację zadania</t>
  </si>
  <si>
    <t>41.</t>
  </si>
  <si>
    <t>42.</t>
  </si>
  <si>
    <t>43.</t>
  </si>
  <si>
    <t>Zakup pomocy naukowych, dydaktycznych i książek</t>
  </si>
  <si>
    <t>4240</t>
  </si>
  <si>
    <t>Warsztaty ekologiczne dla dzieci i młodzieży - dotacja na realizację zadania</t>
  </si>
  <si>
    <t>IV.</t>
  </si>
  <si>
    <t>Środki finansowe pozostałe z 2005 r.</t>
  </si>
  <si>
    <t>6260</t>
  </si>
  <si>
    <t>0920</t>
  </si>
  <si>
    <t>0690</t>
  </si>
  <si>
    <t>2.</t>
  </si>
  <si>
    <t>3.</t>
  </si>
  <si>
    <t>Partycypacja w budowie sieci wodociągowej w Policach - rejon ul. M. Reja, 
W. Kadłubka, Galla Anonima (Stowarzyszenie "Nowy Dom")</t>
  </si>
  <si>
    <t>1.</t>
  </si>
  <si>
    <t>4.</t>
  </si>
  <si>
    <t>5.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</si>
</sst>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</numFmts>
  <fonts count="2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b/>
      <sz val="8"/>
      <name val="Arial CE"/>
      <family val="2"/>
    </font>
    <font>
      <b/>
      <u val="single"/>
      <sz val="14"/>
      <color indexed="17"/>
      <name val="Arial CE"/>
      <family val="0"/>
    </font>
    <font>
      <i/>
      <sz val="8"/>
      <name val="Arial CE"/>
      <family val="0"/>
    </font>
    <font>
      <b/>
      <i/>
      <sz val="8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 CE"/>
      <family val="2"/>
    </font>
    <font>
      <i/>
      <u val="single"/>
      <sz val="12"/>
      <name val="Arial CE"/>
      <family val="2"/>
    </font>
    <font>
      <sz val="11"/>
      <color indexed="10"/>
      <name val="Arial CE"/>
      <family val="2"/>
    </font>
    <font>
      <sz val="10"/>
      <name val="Arial PL"/>
      <family val="0"/>
    </font>
    <font>
      <sz val="11"/>
      <color indexed="57"/>
      <name val="Arial CE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70" fontId="17" fillId="0" borderId="4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3" fontId="7" fillId="0" borderId="0" xfId="0" applyNumberFormat="1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3" fontId="4" fillId="0" borderId="0" xfId="15" applyFont="1" applyAlignment="1">
      <alignment/>
    </xf>
    <xf numFmtId="0" fontId="7" fillId="2" borderId="25" xfId="0" applyFont="1" applyFill="1" applyBorder="1" applyAlignment="1">
      <alignment horizontal="center" vertical="center" wrapText="1"/>
    </xf>
    <xf numFmtId="170" fontId="18" fillId="2" borderId="26" xfId="0" applyNumberFormat="1" applyFont="1" applyFill="1" applyBorder="1" applyAlignment="1">
      <alignment vertical="center" wrapText="1"/>
    </xf>
    <xf numFmtId="4" fontId="7" fillId="2" borderId="25" xfId="0" applyNumberFormat="1" applyFont="1" applyFill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0" fontId="7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left" vertical="center" wrapText="1"/>
    </xf>
    <xf numFmtId="170" fontId="7" fillId="2" borderId="26" xfId="0" applyNumberFormat="1" applyFont="1" applyFill="1" applyBorder="1" applyAlignment="1">
      <alignment vertical="center" wrapText="1"/>
    </xf>
    <xf numFmtId="4" fontId="5" fillId="0" borderId="6" xfId="0" applyNumberFormat="1" applyFont="1" applyBorder="1" applyAlignment="1">
      <alignment horizontal="right" vertical="center"/>
    </xf>
    <xf numFmtId="2" fontId="5" fillId="0" borderId="27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2" fontId="5" fillId="0" borderId="28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horizontal="right" vertical="center"/>
    </xf>
    <xf numFmtId="0" fontId="7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vertical="center" wrapText="1"/>
    </xf>
    <xf numFmtId="4" fontId="7" fillId="0" borderId="6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vertical="center" wrapText="1"/>
    </xf>
    <xf numFmtId="0" fontId="6" fillId="0" borderId="0" xfId="0" applyFont="1" applyAlignment="1">
      <alignment/>
    </xf>
    <xf numFmtId="43" fontId="6" fillId="0" borderId="0" xfId="15" applyFont="1" applyAlignment="1">
      <alignment/>
    </xf>
    <xf numFmtId="43" fontId="6" fillId="0" borderId="0" xfId="0" applyNumberFormat="1" applyFont="1" applyAlignment="1">
      <alignment/>
    </xf>
    <xf numFmtId="4" fontId="7" fillId="0" borderId="1" xfId="0" applyNumberFormat="1" applyFont="1" applyBorder="1" applyAlignment="1">
      <alignment horizontal="right" vertical="center"/>
    </xf>
    <xf numFmtId="2" fontId="7" fillId="0" borderId="28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3" fontId="19" fillId="0" borderId="31" xfId="0" applyNumberFormat="1" applyFont="1" applyBorder="1" applyAlignment="1">
      <alignment vertical="center" wrapText="1"/>
    </xf>
    <xf numFmtId="4" fontId="5" fillId="0" borderId="2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0" fontId="5" fillId="0" borderId="21" xfId="0" applyFont="1" applyBorder="1" applyAlignment="1">
      <alignment/>
    </xf>
    <xf numFmtId="3" fontId="7" fillId="0" borderId="19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vertical="center"/>
    </xf>
    <xf numFmtId="0" fontId="7" fillId="2" borderId="33" xfId="0" applyFont="1" applyFill="1" applyBorder="1" applyAlignment="1">
      <alignment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38" xfId="0" applyNumberFormat="1" applyFont="1" applyFill="1" applyBorder="1" applyAlignment="1">
      <alignment horizontal="center"/>
    </xf>
    <xf numFmtId="0" fontId="15" fillId="0" borderId="39" xfId="0" applyNumberFormat="1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8" fillId="2" borderId="23" xfId="0" applyNumberFormat="1" applyFont="1" applyFill="1" applyBorder="1" applyAlignment="1">
      <alignment horizontal="center"/>
    </xf>
    <xf numFmtId="0" fontId="8" fillId="2" borderId="41" xfId="0" applyNumberFormat="1" applyFont="1" applyFill="1" applyBorder="1" applyAlignment="1">
      <alignment horizontal="center" vertical="center"/>
    </xf>
    <xf numFmtId="2" fontId="5" fillId="2" borderId="42" xfId="19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vertical="center" wrapText="1"/>
    </xf>
    <xf numFmtId="2" fontId="7" fillId="0" borderId="28" xfId="0" applyNumberFormat="1" applyFont="1" applyBorder="1" applyAlignment="1">
      <alignment horizontal="right" vertical="center"/>
    </xf>
    <xf numFmtId="2" fontId="7" fillId="2" borderId="42" xfId="19" applyNumberFormat="1" applyFont="1" applyFill="1" applyBorder="1" applyAlignment="1">
      <alignment horizontal="right" vertical="center"/>
    </xf>
    <xf numFmtId="2" fontId="5" fillId="0" borderId="28" xfId="19" applyNumberFormat="1" applyFont="1" applyFill="1" applyBorder="1" applyAlignment="1">
      <alignment horizontal="right" vertical="center"/>
    </xf>
    <xf numFmtId="2" fontId="5" fillId="0" borderId="43" xfId="19" applyNumberFormat="1" applyFont="1" applyFill="1" applyBorder="1" applyAlignment="1">
      <alignment horizontal="right" vertical="center"/>
    </xf>
    <xf numFmtId="2" fontId="5" fillId="0" borderId="39" xfId="19" applyNumberFormat="1" applyFont="1" applyFill="1" applyBorder="1" applyAlignment="1">
      <alignment horizontal="right" vertical="center"/>
    </xf>
    <xf numFmtId="2" fontId="5" fillId="0" borderId="42" xfId="19" applyNumberFormat="1" applyFont="1" applyFill="1" applyBorder="1" applyAlignment="1">
      <alignment horizontal="right" vertical="center"/>
    </xf>
    <xf numFmtId="2" fontId="7" fillId="0" borderId="43" xfId="19" applyNumberFormat="1" applyFont="1" applyFill="1" applyBorder="1" applyAlignment="1">
      <alignment horizontal="right" vertical="center"/>
    </xf>
    <xf numFmtId="2" fontId="7" fillId="0" borderId="28" xfId="19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70" fontId="23" fillId="0" borderId="0" xfId="0" applyNumberFormat="1" applyFont="1" applyAlignment="1">
      <alignment/>
    </xf>
    <xf numFmtId="43" fontId="23" fillId="0" borderId="0" xfId="15" applyFont="1" applyAlignment="1">
      <alignment/>
    </xf>
    <xf numFmtId="43" fontId="21" fillId="0" borderId="0" xfId="15" applyFont="1" applyAlignment="1">
      <alignment/>
    </xf>
    <xf numFmtId="3" fontId="23" fillId="0" borderId="0" xfId="0" applyNumberFormat="1" applyFont="1" applyAlignment="1">
      <alignment/>
    </xf>
    <xf numFmtId="0" fontId="12" fillId="0" borderId="0" xfId="0" applyFont="1" applyAlignment="1">
      <alignment/>
    </xf>
    <xf numFmtId="4" fontId="0" fillId="0" borderId="0" xfId="0" applyNumberFormat="1" applyAlignment="1">
      <alignment vertical="center"/>
    </xf>
    <xf numFmtId="0" fontId="13" fillId="2" borderId="32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49" fontId="13" fillId="2" borderId="44" xfId="0" applyNumberFormat="1" applyFont="1" applyFill="1" applyBorder="1" applyAlignment="1">
      <alignment horizontal="center" vertical="center" wrapText="1"/>
    </xf>
    <xf numFmtId="3" fontId="13" fillId="2" borderId="26" xfId="0" applyNumberFormat="1" applyFont="1" applyFill="1" applyBorder="1" applyAlignment="1">
      <alignment horizontal="center" vertical="center" wrapText="1"/>
    </xf>
    <xf numFmtId="0" fontId="8" fillId="2" borderId="25" xfId="0" applyNumberFormat="1" applyFont="1" applyFill="1" applyBorder="1" applyAlignment="1">
      <alignment horizontal="center" vertical="center"/>
    </xf>
    <xf numFmtId="0" fontId="8" fillId="2" borderId="42" xfId="0" applyNumberFormat="1" applyFont="1" applyFill="1" applyBorder="1" applyAlignment="1">
      <alignment horizontal="center" vertical="center"/>
    </xf>
    <xf numFmtId="43" fontId="0" fillId="0" borderId="0" xfId="15" applyFont="1" applyAlignment="1">
      <alignment/>
    </xf>
    <xf numFmtId="167" fontId="0" fillId="0" borderId="0" xfId="15" applyNumberFormat="1" applyFont="1" applyAlignment="1">
      <alignment/>
    </xf>
    <xf numFmtId="167" fontId="0" fillId="0" borderId="0" xfId="0" applyNumberFormat="1" applyFont="1" applyAlignment="1">
      <alignment/>
    </xf>
    <xf numFmtId="4" fontId="5" fillId="0" borderId="26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7" fillId="2" borderId="33" xfId="0" applyNumberFormat="1" applyFont="1" applyFill="1" applyBorder="1" applyAlignment="1">
      <alignment horizontal="center"/>
    </xf>
    <xf numFmtId="4" fontId="0" fillId="2" borderId="33" xfId="0" applyNumberFormat="1" applyFont="1" applyFill="1" applyBorder="1" applyAlignment="1">
      <alignment horizontal="center"/>
    </xf>
    <xf numFmtId="4" fontId="0" fillId="2" borderId="45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2" fontId="5" fillId="0" borderId="46" xfId="0" applyNumberFormat="1" applyFont="1" applyBorder="1" applyAlignment="1">
      <alignment horizontal="right" vertical="center"/>
    </xf>
    <xf numFmtId="2" fontId="5" fillId="0" borderId="27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P98"/>
  <sheetViews>
    <sheetView showGridLines="0" tabSelected="1" view="pageBreakPreview" zoomScale="88" zoomScaleSheetLayoutView="88" workbookViewId="0" topLeftCell="A1">
      <selection activeCell="E29" sqref="E29"/>
    </sheetView>
  </sheetViews>
  <sheetFormatPr defaultColWidth="9.00390625" defaultRowHeight="24.75" customHeight="1"/>
  <cols>
    <col min="1" max="1" width="5.00390625" style="69" bestFit="1" customWidth="1"/>
    <col min="2" max="2" width="90.75390625" style="0" customWidth="1"/>
    <col min="3" max="3" width="12.00390625" style="0" bestFit="1" customWidth="1"/>
    <col min="4" max="4" width="15.875" style="0" customWidth="1"/>
    <col min="5" max="5" width="15.875" style="7" customWidth="1"/>
    <col min="6" max="6" width="13.625" style="7" bestFit="1" customWidth="1"/>
    <col min="9" max="9" width="19.25390625" style="0" bestFit="1" customWidth="1"/>
    <col min="10" max="10" width="17.125" style="0" bestFit="1" customWidth="1"/>
    <col min="11" max="11" width="18.25390625" style="0" bestFit="1" customWidth="1"/>
    <col min="12" max="12" width="17.125" style="0" bestFit="1" customWidth="1"/>
    <col min="13" max="13" width="15.625" style="0" bestFit="1" customWidth="1"/>
  </cols>
  <sheetData>
    <row r="1" spans="1:6" ht="33" customHeight="1">
      <c r="A1" s="192" t="s">
        <v>1</v>
      </c>
      <c r="B1" s="192"/>
      <c r="C1" s="192"/>
      <c r="D1" s="192"/>
      <c r="E1" s="192"/>
      <c r="F1" s="192"/>
    </row>
    <row r="2" spans="1:6" ht="15.75">
      <c r="A2" s="193" t="s">
        <v>2</v>
      </c>
      <c r="B2" s="193"/>
      <c r="C2" s="193"/>
      <c r="D2" s="193"/>
      <c r="E2" s="193"/>
      <c r="F2" s="193"/>
    </row>
    <row r="3" spans="1:6" ht="15.75">
      <c r="A3" s="193" t="s">
        <v>3</v>
      </c>
      <c r="B3" s="193"/>
      <c r="C3" s="193"/>
      <c r="D3" s="193"/>
      <c r="E3" s="193"/>
      <c r="F3" s="193"/>
    </row>
    <row r="4" spans="1:6" ht="15.75">
      <c r="A4" s="193" t="s">
        <v>78</v>
      </c>
      <c r="B4" s="193"/>
      <c r="C4" s="193"/>
      <c r="D4" s="193"/>
      <c r="E4" s="193"/>
      <c r="F4" s="193"/>
    </row>
    <row r="5" spans="1:6" ht="15.75">
      <c r="A5" s="6"/>
      <c r="B5" s="6"/>
      <c r="C5" s="6"/>
      <c r="D5" s="6"/>
      <c r="E5" s="6"/>
      <c r="F5" s="6"/>
    </row>
    <row r="6" spans="1:6" s="2" customFormat="1" ht="15.75" thickBot="1">
      <c r="A6" s="1"/>
      <c r="B6" s="4"/>
      <c r="D6" s="67"/>
      <c r="E6" s="67"/>
      <c r="F6" s="67" t="s">
        <v>92</v>
      </c>
    </row>
    <row r="7" spans="1:9" s="2" customFormat="1" ht="28.5" customHeight="1" thickBot="1">
      <c r="A7" s="177" t="s">
        <v>99</v>
      </c>
      <c r="B7" s="178"/>
      <c r="C7" s="178"/>
      <c r="D7" s="178"/>
      <c r="E7" s="178"/>
      <c r="F7" s="179"/>
      <c r="I7" s="3"/>
    </row>
    <row r="8" spans="1:6" s="2" customFormat="1" ht="54" customHeight="1">
      <c r="A8" s="126" t="s">
        <v>98</v>
      </c>
      <c r="B8" s="127" t="s">
        <v>38</v>
      </c>
      <c r="C8" s="127" t="s">
        <v>100</v>
      </c>
      <c r="D8" s="128" t="s">
        <v>80</v>
      </c>
      <c r="E8" s="127" t="s">
        <v>79</v>
      </c>
      <c r="F8" s="129" t="s">
        <v>101</v>
      </c>
    </row>
    <row r="9" spans="1:6" s="2" customFormat="1" ht="12.75" thickBot="1">
      <c r="A9" s="135">
        <v>1</v>
      </c>
      <c r="B9" s="136">
        <v>2</v>
      </c>
      <c r="C9" s="136">
        <v>3</v>
      </c>
      <c r="D9" s="137">
        <v>4</v>
      </c>
      <c r="E9" s="138">
        <v>5</v>
      </c>
      <c r="F9" s="139">
        <v>6</v>
      </c>
    </row>
    <row r="10" spans="1:6" s="2" customFormat="1" ht="12.75" thickBot="1">
      <c r="A10" s="130"/>
      <c r="B10" s="131"/>
      <c r="C10" s="131"/>
      <c r="D10" s="132"/>
      <c r="E10" s="133"/>
      <c r="F10" s="134"/>
    </row>
    <row r="11" spans="1:6" s="2" customFormat="1" ht="24.75" customHeight="1" thickBot="1">
      <c r="A11" s="123" t="s">
        <v>102</v>
      </c>
      <c r="B11" s="76" t="s">
        <v>103</v>
      </c>
      <c r="C11" s="71" t="s">
        <v>97</v>
      </c>
      <c r="D11" s="72">
        <f>SUM(D12)</f>
        <v>163109</v>
      </c>
      <c r="E11" s="73">
        <v>163108.13</v>
      </c>
      <c r="F11" s="143">
        <f>SUM(E11/D11)*100</f>
        <v>100</v>
      </c>
    </row>
    <row r="12" spans="1:12" s="2" customFormat="1" ht="24.75" customHeight="1" thickBot="1">
      <c r="A12" s="8" t="s">
        <v>168</v>
      </c>
      <c r="B12" s="9" t="s">
        <v>161</v>
      </c>
      <c r="C12" s="10" t="s">
        <v>97</v>
      </c>
      <c r="D12" s="11">
        <v>163109</v>
      </c>
      <c r="E12" s="74">
        <v>163108.13</v>
      </c>
      <c r="F12" s="147">
        <f aca="true" t="shared" si="0" ref="F12:F41">SUM(E12/D12)*100</f>
        <v>100</v>
      </c>
      <c r="H12" s="2" t="s">
        <v>85</v>
      </c>
      <c r="J12" s="153">
        <f>SUM(D12)</f>
        <v>163109</v>
      </c>
      <c r="K12" s="154">
        <f>SUM(E12)</f>
        <v>163108.13</v>
      </c>
      <c r="L12" s="2" t="s">
        <v>87</v>
      </c>
    </row>
    <row r="13" spans="1:13" s="2" customFormat="1" ht="24.75" customHeight="1" thickBot="1">
      <c r="A13" s="75" t="s">
        <v>104</v>
      </c>
      <c r="B13" s="76" t="s">
        <v>105</v>
      </c>
      <c r="C13" s="71" t="s">
        <v>97</v>
      </c>
      <c r="D13" s="77">
        <f>SUM(D14:D19)</f>
        <v>12052390</v>
      </c>
      <c r="E13" s="73">
        <f>SUM(E14:E19)</f>
        <v>12167179.92</v>
      </c>
      <c r="F13" s="143">
        <f t="shared" si="0"/>
        <v>100.95</v>
      </c>
      <c r="H13" s="150" t="s">
        <v>164</v>
      </c>
      <c r="I13" s="95"/>
      <c r="J13" s="156">
        <f>SUM(D14+D16+D17+D18+D19)</f>
        <v>11963598</v>
      </c>
      <c r="K13" s="154">
        <f>SUM(E14+E16+E17+E18+E19)</f>
        <v>12019372.36</v>
      </c>
      <c r="L13" s="95"/>
      <c r="M13" s="95"/>
    </row>
    <row r="14" spans="1:13" s="2" customFormat="1" ht="24.75" customHeight="1">
      <c r="A14" s="12" t="s">
        <v>168</v>
      </c>
      <c r="B14" s="13" t="s">
        <v>4</v>
      </c>
      <c r="C14" s="14" t="s">
        <v>164</v>
      </c>
      <c r="D14" s="15">
        <v>53678</v>
      </c>
      <c r="E14" s="78">
        <v>53678.53</v>
      </c>
      <c r="F14" s="145">
        <f t="shared" si="0"/>
        <v>100</v>
      </c>
      <c r="H14" s="150" t="s">
        <v>163</v>
      </c>
      <c r="I14" s="95"/>
      <c r="J14" s="156">
        <f>SUM(D15)</f>
        <v>88792</v>
      </c>
      <c r="K14" s="154">
        <f>SUM(E15)</f>
        <v>147807.56</v>
      </c>
      <c r="L14" s="95"/>
      <c r="M14" s="95"/>
    </row>
    <row r="15" spans="1:13" s="2" customFormat="1" ht="24.75" customHeight="1">
      <c r="A15" s="16" t="s">
        <v>165</v>
      </c>
      <c r="B15" s="17" t="s">
        <v>5</v>
      </c>
      <c r="C15" s="18" t="s">
        <v>163</v>
      </c>
      <c r="D15" s="19">
        <v>88792</v>
      </c>
      <c r="E15" s="80">
        <v>147807.56</v>
      </c>
      <c r="F15" s="144">
        <f t="shared" si="0"/>
        <v>166.46</v>
      </c>
      <c r="H15" s="95">
        <v>2450</v>
      </c>
      <c r="I15" s="95"/>
      <c r="J15" s="156">
        <f>SUM(D78+D87)</f>
        <v>27000</v>
      </c>
      <c r="K15" s="154">
        <f>SUM(E78+E87)</f>
        <v>27000</v>
      </c>
      <c r="L15" s="95"/>
      <c r="M15" s="95"/>
    </row>
    <row r="16" spans="1:13" s="2" customFormat="1" ht="24.75" customHeight="1">
      <c r="A16" s="16" t="s">
        <v>166</v>
      </c>
      <c r="B16" s="17" t="s">
        <v>6</v>
      </c>
      <c r="C16" s="18" t="s">
        <v>164</v>
      </c>
      <c r="D16" s="19">
        <v>1114859</v>
      </c>
      <c r="E16" s="80">
        <v>1117280.99</v>
      </c>
      <c r="F16" s="144">
        <f t="shared" si="0"/>
        <v>100.22</v>
      </c>
      <c r="H16" s="95">
        <v>2960</v>
      </c>
      <c r="I16" s="95"/>
      <c r="J16" s="156">
        <f>SUM(D93)</f>
        <v>2732914</v>
      </c>
      <c r="K16" s="154">
        <f>SUM(E93)</f>
        <v>2732914</v>
      </c>
      <c r="L16" s="95"/>
      <c r="M16" s="95"/>
    </row>
    <row r="17" spans="1:13" s="2" customFormat="1" ht="24.75" customHeight="1">
      <c r="A17" s="16" t="s">
        <v>169</v>
      </c>
      <c r="B17" s="17" t="s">
        <v>7</v>
      </c>
      <c r="C17" s="18" t="s">
        <v>164</v>
      </c>
      <c r="D17" s="19">
        <v>9967310</v>
      </c>
      <c r="E17" s="80">
        <v>9967310.58</v>
      </c>
      <c r="F17" s="144">
        <f t="shared" si="0"/>
        <v>100</v>
      </c>
      <c r="H17" s="95">
        <v>4170</v>
      </c>
      <c r="I17" s="95"/>
      <c r="J17" s="156">
        <f>SUM(D56+D57+D80+D83)</f>
        <v>25000</v>
      </c>
      <c r="K17" s="154">
        <f>SUM(E56+E57+E80+E83)</f>
        <v>18720</v>
      </c>
      <c r="L17" s="95"/>
      <c r="M17" s="95"/>
    </row>
    <row r="18" spans="1:13" s="2" customFormat="1" ht="24.75" customHeight="1">
      <c r="A18" s="16" t="s">
        <v>170</v>
      </c>
      <c r="B18" s="17" t="s">
        <v>8</v>
      </c>
      <c r="C18" s="18" t="s">
        <v>164</v>
      </c>
      <c r="D18" s="19">
        <v>799951</v>
      </c>
      <c r="E18" s="80">
        <v>834585.31</v>
      </c>
      <c r="F18" s="144">
        <f t="shared" si="0"/>
        <v>104.33</v>
      </c>
      <c r="H18" s="95">
        <v>4210</v>
      </c>
      <c r="I18" s="95"/>
      <c r="J18" s="156">
        <f>SUM(D42+D55+D84+D85)</f>
        <v>41000</v>
      </c>
      <c r="K18" s="154">
        <f>SUM(E42+E55+E84+E85)</f>
        <v>33366.72</v>
      </c>
      <c r="L18" s="95"/>
      <c r="M18" s="95"/>
    </row>
    <row r="19" spans="1:13" s="2" customFormat="1" ht="24.75" customHeight="1" thickBot="1">
      <c r="A19" s="16" t="s">
        <v>0</v>
      </c>
      <c r="B19" s="20" t="s">
        <v>9</v>
      </c>
      <c r="C19" s="18" t="s">
        <v>164</v>
      </c>
      <c r="D19" s="19">
        <v>27800</v>
      </c>
      <c r="E19" s="80">
        <v>46516.95</v>
      </c>
      <c r="F19" s="146">
        <f t="shared" si="0"/>
        <v>167.33</v>
      </c>
      <c r="H19" s="95">
        <v>4240</v>
      </c>
      <c r="I19" s="95"/>
      <c r="J19" s="156">
        <f>SUM(D86)</f>
        <v>12000</v>
      </c>
      <c r="K19" s="154">
        <f>SUM(E86)</f>
        <v>8306.5</v>
      </c>
      <c r="L19" s="95"/>
      <c r="M19" s="95"/>
    </row>
    <row r="20" spans="1:13" s="2" customFormat="1" ht="24.75" customHeight="1" hidden="1" thickBot="1">
      <c r="A20" s="82"/>
      <c r="B20" s="83"/>
      <c r="C20" s="83"/>
      <c r="D20" s="84"/>
      <c r="E20" s="80">
        <f>SUM(E13:E19)</f>
        <v>24334359.84</v>
      </c>
      <c r="F20" s="140" t="e">
        <f t="shared" si="0"/>
        <v>#DIV/0!</v>
      </c>
      <c r="H20" s="95"/>
      <c r="I20" s="95"/>
      <c r="J20" s="95"/>
      <c r="K20" s="96"/>
      <c r="L20" s="95"/>
      <c r="M20" s="95"/>
    </row>
    <row r="21" spans="1:13" s="2" customFormat="1" ht="24.75" customHeight="1" hidden="1">
      <c r="A21" s="85"/>
      <c r="B21" s="86"/>
      <c r="C21" s="86"/>
      <c r="D21" s="87"/>
      <c r="E21" s="88"/>
      <c r="F21" s="140" t="e">
        <f t="shared" si="0"/>
        <v>#DIV/0!</v>
      </c>
      <c r="H21" s="95">
        <v>4240</v>
      </c>
      <c r="I21" s="95"/>
      <c r="J21" s="95"/>
      <c r="K21" s="96"/>
      <c r="L21" s="95"/>
      <c r="M21" s="95"/>
    </row>
    <row r="22" spans="1:13" s="2" customFormat="1" ht="24.75" customHeight="1" thickBot="1">
      <c r="A22" s="89" t="s">
        <v>106</v>
      </c>
      <c r="B22" s="90" t="s">
        <v>107</v>
      </c>
      <c r="C22" s="91" t="s">
        <v>97</v>
      </c>
      <c r="D22" s="92">
        <f>SUM(D23+D30+D35+D45+D65+D76+D81+D90+D92)</f>
        <v>12215499</v>
      </c>
      <c r="E22" s="73">
        <f>SUM(E23+E30+E35+E45+E65+E76+E81+E90+E92)</f>
        <v>10475892.38</v>
      </c>
      <c r="F22" s="143">
        <f t="shared" si="0"/>
        <v>85.76</v>
      </c>
      <c r="H22" s="95">
        <v>4260</v>
      </c>
      <c r="I22" s="95"/>
      <c r="J22" s="156">
        <f>SUM(D48)</f>
        <v>4500</v>
      </c>
      <c r="K22" s="154">
        <f>SUM(E48)</f>
        <v>3029.04</v>
      </c>
      <c r="L22" s="95"/>
      <c r="M22" s="95"/>
    </row>
    <row r="23" spans="1:13" s="2" customFormat="1" ht="35.25" customHeight="1">
      <c r="A23" s="21"/>
      <c r="B23" s="22" t="s">
        <v>93</v>
      </c>
      <c r="C23" s="22"/>
      <c r="D23" s="23">
        <f>SUM(D24:D29)</f>
        <v>2126500</v>
      </c>
      <c r="E23" s="93">
        <f>SUM(E24:E29)</f>
        <v>2113500</v>
      </c>
      <c r="F23" s="148">
        <f t="shared" si="0"/>
        <v>99.39</v>
      </c>
      <c r="H23" s="95">
        <v>4270</v>
      </c>
      <c r="I23" s="95"/>
      <c r="J23" s="156">
        <f>SUM(D67+D91)</f>
        <v>404000</v>
      </c>
      <c r="K23" s="154">
        <f>SUM(E67+E91)</f>
        <v>404000</v>
      </c>
      <c r="L23" s="171"/>
      <c r="M23" s="171"/>
    </row>
    <row r="24" spans="1:16" s="2" customFormat="1" ht="24.75" customHeight="1">
      <c r="A24" s="12" t="s">
        <v>168</v>
      </c>
      <c r="B24" s="94" t="s">
        <v>10</v>
      </c>
      <c r="C24" s="14" t="s">
        <v>162</v>
      </c>
      <c r="D24" s="15">
        <v>1886000</v>
      </c>
      <c r="E24" s="80">
        <v>1886000</v>
      </c>
      <c r="F24" s="144">
        <f t="shared" si="0"/>
        <v>100</v>
      </c>
      <c r="H24" s="95">
        <v>4300</v>
      </c>
      <c r="I24" s="95"/>
      <c r="J24" s="156">
        <f>SUM(D32+D36+D37+D38+D39+D40+D41+D49+D50+D51+D53+D54+D58+D59+D60+D61+D62+D63+D64+D77+D79+D82+D88+D89)</f>
        <v>1835195</v>
      </c>
      <c r="K24" s="155">
        <f>SUM(E32+E36+E37+E38+E39+E40+E41+E49+E50+E51+E53+E54+E58+E59+E60+E61+E62+E63+E64+E77+E79+E82+E88+E89)</f>
        <v>1363572.85</v>
      </c>
      <c r="L24" s="155">
        <v>1340930.32</v>
      </c>
      <c r="M24" s="157" t="s">
        <v>86</v>
      </c>
      <c r="N24" s="172">
        <f>SUM(K24-L24)</f>
        <v>22642.53</v>
      </c>
      <c r="O24" s="173"/>
      <c r="P24" s="2" t="s">
        <v>37</v>
      </c>
    </row>
    <row r="25" spans="1:15" s="2" customFormat="1" ht="38.25" customHeight="1">
      <c r="A25" s="12" t="s">
        <v>165</v>
      </c>
      <c r="B25" s="94" t="s">
        <v>167</v>
      </c>
      <c r="C25" s="14" t="s">
        <v>11</v>
      </c>
      <c r="D25" s="15">
        <v>170000</v>
      </c>
      <c r="E25" s="80">
        <v>170000</v>
      </c>
      <c r="F25" s="144">
        <f t="shared" si="0"/>
        <v>100</v>
      </c>
      <c r="H25" s="95">
        <v>6110</v>
      </c>
      <c r="I25" s="95"/>
      <c r="J25" s="154">
        <f>SUM(D25+D26+D27+D28+D29+D34+D66)</f>
        <v>451500</v>
      </c>
      <c r="K25" s="154">
        <f>SUM(E25+E26+E27+E28+E29+E34+E66)</f>
        <v>438033.01</v>
      </c>
      <c r="L25" s="96" t="s">
        <v>36</v>
      </c>
      <c r="M25" s="70"/>
      <c r="N25" s="70"/>
      <c r="O25" s="70"/>
    </row>
    <row r="26" spans="1:15" s="2" customFormat="1" ht="29.25" customHeight="1">
      <c r="A26" s="12" t="s">
        <v>166</v>
      </c>
      <c r="B26" s="24" t="s">
        <v>41</v>
      </c>
      <c r="C26" s="18" t="s">
        <v>11</v>
      </c>
      <c r="D26" s="19">
        <v>38000</v>
      </c>
      <c r="E26" s="80">
        <v>38000</v>
      </c>
      <c r="F26" s="144">
        <f t="shared" si="0"/>
        <v>100</v>
      </c>
      <c r="H26" s="95">
        <v>6120</v>
      </c>
      <c r="I26" s="95"/>
      <c r="J26" s="154">
        <f>SUM(D43)</f>
        <v>8000</v>
      </c>
      <c r="K26" s="154">
        <f>SUM(E43)</f>
        <v>7944.75</v>
      </c>
      <c r="L26" s="96" t="s">
        <v>36</v>
      </c>
      <c r="M26" s="70"/>
      <c r="N26" s="70"/>
      <c r="O26" s="70"/>
    </row>
    <row r="27" spans="1:15" s="2" customFormat="1" ht="35.25" customHeight="1">
      <c r="A27" s="12" t="s">
        <v>169</v>
      </c>
      <c r="B27" s="24" t="s">
        <v>42</v>
      </c>
      <c r="C27" s="18" t="s">
        <v>11</v>
      </c>
      <c r="D27" s="19">
        <v>7500</v>
      </c>
      <c r="E27" s="80">
        <v>7500</v>
      </c>
      <c r="F27" s="144">
        <f t="shared" si="0"/>
        <v>100</v>
      </c>
      <c r="H27" s="95">
        <v>6260</v>
      </c>
      <c r="I27" s="95"/>
      <c r="J27" s="154">
        <f>SUM(D24+D31+D44+D68+D69+D70+D71+D72+D73+D74+D75)</f>
        <v>6574390</v>
      </c>
      <c r="K27" s="154">
        <f>SUM(E24+E31+E44+E68+E69+E70+E71+E72+E73+E74+E75)</f>
        <v>5339005.51</v>
      </c>
      <c r="L27" s="96" t="s">
        <v>35</v>
      </c>
      <c r="M27" s="70"/>
      <c r="N27" s="70"/>
      <c r="O27" s="70"/>
    </row>
    <row r="28" spans="1:15" s="2" customFormat="1" ht="24.75" customHeight="1">
      <c r="A28" s="12" t="s">
        <v>170</v>
      </c>
      <c r="B28" s="24" t="s">
        <v>88</v>
      </c>
      <c r="C28" s="18" t="s">
        <v>11</v>
      </c>
      <c r="D28" s="19">
        <v>15000</v>
      </c>
      <c r="E28" s="80">
        <v>12000</v>
      </c>
      <c r="F28" s="144">
        <f>SUM(E28/D28)*100</f>
        <v>80</v>
      </c>
      <c r="H28" s="95">
        <v>6270</v>
      </c>
      <c r="I28" s="95"/>
      <c r="J28" s="154">
        <f>SUM(D33)</f>
        <v>100000</v>
      </c>
      <c r="K28" s="154">
        <f>SUM(E33)</f>
        <v>100000</v>
      </c>
      <c r="L28" s="96" t="s">
        <v>36</v>
      </c>
      <c r="M28" s="70"/>
      <c r="N28" s="70"/>
      <c r="O28" s="70"/>
    </row>
    <row r="29" spans="1:15" s="2" customFormat="1" ht="36" customHeight="1">
      <c r="A29" s="16" t="s">
        <v>0</v>
      </c>
      <c r="B29" s="68" t="s">
        <v>89</v>
      </c>
      <c r="C29" s="18" t="s">
        <v>11</v>
      </c>
      <c r="D29" s="19">
        <v>10000</v>
      </c>
      <c r="E29" s="80">
        <v>0</v>
      </c>
      <c r="F29" s="144">
        <f t="shared" si="0"/>
        <v>0</v>
      </c>
      <c r="H29" s="95"/>
      <c r="I29" s="95"/>
      <c r="J29" s="97">
        <f>SUM(J25:J28)</f>
        <v>7133890</v>
      </c>
      <c r="K29" s="97">
        <f>SUM(K25:K28)</f>
        <v>5884983.27</v>
      </c>
      <c r="L29" s="96"/>
      <c r="M29" s="70"/>
      <c r="N29" s="70"/>
      <c r="O29" s="70"/>
    </row>
    <row r="30" spans="1:13" s="2" customFormat="1" ht="35.25" customHeight="1">
      <c r="A30" s="21"/>
      <c r="B30" s="26" t="s">
        <v>96</v>
      </c>
      <c r="C30" s="26"/>
      <c r="D30" s="27">
        <f>SUM(D31:D34)</f>
        <v>4474499</v>
      </c>
      <c r="E30" s="98">
        <f>SUM(E31:E34)</f>
        <v>3209310.1</v>
      </c>
      <c r="F30" s="149">
        <f t="shared" si="0"/>
        <v>71.72</v>
      </c>
      <c r="H30" s="95" t="s">
        <v>85</v>
      </c>
      <c r="I30" s="95"/>
      <c r="J30" s="95"/>
      <c r="K30" s="151">
        <f>SUM(D95)</f>
        <v>1854395.67</v>
      </c>
      <c r="L30" s="152">
        <f>SUM(J15:J28)</f>
        <v>12215499</v>
      </c>
      <c r="M30" s="152">
        <f>SUM(K15:K28)</f>
        <v>10475892.38</v>
      </c>
    </row>
    <row r="31" spans="1:12" s="2" customFormat="1" ht="30" customHeight="1">
      <c r="A31" s="16" t="s">
        <v>108</v>
      </c>
      <c r="B31" s="28" t="s">
        <v>43</v>
      </c>
      <c r="C31" s="25" t="s">
        <v>162</v>
      </c>
      <c r="D31" s="15">
        <v>4050390</v>
      </c>
      <c r="E31" s="80">
        <v>2817438.68</v>
      </c>
      <c r="F31" s="144">
        <f t="shared" si="0"/>
        <v>69.56</v>
      </c>
      <c r="H31" s="95"/>
      <c r="I31" s="95" t="s">
        <v>36</v>
      </c>
      <c r="J31" s="97">
        <f>SUM(J25:J26,J28)</f>
        <v>559500</v>
      </c>
      <c r="K31" s="97">
        <f>SUM(K25:K26,K28)</f>
        <v>545977.76</v>
      </c>
      <c r="L31" s="95"/>
    </row>
    <row r="32" spans="1:11" s="2" customFormat="1" ht="24.75" customHeight="1">
      <c r="A32" s="16" t="s">
        <v>109</v>
      </c>
      <c r="B32" s="24" t="s">
        <v>110</v>
      </c>
      <c r="C32" s="5" t="s">
        <v>13</v>
      </c>
      <c r="D32" s="19">
        <v>313109</v>
      </c>
      <c r="E32" s="80">
        <v>280871.42</v>
      </c>
      <c r="F32" s="144">
        <f t="shared" si="0"/>
        <v>89.7</v>
      </c>
      <c r="I32" s="95" t="s">
        <v>35</v>
      </c>
      <c r="J32" s="97">
        <f>SUM(J27)</f>
        <v>6574390</v>
      </c>
      <c r="K32" s="97">
        <f>SUM(K27)</f>
        <v>5339005.51</v>
      </c>
    </row>
    <row r="33" spans="1:6" s="2" customFormat="1" ht="33.75" customHeight="1">
      <c r="A33" s="16" t="s">
        <v>111</v>
      </c>
      <c r="B33" s="17" t="s">
        <v>44</v>
      </c>
      <c r="C33" s="5" t="s">
        <v>45</v>
      </c>
      <c r="D33" s="19">
        <v>100000</v>
      </c>
      <c r="E33" s="80">
        <v>100000</v>
      </c>
      <c r="F33" s="144">
        <f t="shared" si="0"/>
        <v>100</v>
      </c>
    </row>
    <row r="34" spans="1:11" s="2" customFormat="1" ht="33.75" customHeight="1">
      <c r="A34" s="16" t="s">
        <v>112</v>
      </c>
      <c r="B34" s="24" t="s">
        <v>46</v>
      </c>
      <c r="C34" s="5" t="s">
        <v>11</v>
      </c>
      <c r="D34" s="19">
        <v>11000</v>
      </c>
      <c r="E34" s="80">
        <v>11000</v>
      </c>
      <c r="F34" s="144">
        <f t="shared" si="0"/>
        <v>100</v>
      </c>
      <c r="I34" s="2" t="s">
        <v>39</v>
      </c>
      <c r="J34" s="166">
        <f>SUM(J15:J24)</f>
        <v>5081609</v>
      </c>
      <c r="K34" s="165">
        <f>SUM(K15:K24)</f>
        <v>4590909.11</v>
      </c>
    </row>
    <row r="35" spans="1:11" s="2" customFormat="1" ht="35.25" customHeight="1">
      <c r="A35" s="29"/>
      <c r="B35" s="30" t="s">
        <v>94</v>
      </c>
      <c r="C35" s="30"/>
      <c r="D35" s="31">
        <f>SUM(D36:D44)</f>
        <v>454000</v>
      </c>
      <c r="E35" s="98">
        <f>SUM(E36:E44)</f>
        <v>437829.63</v>
      </c>
      <c r="F35" s="149">
        <f t="shared" si="0"/>
        <v>96.44</v>
      </c>
      <c r="I35" s="95" t="s">
        <v>40</v>
      </c>
      <c r="J35" s="166">
        <f>SUM(J25:J28)</f>
        <v>7133890</v>
      </c>
      <c r="K35" s="165">
        <f>SUM(K25:K28)</f>
        <v>5884983.27</v>
      </c>
    </row>
    <row r="36" spans="1:11" s="2" customFormat="1" ht="30">
      <c r="A36" s="34" t="s">
        <v>113</v>
      </c>
      <c r="B36" s="24" t="s">
        <v>14</v>
      </c>
      <c r="C36" s="43" t="s">
        <v>13</v>
      </c>
      <c r="D36" s="141">
        <v>200000</v>
      </c>
      <c r="E36" s="80">
        <v>212638.14</v>
      </c>
      <c r="F36" s="144">
        <f t="shared" si="0"/>
        <v>106.32</v>
      </c>
      <c r="J36" s="167">
        <f>SUM(J34:J35)</f>
        <v>12215499</v>
      </c>
      <c r="K36" s="165">
        <f>SUM(K34:K35)</f>
        <v>10475892.38</v>
      </c>
    </row>
    <row r="37" spans="1:6" s="2" customFormat="1" ht="24.75" customHeight="1">
      <c r="A37" s="16" t="s">
        <v>114</v>
      </c>
      <c r="B37" s="101" t="s">
        <v>47</v>
      </c>
      <c r="C37" s="14" t="s">
        <v>13</v>
      </c>
      <c r="D37" s="15">
        <v>10000</v>
      </c>
      <c r="E37" s="78">
        <v>7947.11</v>
      </c>
      <c r="F37" s="144">
        <f t="shared" si="0"/>
        <v>79.47</v>
      </c>
    </row>
    <row r="38" spans="1:6" s="2" customFormat="1" ht="33" customHeight="1">
      <c r="A38" s="16" t="s">
        <v>116</v>
      </c>
      <c r="B38" s="24" t="s">
        <v>48</v>
      </c>
      <c r="C38" s="18" t="s">
        <v>13</v>
      </c>
      <c r="D38" s="19">
        <v>25000</v>
      </c>
      <c r="E38" s="80">
        <v>24999.99</v>
      </c>
      <c r="F38" s="144">
        <f t="shared" si="0"/>
        <v>100</v>
      </c>
    </row>
    <row r="39" spans="1:6" s="2" customFormat="1" ht="32.25" customHeight="1">
      <c r="A39" s="16" t="s">
        <v>117</v>
      </c>
      <c r="B39" s="24" t="s">
        <v>115</v>
      </c>
      <c r="C39" s="18" t="s">
        <v>13</v>
      </c>
      <c r="D39" s="19">
        <v>40000</v>
      </c>
      <c r="E39" s="80">
        <v>39999.99</v>
      </c>
      <c r="F39" s="144">
        <f t="shared" si="0"/>
        <v>100</v>
      </c>
    </row>
    <row r="40" spans="1:6" s="2" customFormat="1" ht="30.75" customHeight="1">
      <c r="A40" s="16" t="s">
        <v>119</v>
      </c>
      <c r="B40" s="102" t="s">
        <v>49</v>
      </c>
      <c r="C40" s="32" t="s">
        <v>13</v>
      </c>
      <c r="D40" s="33">
        <v>50000</v>
      </c>
      <c r="E40" s="80">
        <v>26524.65</v>
      </c>
      <c r="F40" s="144">
        <f t="shared" si="0"/>
        <v>53.05</v>
      </c>
    </row>
    <row r="41" spans="1:6" s="2" customFormat="1" ht="24.75" customHeight="1">
      <c r="A41" s="16" t="s">
        <v>120</v>
      </c>
      <c r="B41" s="45" t="s">
        <v>118</v>
      </c>
      <c r="C41" s="18" t="s">
        <v>13</v>
      </c>
      <c r="D41" s="19">
        <v>20000</v>
      </c>
      <c r="E41" s="80">
        <v>16775</v>
      </c>
      <c r="F41" s="144">
        <f t="shared" si="0"/>
        <v>83.88</v>
      </c>
    </row>
    <row r="42" spans="1:6" s="2" customFormat="1" ht="24.75" customHeight="1">
      <c r="A42" s="180" t="s">
        <v>123</v>
      </c>
      <c r="B42" s="184" t="s">
        <v>50</v>
      </c>
      <c r="C42" s="18" t="s">
        <v>22</v>
      </c>
      <c r="D42" s="19">
        <v>1000</v>
      </c>
      <c r="E42" s="80">
        <v>1000</v>
      </c>
      <c r="F42" s="79">
        <f>SUM(E42/D42)*100</f>
        <v>100</v>
      </c>
    </row>
    <row r="43" spans="1:6" s="2" customFormat="1" ht="24.75" customHeight="1">
      <c r="A43" s="181"/>
      <c r="B43" s="185"/>
      <c r="C43" s="18" t="s">
        <v>51</v>
      </c>
      <c r="D43" s="19">
        <v>8000</v>
      </c>
      <c r="E43" s="80">
        <v>7944.75</v>
      </c>
      <c r="F43" s="81">
        <f>SUM(E43/D43)*100</f>
        <v>99.31</v>
      </c>
    </row>
    <row r="44" spans="1:6" s="2" customFormat="1" ht="30.75" customHeight="1">
      <c r="A44" s="16" t="s">
        <v>125</v>
      </c>
      <c r="B44" s="24" t="s">
        <v>52</v>
      </c>
      <c r="C44" s="18" t="s">
        <v>162</v>
      </c>
      <c r="D44" s="19">
        <v>100000</v>
      </c>
      <c r="E44" s="80">
        <v>100000</v>
      </c>
      <c r="F44" s="81">
        <f>SUM(E44/D44)*100</f>
        <v>100</v>
      </c>
    </row>
    <row r="45" spans="1:6" s="2" customFormat="1" ht="35.25" customHeight="1">
      <c r="A45" s="34"/>
      <c r="B45" s="30" t="s">
        <v>15</v>
      </c>
      <c r="C45" s="30"/>
      <c r="D45" s="31">
        <f>SUM(D46+D53+D54+D55+D56+D57+D58+D59+D60+D61+D62+D63+D64)</f>
        <v>1069586</v>
      </c>
      <c r="E45" s="98">
        <f>SUM(E46+E53+E54+E55+E56+E57+E58+E59+E60+E61+E62+E63+E64)</f>
        <v>677975.77</v>
      </c>
      <c r="F45" s="99">
        <f>SUM(E45/D45)*100</f>
        <v>63.39</v>
      </c>
    </row>
    <row r="46" spans="1:6" s="2" customFormat="1" ht="15.75" customHeight="1">
      <c r="A46" s="35" t="s">
        <v>129</v>
      </c>
      <c r="B46" s="36" t="s">
        <v>121</v>
      </c>
      <c r="C46" s="37"/>
      <c r="D46" s="186">
        <f>SUM(D48:D51)</f>
        <v>506500</v>
      </c>
      <c r="E46" s="188">
        <f>SUM(E48+E49+E50+E51)</f>
        <v>302498.97</v>
      </c>
      <c r="F46" s="190">
        <f>SUM(E46/D46)*100</f>
        <v>59.72</v>
      </c>
    </row>
    <row r="47" spans="1:6" s="2" customFormat="1" ht="15.75" customHeight="1">
      <c r="A47" s="35"/>
      <c r="B47" s="38" t="s">
        <v>95</v>
      </c>
      <c r="C47" s="39"/>
      <c r="D47" s="187"/>
      <c r="E47" s="189"/>
      <c r="F47" s="191"/>
    </row>
    <row r="48" spans="1:6" s="2" customFormat="1" ht="15.75" customHeight="1">
      <c r="A48" s="35"/>
      <c r="B48" s="17" t="s">
        <v>19</v>
      </c>
      <c r="C48" s="103">
        <v>4260</v>
      </c>
      <c r="D48" s="104">
        <v>4500</v>
      </c>
      <c r="E48" s="80">
        <v>3029.04</v>
      </c>
      <c r="F48" s="81">
        <f>SUM(E48/D48)*100</f>
        <v>67.31</v>
      </c>
    </row>
    <row r="49" spans="1:6" s="2" customFormat="1" ht="15.75" customHeight="1">
      <c r="A49" s="35"/>
      <c r="B49" s="40" t="s">
        <v>16</v>
      </c>
      <c r="C49" s="41" t="s">
        <v>13</v>
      </c>
      <c r="D49" s="42">
        <v>400000</v>
      </c>
      <c r="E49" s="80">
        <v>234004.28</v>
      </c>
      <c r="F49" s="81">
        <f>SUM(E49/D49)*100</f>
        <v>58.5</v>
      </c>
    </row>
    <row r="50" spans="1:6" s="2" customFormat="1" ht="15.75" customHeight="1">
      <c r="A50" s="35"/>
      <c r="B50" s="24" t="s">
        <v>17</v>
      </c>
      <c r="C50" s="105" t="s">
        <v>13</v>
      </c>
      <c r="D50" s="106">
        <v>32000</v>
      </c>
      <c r="E50" s="80">
        <v>30285.65</v>
      </c>
      <c r="F50" s="81">
        <f>SUM(E50/D50)*100</f>
        <v>94.64</v>
      </c>
    </row>
    <row r="51" spans="1:6" s="2" customFormat="1" ht="15.75" customHeight="1" thickBot="1">
      <c r="A51" s="107"/>
      <c r="B51" s="63" t="s">
        <v>18</v>
      </c>
      <c r="C51" s="44" t="s">
        <v>13</v>
      </c>
      <c r="D51" s="108">
        <v>70000</v>
      </c>
      <c r="E51" s="109">
        <v>35180</v>
      </c>
      <c r="F51" s="81">
        <f>SUM(E51/D51)*100</f>
        <v>50.26</v>
      </c>
    </row>
    <row r="52" spans="1:6" s="2" customFormat="1" ht="15.75" customHeight="1" thickBot="1">
      <c r="A52" s="159">
        <v>1</v>
      </c>
      <c r="B52" s="160">
        <v>2</v>
      </c>
      <c r="C52" s="161" t="s">
        <v>122</v>
      </c>
      <c r="D52" s="162">
        <v>4</v>
      </c>
      <c r="E52" s="163">
        <v>5</v>
      </c>
      <c r="F52" s="164">
        <v>6</v>
      </c>
    </row>
    <row r="53" spans="1:6" s="2" customFormat="1" ht="30.75" customHeight="1">
      <c r="A53" s="12" t="s">
        <v>131</v>
      </c>
      <c r="B53" s="94" t="s">
        <v>124</v>
      </c>
      <c r="C53" s="14" t="s">
        <v>13</v>
      </c>
      <c r="D53" s="15">
        <v>125000</v>
      </c>
      <c r="E53" s="78">
        <v>114769.33</v>
      </c>
      <c r="F53" s="81">
        <f>SUM(E53/D53)*100</f>
        <v>91.82</v>
      </c>
    </row>
    <row r="54" spans="1:6" s="2" customFormat="1" ht="34.5" customHeight="1">
      <c r="A54" s="12" t="s">
        <v>132</v>
      </c>
      <c r="B54" s="24" t="s">
        <v>126</v>
      </c>
      <c r="C54" s="18" t="s">
        <v>13</v>
      </c>
      <c r="D54" s="19">
        <v>150000</v>
      </c>
      <c r="E54" s="80">
        <v>95526.28</v>
      </c>
      <c r="F54" s="81">
        <f aca="true" t="shared" si="1" ref="F54:F93">SUM(E54/D54)*100</f>
        <v>63.68</v>
      </c>
    </row>
    <row r="55" spans="1:6" s="2" customFormat="1" ht="24.75" customHeight="1">
      <c r="A55" s="110" t="s">
        <v>53</v>
      </c>
      <c r="B55" s="24" t="s">
        <v>54</v>
      </c>
      <c r="C55" s="18" t="s">
        <v>22</v>
      </c>
      <c r="D55" s="19">
        <v>25000</v>
      </c>
      <c r="E55" s="80">
        <v>17458.2</v>
      </c>
      <c r="F55" s="81">
        <f t="shared" si="1"/>
        <v>69.83</v>
      </c>
    </row>
    <row r="56" spans="1:6" s="2" customFormat="1" ht="36" customHeight="1">
      <c r="A56" s="12" t="s">
        <v>133</v>
      </c>
      <c r="B56" s="24" t="s">
        <v>127</v>
      </c>
      <c r="C56" s="18" t="s">
        <v>128</v>
      </c>
      <c r="D56" s="19">
        <v>6000</v>
      </c>
      <c r="E56" s="80">
        <v>6000</v>
      </c>
      <c r="F56" s="81">
        <f t="shared" si="1"/>
        <v>100</v>
      </c>
    </row>
    <row r="57" spans="1:6" s="2" customFormat="1" ht="24.75" customHeight="1">
      <c r="A57" s="12" t="s">
        <v>134</v>
      </c>
      <c r="B57" s="24" t="s">
        <v>130</v>
      </c>
      <c r="C57" s="18" t="s">
        <v>128</v>
      </c>
      <c r="D57" s="19">
        <v>15000</v>
      </c>
      <c r="E57" s="80">
        <v>12720</v>
      </c>
      <c r="F57" s="81">
        <f t="shared" si="1"/>
        <v>84.8</v>
      </c>
    </row>
    <row r="58" spans="1:6" s="2" customFormat="1" ht="24.75" customHeight="1">
      <c r="A58" s="12" t="s">
        <v>135</v>
      </c>
      <c r="B58" s="24" t="s">
        <v>20</v>
      </c>
      <c r="C58" s="18" t="s">
        <v>13</v>
      </c>
      <c r="D58" s="19">
        <v>100000</v>
      </c>
      <c r="E58" s="80">
        <v>8319.6</v>
      </c>
      <c r="F58" s="81">
        <f t="shared" si="1"/>
        <v>8.32</v>
      </c>
    </row>
    <row r="59" spans="1:6" s="2" customFormat="1" ht="24.75" customHeight="1">
      <c r="A59" s="12" t="s">
        <v>136</v>
      </c>
      <c r="B59" s="24" t="s">
        <v>55</v>
      </c>
      <c r="C59" s="18" t="s">
        <v>13</v>
      </c>
      <c r="D59" s="19">
        <v>25000</v>
      </c>
      <c r="E59" s="80">
        <v>15032</v>
      </c>
      <c r="F59" s="81">
        <f t="shared" si="1"/>
        <v>60.13</v>
      </c>
    </row>
    <row r="60" spans="1:6" s="2" customFormat="1" ht="24.75" customHeight="1">
      <c r="A60" s="12" t="s">
        <v>137</v>
      </c>
      <c r="B60" s="111" t="s">
        <v>21</v>
      </c>
      <c r="C60" s="18" t="s">
        <v>13</v>
      </c>
      <c r="D60" s="19">
        <v>10000</v>
      </c>
      <c r="E60" s="80">
        <v>0</v>
      </c>
      <c r="F60" s="81">
        <f t="shared" si="1"/>
        <v>0</v>
      </c>
    </row>
    <row r="61" spans="1:6" s="2" customFormat="1" ht="50.25" customHeight="1">
      <c r="A61" s="112" t="s">
        <v>56</v>
      </c>
      <c r="B61" s="113" t="s">
        <v>57</v>
      </c>
      <c r="C61" s="18" t="s">
        <v>13</v>
      </c>
      <c r="D61" s="19">
        <v>27086</v>
      </c>
      <c r="E61" s="80">
        <v>26811</v>
      </c>
      <c r="F61" s="81">
        <f t="shared" si="1"/>
        <v>98.98</v>
      </c>
    </row>
    <row r="62" spans="1:6" s="2" customFormat="1" ht="33" customHeight="1">
      <c r="A62" s="112" t="s">
        <v>58</v>
      </c>
      <c r="B62" s="113" t="s">
        <v>59</v>
      </c>
      <c r="C62" s="18" t="s">
        <v>13</v>
      </c>
      <c r="D62" s="19">
        <v>50000</v>
      </c>
      <c r="E62" s="80">
        <v>48840.39</v>
      </c>
      <c r="F62" s="81">
        <f t="shared" si="1"/>
        <v>97.68</v>
      </c>
    </row>
    <row r="63" spans="1:6" s="2" customFormat="1" ht="48.75" customHeight="1">
      <c r="A63" s="112" t="s">
        <v>60</v>
      </c>
      <c r="B63" s="114" t="s">
        <v>81</v>
      </c>
      <c r="C63" s="18" t="s">
        <v>13</v>
      </c>
      <c r="D63" s="19">
        <v>15000</v>
      </c>
      <c r="E63" s="80">
        <v>15000</v>
      </c>
      <c r="F63" s="81">
        <f t="shared" si="1"/>
        <v>100</v>
      </c>
    </row>
    <row r="64" spans="1:6" s="2" customFormat="1" ht="51" customHeight="1">
      <c r="A64" s="112" t="s">
        <v>61</v>
      </c>
      <c r="B64" s="113" t="s">
        <v>82</v>
      </c>
      <c r="C64" s="18" t="s">
        <v>13</v>
      </c>
      <c r="D64" s="19">
        <v>15000</v>
      </c>
      <c r="E64" s="80">
        <v>15000</v>
      </c>
      <c r="F64" s="81">
        <f t="shared" si="1"/>
        <v>100</v>
      </c>
    </row>
    <row r="65" spans="1:6" s="2" customFormat="1" ht="35.25" customHeight="1">
      <c r="A65" s="34"/>
      <c r="B65" s="46" t="s">
        <v>24</v>
      </c>
      <c r="C65" s="46"/>
      <c r="D65" s="47">
        <f>SUM(D66:D75)</f>
        <v>1042000</v>
      </c>
      <c r="E65" s="98">
        <f>SUM(E66:E75)</f>
        <v>1039099.84</v>
      </c>
      <c r="F65" s="142">
        <f t="shared" si="1"/>
        <v>99.72</v>
      </c>
    </row>
    <row r="66" spans="1:6" s="2" customFormat="1" ht="25.5" customHeight="1">
      <c r="A66" s="16" t="s">
        <v>138</v>
      </c>
      <c r="B66" s="48" t="s">
        <v>90</v>
      </c>
      <c r="C66" s="18" t="s">
        <v>11</v>
      </c>
      <c r="D66" s="19">
        <v>200000</v>
      </c>
      <c r="E66" s="80">
        <v>199533.01</v>
      </c>
      <c r="F66" s="81">
        <f t="shared" si="1"/>
        <v>99.77</v>
      </c>
    </row>
    <row r="67" spans="1:6" s="2" customFormat="1" ht="24.75" customHeight="1">
      <c r="A67" s="16" t="s">
        <v>139</v>
      </c>
      <c r="B67" s="28" t="s">
        <v>142</v>
      </c>
      <c r="C67" s="5" t="s">
        <v>12</v>
      </c>
      <c r="D67" s="33">
        <v>304000</v>
      </c>
      <c r="E67" s="80">
        <v>304000</v>
      </c>
      <c r="F67" s="81">
        <f t="shared" si="1"/>
        <v>100</v>
      </c>
    </row>
    <row r="68" spans="1:6" s="2" customFormat="1" ht="31.5" customHeight="1">
      <c r="A68" s="16" t="s">
        <v>140</v>
      </c>
      <c r="B68" s="115" t="s">
        <v>62</v>
      </c>
      <c r="C68" s="5" t="s">
        <v>162</v>
      </c>
      <c r="D68" s="33">
        <v>230000</v>
      </c>
      <c r="E68" s="80">
        <v>229998.28</v>
      </c>
      <c r="F68" s="81">
        <f t="shared" si="1"/>
        <v>100</v>
      </c>
    </row>
    <row r="69" spans="1:6" s="2" customFormat="1" ht="29.25" customHeight="1">
      <c r="A69" s="16" t="s">
        <v>141</v>
      </c>
      <c r="B69" s="116" t="s">
        <v>63</v>
      </c>
      <c r="C69" s="18" t="s">
        <v>162</v>
      </c>
      <c r="D69" s="33">
        <v>22000</v>
      </c>
      <c r="E69" s="80">
        <v>21835.62</v>
      </c>
      <c r="F69" s="81">
        <f t="shared" si="1"/>
        <v>99.25</v>
      </c>
    </row>
    <row r="70" spans="1:6" s="2" customFormat="1" ht="36" customHeight="1">
      <c r="A70" s="16" t="s">
        <v>143</v>
      </c>
      <c r="B70" s="117" t="s">
        <v>83</v>
      </c>
      <c r="C70" s="18" t="s">
        <v>162</v>
      </c>
      <c r="D70" s="19">
        <v>15000</v>
      </c>
      <c r="E70" s="80">
        <v>15000</v>
      </c>
      <c r="F70" s="81">
        <f t="shared" si="1"/>
        <v>100</v>
      </c>
    </row>
    <row r="71" spans="1:6" s="2" customFormat="1" ht="33" customHeight="1">
      <c r="A71" s="16" t="s">
        <v>144</v>
      </c>
      <c r="B71" s="117" t="s">
        <v>84</v>
      </c>
      <c r="C71" s="50" t="s">
        <v>162</v>
      </c>
      <c r="D71" s="19">
        <v>6000</v>
      </c>
      <c r="E71" s="80">
        <v>6000</v>
      </c>
      <c r="F71" s="81">
        <f t="shared" si="1"/>
        <v>100</v>
      </c>
    </row>
    <row r="72" spans="1:6" s="2" customFormat="1" ht="33" customHeight="1">
      <c r="A72" s="112" t="s">
        <v>64</v>
      </c>
      <c r="B72" s="117" t="s">
        <v>65</v>
      </c>
      <c r="C72" s="18" t="s">
        <v>162</v>
      </c>
      <c r="D72" s="19">
        <v>30000</v>
      </c>
      <c r="E72" s="80">
        <v>30000</v>
      </c>
      <c r="F72" s="81">
        <f t="shared" si="1"/>
        <v>100</v>
      </c>
    </row>
    <row r="73" spans="1:6" s="2" customFormat="1" ht="33" customHeight="1">
      <c r="A73" s="112" t="s">
        <v>66</v>
      </c>
      <c r="B73" s="117" t="s">
        <v>67</v>
      </c>
      <c r="C73" s="18" t="s">
        <v>162</v>
      </c>
      <c r="D73" s="19">
        <v>100000</v>
      </c>
      <c r="E73" s="80">
        <v>100000</v>
      </c>
      <c r="F73" s="81">
        <f t="shared" si="1"/>
        <v>100</v>
      </c>
    </row>
    <row r="74" spans="1:6" s="2" customFormat="1" ht="33" customHeight="1">
      <c r="A74" s="112" t="s">
        <v>68</v>
      </c>
      <c r="B74" s="117" t="s">
        <v>69</v>
      </c>
      <c r="C74" s="18" t="s">
        <v>162</v>
      </c>
      <c r="D74" s="19">
        <v>105000</v>
      </c>
      <c r="E74" s="80">
        <v>102732.93</v>
      </c>
      <c r="F74" s="81">
        <f t="shared" si="1"/>
        <v>97.84</v>
      </c>
    </row>
    <row r="75" spans="1:6" s="2" customFormat="1" ht="33" customHeight="1">
      <c r="A75" s="112" t="s">
        <v>70</v>
      </c>
      <c r="B75" s="117" t="s">
        <v>71</v>
      </c>
      <c r="C75" s="18" t="s">
        <v>162</v>
      </c>
      <c r="D75" s="19">
        <v>30000</v>
      </c>
      <c r="E75" s="80">
        <v>30000</v>
      </c>
      <c r="F75" s="81">
        <f t="shared" si="1"/>
        <v>100</v>
      </c>
    </row>
    <row r="76" spans="1:6" s="2" customFormat="1" ht="35.25" customHeight="1">
      <c r="A76" s="21"/>
      <c r="B76" s="54" t="s">
        <v>25</v>
      </c>
      <c r="C76" s="54"/>
      <c r="D76" s="27">
        <f>SUM(D77:D80)</f>
        <v>87000</v>
      </c>
      <c r="E76" s="98">
        <f>SUM(E77:E80)</f>
        <v>50570</v>
      </c>
      <c r="F76" s="142">
        <f t="shared" si="1"/>
        <v>58.13</v>
      </c>
    </row>
    <row r="77" spans="1:6" s="2" customFormat="1" ht="36.75" customHeight="1">
      <c r="A77" s="12" t="s">
        <v>145</v>
      </c>
      <c r="B77" s="94" t="s">
        <v>26</v>
      </c>
      <c r="C77" s="55" t="s">
        <v>13</v>
      </c>
      <c r="D77" s="15">
        <v>50000</v>
      </c>
      <c r="E77" s="80">
        <v>17750</v>
      </c>
      <c r="F77" s="81">
        <f t="shared" si="1"/>
        <v>35.5</v>
      </c>
    </row>
    <row r="78" spans="1:6" s="2" customFormat="1" ht="32.25" customHeight="1">
      <c r="A78" s="12" t="s">
        <v>146</v>
      </c>
      <c r="B78" s="24" t="s">
        <v>153</v>
      </c>
      <c r="C78" s="56" t="s">
        <v>23</v>
      </c>
      <c r="D78" s="19">
        <v>12000</v>
      </c>
      <c r="E78" s="80">
        <v>12000</v>
      </c>
      <c r="F78" s="81">
        <f t="shared" si="1"/>
        <v>100</v>
      </c>
    </row>
    <row r="79" spans="1:6" s="2" customFormat="1" ht="24.75" customHeight="1">
      <c r="A79" s="180" t="s">
        <v>147</v>
      </c>
      <c r="B79" s="184" t="s">
        <v>72</v>
      </c>
      <c r="C79" s="18" t="s">
        <v>13</v>
      </c>
      <c r="D79" s="19">
        <v>23000</v>
      </c>
      <c r="E79" s="80">
        <v>20820</v>
      </c>
      <c r="F79" s="81">
        <f t="shared" si="1"/>
        <v>90.52</v>
      </c>
    </row>
    <row r="80" spans="1:6" s="2" customFormat="1" ht="24.75" customHeight="1">
      <c r="A80" s="181"/>
      <c r="B80" s="185"/>
      <c r="C80" s="18" t="s">
        <v>128</v>
      </c>
      <c r="D80" s="19">
        <v>2000</v>
      </c>
      <c r="E80" s="80">
        <v>0</v>
      </c>
      <c r="F80" s="81">
        <f t="shared" si="1"/>
        <v>0</v>
      </c>
    </row>
    <row r="81" spans="1:6" s="2" customFormat="1" ht="35.25" customHeight="1">
      <c r="A81" s="34"/>
      <c r="B81" s="57" t="s">
        <v>27</v>
      </c>
      <c r="C81" s="54"/>
      <c r="D81" s="47">
        <f>SUM(D82:D89)</f>
        <v>129000</v>
      </c>
      <c r="E81" s="98">
        <f>SUM(E82:E89)</f>
        <v>114693.04</v>
      </c>
      <c r="F81" s="142">
        <f t="shared" si="1"/>
        <v>88.91</v>
      </c>
    </row>
    <row r="82" spans="1:6" s="2" customFormat="1" ht="24.75" customHeight="1">
      <c r="A82" s="180" t="s">
        <v>148</v>
      </c>
      <c r="B82" s="182" t="s">
        <v>28</v>
      </c>
      <c r="C82" s="41" t="s">
        <v>13</v>
      </c>
      <c r="D82" s="58">
        <v>34000</v>
      </c>
      <c r="E82" s="80">
        <v>33930.82</v>
      </c>
      <c r="F82" s="81">
        <f t="shared" si="1"/>
        <v>99.8</v>
      </c>
    </row>
    <row r="83" spans="1:6" s="2" customFormat="1" ht="24.75" customHeight="1">
      <c r="A83" s="181"/>
      <c r="B83" s="183"/>
      <c r="C83" s="43" t="s">
        <v>128</v>
      </c>
      <c r="D83" s="19">
        <v>2000</v>
      </c>
      <c r="E83" s="80">
        <v>0</v>
      </c>
      <c r="F83" s="81">
        <f t="shared" si="1"/>
        <v>0</v>
      </c>
    </row>
    <row r="84" spans="1:6" s="2" customFormat="1" ht="24.75" customHeight="1">
      <c r="A84" s="16" t="s">
        <v>149</v>
      </c>
      <c r="B84" s="24" t="s">
        <v>29</v>
      </c>
      <c r="C84" s="51" t="s">
        <v>22</v>
      </c>
      <c r="D84" s="19">
        <v>9000</v>
      </c>
      <c r="E84" s="80">
        <v>8908.52</v>
      </c>
      <c r="F84" s="81">
        <f t="shared" si="1"/>
        <v>98.98</v>
      </c>
    </row>
    <row r="85" spans="1:6" s="2" customFormat="1" ht="24.75" customHeight="1">
      <c r="A85" s="118" t="s">
        <v>73</v>
      </c>
      <c r="B85" s="24" t="s">
        <v>74</v>
      </c>
      <c r="C85" s="18" t="s">
        <v>22</v>
      </c>
      <c r="D85" s="52">
        <v>6000</v>
      </c>
      <c r="E85" s="80">
        <v>6000</v>
      </c>
      <c r="F85" s="81">
        <f t="shared" si="1"/>
        <v>100</v>
      </c>
    </row>
    <row r="86" spans="1:6" s="2" customFormat="1" ht="24.75" customHeight="1">
      <c r="A86" s="16" t="s">
        <v>150</v>
      </c>
      <c r="B86" s="24" t="s">
        <v>157</v>
      </c>
      <c r="C86" s="18" t="s">
        <v>158</v>
      </c>
      <c r="D86" s="52">
        <v>12000</v>
      </c>
      <c r="E86" s="80">
        <v>8306.5</v>
      </c>
      <c r="F86" s="81">
        <f t="shared" si="1"/>
        <v>69.22</v>
      </c>
    </row>
    <row r="87" spans="1:6" s="2" customFormat="1" ht="24.75" customHeight="1">
      <c r="A87" s="16" t="s">
        <v>151</v>
      </c>
      <c r="B87" s="24" t="s">
        <v>159</v>
      </c>
      <c r="C87" s="18" t="s">
        <v>23</v>
      </c>
      <c r="D87" s="52">
        <v>15000</v>
      </c>
      <c r="E87" s="80">
        <v>15000</v>
      </c>
      <c r="F87" s="81">
        <f t="shared" si="1"/>
        <v>100</v>
      </c>
    </row>
    <row r="88" spans="1:6" s="2" customFormat="1" ht="24.75" customHeight="1">
      <c r="A88" s="16" t="s">
        <v>152</v>
      </c>
      <c r="B88" s="24" t="s">
        <v>30</v>
      </c>
      <c r="C88" s="18" t="s">
        <v>13</v>
      </c>
      <c r="D88" s="52">
        <v>45000</v>
      </c>
      <c r="E88" s="80">
        <v>39564.7</v>
      </c>
      <c r="F88" s="81">
        <f t="shared" si="1"/>
        <v>87.92</v>
      </c>
    </row>
    <row r="89" spans="1:6" s="2" customFormat="1" ht="24.75" customHeight="1">
      <c r="A89" s="16" t="s">
        <v>154</v>
      </c>
      <c r="B89" s="24" t="s">
        <v>75</v>
      </c>
      <c r="C89" s="18" t="s">
        <v>13</v>
      </c>
      <c r="D89" s="19">
        <v>6000</v>
      </c>
      <c r="E89" s="80">
        <v>2982.5</v>
      </c>
      <c r="F89" s="81">
        <f t="shared" si="1"/>
        <v>49.71</v>
      </c>
    </row>
    <row r="90" spans="1:6" s="2" customFormat="1" ht="35.25" customHeight="1">
      <c r="A90" s="16"/>
      <c r="B90" s="119" t="s">
        <v>31</v>
      </c>
      <c r="C90" s="120"/>
      <c r="D90" s="121">
        <f>SUM(D91:D91)</f>
        <v>100000</v>
      </c>
      <c r="E90" s="98">
        <f>SUM(E91)</f>
        <v>100000</v>
      </c>
      <c r="F90" s="142">
        <f t="shared" si="1"/>
        <v>100</v>
      </c>
    </row>
    <row r="91" spans="1:6" s="2" customFormat="1" ht="24.75" customHeight="1">
      <c r="A91" s="16" t="s">
        <v>155</v>
      </c>
      <c r="B91" s="49" t="s">
        <v>32</v>
      </c>
      <c r="C91" s="18" t="s">
        <v>12</v>
      </c>
      <c r="D91" s="19">
        <v>100000</v>
      </c>
      <c r="E91" s="80">
        <v>100000</v>
      </c>
      <c r="F91" s="81">
        <f t="shared" si="1"/>
        <v>100</v>
      </c>
    </row>
    <row r="92" spans="1:6" s="2" customFormat="1" ht="35.25" customHeight="1">
      <c r="A92" s="59"/>
      <c r="B92" s="60" t="s">
        <v>33</v>
      </c>
      <c r="C92" s="61"/>
      <c r="D92" s="62">
        <f>SUM(D93)</f>
        <v>2732914</v>
      </c>
      <c r="E92" s="122">
        <f>SUM(E93)</f>
        <v>2732914</v>
      </c>
      <c r="F92" s="142">
        <f t="shared" si="1"/>
        <v>100</v>
      </c>
    </row>
    <row r="93" spans="1:6" s="2" customFormat="1" ht="52.5" customHeight="1" thickBot="1">
      <c r="A93" s="53" t="s">
        <v>156</v>
      </c>
      <c r="B93" s="100" t="s">
        <v>91</v>
      </c>
      <c r="C93" s="32" t="s">
        <v>34</v>
      </c>
      <c r="D93" s="33">
        <v>2732914</v>
      </c>
      <c r="E93" s="88">
        <v>2732914</v>
      </c>
      <c r="F93" s="81">
        <f t="shared" si="1"/>
        <v>100</v>
      </c>
    </row>
    <row r="94" spans="1:6" s="2" customFormat="1" ht="25.5" customHeight="1" thickBot="1">
      <c r="A94" s="123" t="s">
        <v>160</v>
      </c>
      <c r="B94" s="124" t="s">
        <v>76</v>
      </c>
      <c r="C94" s="125"/>
      <c r="D94" s="174">
        <f>SUM(D95)</f>
        <v>1854395.67</v>
      </c>
      <c r="E94" s="175"/>
      <c r="F94" s="176"/>
    </row>
    <row r="95" spans="1:6" s="2" customFormat="1" ht="24.75" customHeight="1" thickBot="1">
      <c r="A95" s="64" t="s">
        <v>168</v>
      </c>
      <c r="B95" s="65" t="s">
        <v>77</v>
      </c>
      <c r="C95" s="66" t="s">
        <v>97</v>
      </c>
      <c r="D95" s="168">
        <f>SUM(E11+E13-E22)</f>
        <v>1854395.67</v>
      </c>
      <c r="E95" s="169"/>
      <c r="F95" s="170"/>
    </row>
    <row r="98" ht="24.75" customHeight="1">
      <c r="E98" s="158"/>
    </row>
  </sheetData>
  <mergeCells count="18">
    <mergeCell ref="A1:F1"/>
    <mergeCell ref="A2:F2"/>
    <mergeCell ref="A3:F3"/>
    <mergeCell ref="A4:F4"/>
    <mergeCell ref="A7:F7"/>
    <mergeCell ref="A82:A83"/>
    <mergeCell ref="B82:B83"/>
    <mergeCell ref="A42:A43"/>
    <mergeCell ref="B42:B43"/>
    <mergeCell ref="D46:D47"/>
    <mergeCell ref="E46:E47"/>
    <mergeCell ref="F46:F47"/>
    <mergeCell ref="A79:A80"/>
    <mergeCell ref="B79:B80"/>
    <mergeCell ref="D95:F95"/>
    <mergeCell ref="L23:M23"/>
    <mergeCell ref="N24:O24"/>
    <mergeCell ref="D94:F94"/>
  </mergeCells>
  <printOptions horizontalCentered="1"/>
  <pageMargins left="0.1968503937007874" right="0.1968503937007874" top="0.5905511811023623" bottom="0.1968503937007874" header="0.5118110236220472" footer="0.5118110236220472"/>
  <pageSetup horizontalDpi="1200" verticalDpi="1200" orientation="portrait" paperSize="9" scale="60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2007-03-16T11:32:00Z</cp:lastPrinted>
  <dcterms:created xsi:type="dcterms:W3CDTF">2001-05-16T07:18:04Z</dcterms:created>
  <dcterms:modified xsi:type="dcterms:W3CDTF">2007-04-06T08:30:31Z</dcterms:modified>
  <cp:category/>
  <cp:version/>
  <cp:contentType/>
  <cp:contentStatus/>
</cp:coreProperties>
</file>