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wydatki'!$A$1:$L$316</definedName>
  </definedNames>
  <calcPr fullCalcOnLoad="1" fullPrecision="0"/>
</workbook>
</file>

<file path=xl/sharedStrings.xml><?xml version="1.0" encoding="utf-8"?>
<sst xmlns="http://schemas.openxmlformats.org/spreadsheetml/2006/main" count="293" uniqueCount="155">
  <si>
    <t>Szkoły podstawowe</t>
  </si>
  <si>
    <t>Gimnazja</t>
  </si>
  <si>
    <t>Lecznictwo ambulatoryjne</t>
  </si>
  <si>
    <t>Gospodarka odpadami</t>
  </si>
  <si>
    <t>Urzędy naczelnych organów władzy państwowej,</t>
  </si>
  <si>
    <t>kontroli i ochrony prawa</t>
  </si>
  <si>
    <t>Obrona cywilna</t>
  </si>
  <si>
    <t>Ochotnicze straże pożarne</t>
  </si>
  <si>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</si>
  <si>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</si>
  <si>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</si>
  <si>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</si>
  <si>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</si>
  <si>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</si>
  <si>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</si>
  <si>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Domy i ośrodki kultury, świetlice i kluby</t>
  </si>
  <si>
    <t>Urzędy wojewódzkie</t>
  </si>
  <si>
    <t>w zł</t>
  </si>
  <si>
    <t>Pomoc materialna dla uczniów</t>
  </si>
  <si>
    <t>Biblioteki</t>
  </si>
  <si>
    <t>Wykonanie</t>
  </si>
  <si>
    <t>Instytucje kultury fizycznej</t>
  </si>
  <si>
    <t>POMOC SPOŁECZNA</t>
  </si>
  <si>
    <t>ORAZ WYDATKI ZWIĄZANE Z ICH POBOREM</t>
  </si>
  <si>
    <t>NIEPOSIADAJĄCYCH OSOBOWOŚCI PRAWNEJ</t>
  </si>
  <si>
    <t>Ośrodki wsparcia</t>
  </si>
  <si>
    <t>Ośrodki pomocy społecznej</t>
  </si>
  <si>
    <t>Żłobki</t>
  </si>
  <si>
    <t>OBRONA NARODOWA</t>
  </si>
  <si>
    <t>Pozostałe wydatki obronne</t>
  </si>
  <si>
    <t>1.2. Zestawienie wykonania wydatków budżetu Gminy Police w 2005 roku.</t>
  </si>
  <si>
    <t>Dostarczanie ciepła</t>
  </si>
  <si>
    <t xml:space="preserve">Rozliczenia z tytułu poręczeń i gwarancji </t>
  </si>
  <si>
    <t xml:space="preserve">udzielonych przez Skarb Państwa lub jednostkę </t>
  </si>
  <si>
    <t>środków z opłat i kar za korzystanie ze środowiska</t>
  </si>
  <si>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</si>
  <si>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</si>
  <si>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</si>
  <si>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</si>
  <si>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</si>
  <si>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</si>
  <si>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 xml:space="preserve"> </t>
  </si>
  <si>
    <t>Plan</t>
  </si>
  <si>
    <t>Dział</t>
  </si>
  <si>
    <t>TRANSPORT I ŁĄCZNOŚĆ</t>
  </si>
  <si>
    <t>TURYSTYKA</t>
  </si>
  <si>
    <t>GOSPODARKA MIESZKANIOWA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</si>
  <si>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</si>
  <si>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</si>
  <si>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</si>
  <si>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</si>
  <si>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</si>
  <si>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</si>
  <si>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</si>
  <si>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</si>
  <si>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</si>
  <si>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</si>
  <si>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</si>
  <si>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</si>
  <si>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</si>
  <si>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</si>
  <si>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</si>
  <si>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</si>
  <si>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</si>
  <si>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</si>
  <si>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</si>
  <si>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</si>
  <si>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</si>
  <si>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</si>
  <si>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</si>
  <si>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</si>
  <si>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</si>
  <si>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</si>
  <si>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</si>
  <si>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</si>
  <si>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</si>
  <si>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</si>
  <si>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</si>
  <si>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</si>
  <si>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</si>
  <si>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</si>
  <si>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</si>
  <si>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</si>
  <si>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</si>
  <si>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</si>
  <si>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01002</t>
  </si>
  <si>
    <t>Wojewódzkie ośrodki doradztwa rolniczego</t>
  </si>
  <si>
    <t>01030</t>
  </si>
  <si>
    <t>Izby rolnicze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</si>
  <si>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</si>
  <si>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</si>
  <si>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</si>
  <si>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</si>
  <si>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</si>
  <si>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>Wybory Prezydenta Rzeczpospolitej Polskiej</t>
  </si>
  <si>
    <t>Wybory do Sejmu i Senatu</t>
  </si>
  <si>
    <t>Komendy wojewódzkie Policji</t>
  </si>
  <si>
    <t>Straż Graniczna</t>
  </si>
  <si>
    <t>Zadania ratownictwa górskiego i wodnego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</si>
  <si>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</si>
  <si>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</si>
  <si>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</si>
  <si>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</si>
  <si>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 xml:space="preserve">Uzupełnienie subwencji ogólnej dla jednostek </t>
  </si>
  <si>
    <t>samorządu terytorialnego</t>
  </si>
  <si>
    <t>Rezerwy ogólne i celowe</t>
  </si>
  <si>
    <t>Przedszkola specjalne</t>
  </si>
  <si>
    <t>Dowożenie uczniów do szkół</t>
  </si>
  <si>
    <t>Komisje egzaminacyjne</t>
  </si>
  <si>
    <t>Dokształcanie i doskonalenie nauczycieli</t>
  </si>
  <si>
    <t>Szpitale ogólne</t>
  </si>
  <si>
    <t>Ratownictwo medyczne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</si>
  <si>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</si>
  <si>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</si>
  <si>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</si>
  <si>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</si>
  <si>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</si>
  <si>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</si>
  <si>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Pomoc dla repatriantów</t>
  </si>
  <si>
    <t>Kolonie i obozy oraz inne formy wypoczynku dzieci</t>
  </si>
  <si>
    <t>i młodzieży szkolnej, a także szkolenia młodzieży</t>
  </si>
  <si>
    <t>Kolonie i obozy dla młodzieży polonijnej w kraju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</si>
  <si>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</si>
  <si>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</si>
  <si>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</si>
  <si>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</si>
  <si>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</si>
  <si>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</si>
  <si>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</si>
  <si>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</si>
  <si>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</si>
  <si>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</si>
  <si>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 xml:space="preserve">PAŃSTWOWEJ, KONTROLI I OCHRONY </t>
  </si>
  <si>
    <t>Obrona narodowa</t>
  </si>
  <si>
    <t>Składki na ubezpieczenia zdrowotne opłacane za osoby</t>
  </si>
  <si>
    <t>pobierające niektóre świadczenia z pomocy społecznej</t>
  </si>
  <si>
    <t>oraz niektóre świadczenia rodzinne</t>
  </si>
  <si>
    <t>Usługi opiekuńcze i specjalistyczne usługi</t>
  </si>
  <si>
    <t>opiekuńcze</t>
  </si>
  <si>
    <t>1.2.4. Zestawienie wydatków związanych z realizacją zadań z zakresu właściwości powiatu przejętych w drodze porozumienia 
          według działów i rozdziałów klasyfikacji budżetowej</t>
  </si>
  <si>
    <t>1.2.5. Zestawienie wydatków związanych z realizacją zadań z zakresu właściwości województwa przejętych w drodze porozumienia 
          według działów i rozdziałów klasyfikacji budżetowej</t>
  </si>
  <si>
    <t>Drogi publiczne wojewódzkie</t>
  </si>
  <si>
    <t>1.2.6. Zestawienie wydatków Gminy na pomoc finansową dla Powiatu Polickiego według działów i rozdziałów klasyfikacji budżetowej.</t>
  </si>
  <si>
    <t>Licea ogólnokształcące</t>
  </si>
  <si>
    <t>Oddziały przedszkolne w szkołach podstawowych</t>
  </si>
  <si>
    <t>* UWAGA! W dziale 852 rozdział 85212 kol.8 kwota 185.402 zł dotyczy wyłącznie wynagrodzeń i pochodnych pracowniczych, nie obejmuje składek od świadczeń rodzinnych (tj. 149.812 zł).</t>
  </si>
  <si>
    <t>Dostarczanie wody</t>
  </si>
  <si>
    <t>Drogi publiczne gminne</t>
  </si>
  <si>
    <t>Zadania w zakresie upowszechniania turystyki</t>
  </si>
  <si>
    <t>Gospodarka gruntami i nieruchomościami</t>
  </si>
  <si>
    <t>i rentowe z ubezpieczenia społecznego</t>
  </si>
  <si>
    <t>Pozostała działalność</t>
  </si>
  <si>
    <t>BEZPIECZEŃSTWO PUBLICZNE I OCHRONA</t>
  </si>
  <si>
    <t>PRZECIWPOŻAROWA</t>
  </si>
  <si>
    <t>Straż Miejska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</si>
</sst>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1" fillId="0" borderId="3" xfId="19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9" fontId="6" fillId="0" borderId="12" xfId="19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4" xfId="0" applyNumberFormat="1" applyFont="1" applyBorder="1" applyAlignment="1">
      <alignment/>
    </xf>
    <xf numFmtId="9" fontId="0" fillId="0" borderId="15" xfId="19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3" xfId="19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2" xfId="19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9" fontId="0" fillId="0" borderId="20" xfId="19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28" xfId="19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9" fontId="6" fillId="0" borderId="3" xfId="19" applyFont="1" applyBorder="1" applyAlignment="1">
      <alignment/>
    </xf>
    <xf numFmtId="0" fontId="0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9" fontId="0" fillId="0" borderId="3" xfId="19" applyFont="1" applyFill="1" applyBorder="1" applyAlignment="1">
      <alignment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3" fontId="0" fillId="0" borderId="30" xfId="0" applyNumberFormat="1" applyFont="1" applyBorder="1" applyAlignment="1">
      <alignment/>
    </xf>
    <xf numFmtId="9" fontId="0" fillId="0" borderId="31" xfId="19" applyFont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" fontId="6" fillId="0" borderId="24" xfId="1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24" xfId="19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6" fillId="0" borderId="3" xfId="19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" xfId="0" applyFont="1" applyBorder="1" applyAlignment="1">
      <alignment/>
    </xf>
    <xf numFmtId="9" fontId="0" fillId="0" borderId="0" xfId="19" applyFont="1" applyBorder="1" applyAlignment="1">
      <alignment/>
    </xf>
    <xf numFmtId="0" fontId="6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41" xfId="0" applyFont="1" applyBorder="1" applyAlignment="1">
      <alignment/>
    </xf>
    <xf numFmtId="9" fontId="1" fillId="0" borderId="3" xfId="19" applyNumberFormat="1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9" fontId="7" fillId="0" borderId="43" xfId="0" applyNumberFormat="1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 wrapText="1"/>
    </xf>
    <xf numFmtId="9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28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showGridLines="0" tabSelected="1" view="pageBreakPreview" zoomScaleSheetLayoutView="100" workbookViewId="0" topLeftCell="A1">
      <selection activeCell="L62" sqref="L62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5.375" style="2" customWidth="1"/>
    <col min="5" max="5" width="13.625" style="2" customWidth="1"/>
    <col min="6" max="7" width="12.75390625" style="2" customWidth="1"/>
    <col min="8" max="8" width="15.875" style="2" customWidth="1"/>
    <col min="9" max="10" width="14.875" style="2" customWidth="1"/>
    <col min="11" max="11" width="13.625" style="2" customWidth="1"/>
    <col min="12" max="12" width="11.375" style="2" customWidth="1"/>
    <col min="13" max="13" width="16.75390625" style="2" customWidth="1"/>
    <col min="14" max="16384" width="9.125" style="2" customWidth="1"/>
  </cols>
  <sheetData>
    <row r="1" spans="1:11" ht="18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9" ht="18">
      <c r="A2" s="147" t="s">
        <v>55</v>
      </c>
      <c r="B2" s="147"/>
      <c r="C2" s="147"/>
      <c r="D2" s="147"/>
      <c r="E2" s="147"/>
      <c r="F2" s="147"/>
      <c r="G2" s="147"/>
      <c r="H2" s="147"/>
      <c r="I2" s="147"/>
    </row>
    <row r="3" spans="11:12" ht="18" customHeight="1" thickBot="1">
      <c r="K3" s="1"/>
      <c r="L3" s="1" t="s">
        <v>17</v>
      </c>
    </row>
    <row r="4" spans="2:12" ht="12">
      <c r="B4" s="137" t="s">
        <v>43</v>
      </c>
      <c r="C4" s="134" t="s">
        <v>54</v>
      </c>
      <c r="D4" s="142" t="s">
        <v>42</v>
      </c>
      <c r="E4" s="142" t="s">
        <v>20</v>
      </c>
      <c r="F4" s="151" t="s">
        <v>56</v>
      </c>
      <c r="G4" s="152"/>
      <c r="H4" s="152"/>
      <c r="I4" s="152"/>
      <c r="J4" s="152"/>
      <c r="K4" s="153"/>
      <c r="L4" s="128" t="s">
        <v>57</v>
      </c>
    </row>
    <row r="5" spans="2:12" ht="12">
      <c r="B5" s="138"/>
      <c r="C5" s="135"/>
      <c r="D5" s="143"/>
      <c r="E5" s="143"/>
      <c r="F5" s="132" t="s">
        <v>58</v>
      </c>
      <c r="G5" s="150" t="s">
        <v>9</v>
      </c>
      <c r="H5" s="150"/>
      <c r="I5" s="150"/>
      <c r="J5" s="150"/>
      <c r="K5" s="132" t="s">
        <v>59</v>
      </c>
      <c r="L5" s="129"/>
    </row>
    <row r="6" spans="2:12" ht="60.75" customHeight="1" thickBot="1">
      <c r="B6" s="154"/>
      <c r="C6" s="149"/>
      <c r="D6" s="133"/>
      <c r="E6" s="133"/>
      <c r="F6" s="133"/>
      <c r="G6" s="9" t="s">
        <v>60</v>
      </c>
      <c r="H6" s="9" t="s">
        <v>61</v>
      </c>
      <c r="I6" s="9" t="s">
        <v>62</v>
      </c>
      <c r="J6" s="9" t="s">
        <v>63</v>
      </c>
      <c r="K6" s="133"/>
      <c r="L6" s="130"/>
    </row>
    <row r="7" spans="2:12" s="10" customFormat="1" ht="11.25">
      <c r="B7" s="11">
        <v>1</v>
      </c>
      <c r="C7" s="12">
        <v>2</v>
      </c>
      <c r="D7" s="13">
        <v>3</v>
      </c>
      <c r="E7" s="14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4">
        <v>10</v>
      </c>
      <c r="L7" s="15" t="s">
        <v>64</v>
      </c>
    </row>
    <row r="8" spans="2:12" ht="12">
      <c r="B8" s="16"/>
      <c r="C8" s="17"/>
      <c r="D8" s="17"/>
      <c r="E8" s="18"/>
      <c r="F8" s="17"/>
      <c r="G8" s="17"/>
      <c r="H8" s="17"/>
      <c r="I8" s="17"/>
      <c r="J8" s="17"/>
      <c r="K8" s="19"/>
      <c r="L8" s="20"/>
    </row>
    <row r="9" spans="2:12" ht="12">
      <c r="B9" s="21" t="s">
        <v>65</v>
      </c>
      <c r="C9" s="22" t="s">
        <v>66</v>
      </c>
      <c r="D9" s="4">
        <f>SUM(D71)</f>
        <v>10000</v>
      </c>
      <c r="E9" s="23">
        <f>SUM(F9+K9)</f>
        <v>7622</v>
      </c>
      <c r="F9" s="4">
        <f aca="true" t="shared" si="0" ref="F9:K9">SUM(F71)</f>
        <v>7622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23">
        <f t="shared" si="0"/>
        <v>0</v>
      </c>
      <c r="L9" s="24">
        <f>SUM(E9/D9)</f>
        <v>0.76</v>
      </c>
    </row>
    <row r="10" spans="2:12" ht="12">
      <c r="B10" s="25"/>
      <c r="C10" s="26"/>
      <c r="D10" s="3"/>
      <c r="E10" s="27"/>
      <c r="F10" s="3"/>
      <c r="G10" s="3"/>
      <c r="H10" s="3"/>
      <c r="I10" s="3"/>
      <c r="J10" s="3"/>
      <c r="K10" s="27"/>
      <c r="L10" s="28"/>
    </row>
    <row r="11" spans="2:12" ht="12">
      <c r="B11" s="25" t="s">
        <v>67</v>
      </c>
      <c r="C11" s="26" t="s">
        <v>68</v>
      </c>
      <c r="D11" s="3"/>
      <c r="E11" s="27"/>
      <c r="F11" s="3"/>
      <c r="G11" s="3"/>
      <c r="H11" s="3"/>
      <c r="I11" s="3"/>
      <c r="J11" s="3"/>
      <c r="K11" s="27"/>
      <c r="L11" s="28"/>
    </row>
    <row r="12" spans="2:12" ht="12">
      <c r="B12" s="21"/>
      <c r="C12" s="22" t="s">
        <v>69</v>
      </c>
      <c r="D12" s="4">
        <f>SUM(D77)</f>
        <v>2506080</v>
      </c>
      <c r="E12" s="23">
        <f>SUM(F12+K12)</f>
        <v>1111838</v>
      </c>
      <c r="F12" s="4">
        <f aca="true" t="shared" si="1" ref="F12:K12">SUM(F77)</f>
        <v>160531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23">
        <f t="shared" si="1"/>
        <v>951307</v>
      </c>
      <c r="L12" s="24">
        <f>SUM(E12/D12)</f>
        <v>0.44</v>
      </c>
    </row>
    <row r="13" spans="2:12" ht="12">
      <c r="B13" s="29"/>
      <c r="C13" s="26"/>
      <c r="D13" s="3"/>
      <c r="E13" s="27"/>
      <c r="F13" s="3"/>
      <c r="G13" s="3"/>
      <c r="H13" s="3"/>
      <c r="I13" s="3"/>
      <c r="J13" s="3"/>
      <c r="K13" s="27"/>
      <c r="L13" s="28"/>
    </row>
    <row r="14" spans="2:12" ht="12">
      <c r="B14" s="30">
        <v>600</v>
      </c>
      <c r="C14" s="22" t="s">
        <v>44</v>
      </c>
      <c r="D14" s="4">
        <f>SUM(D83+D284+D298)</f>
        <v>5413918</v>
      </c>
      <c r="E14" s="23">
        <f>SUM(F14+K14)</f>
        <v>5023795</v>
      </c>
      <c r="F14" s="4">
        <f aca="true" t="shared" si="2" ref="F14:K14">SUM(F83+F284+F298)</f>
        <v>4859066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23">
        <f t="shared" si="2"/>
        <v>164729</v>
      </c>
      <c r="L14" s="24">
        <f>SUM(E14/D14)</f>
        <v>0.93</v>
      </c>
    </row>
    <row r="15" spans="2:12" ht="12">
      <c r="B15" s="29"/>
      <c r="C15" s="26"/>
      <c r="D15" s="3"/>
      <c r="E15" s="27"/>
      <c r="F15" s="3"/>
      <c r="G15" s="3"/>
      <c r="H15" s="3"/>
      <c r="I15" s="3"/>
      <c r="J15" s="3"/>
      <c r="K15" s="27"/>
      <c r="L15" s="28"/>
    </row>
    <row r="16" spans="2:12" ht="12">
      <c r="B16" s="30">
        <v>630</v>
      </c>
      <c r="C16" s="22" t="s">
        <v>45</v>
      </c>
      <c r="D16" s="4">
        <f>SUM(D89)</f>
        <v>712846</v>
      </c>
      <c r="E16" s="23">
        <f>SUM(F16+K16)</f>
        <v>439102</v>
      </c>
      <c r="F16" s="4">
        <f>SUM(F89)</f>
        <v>16083</v>
      </c>
      <c r="G16" s="4">
        <f>(G89)</f>
        <v>3000</v>
      </c>
      <c r="H16" s="4">
        <f>(H89)</f>
        <v>0</v>
      </c>
      <c r="I16" s="4">
        <f>(I89)</f>
        <v>0</v>
      </c>
      <c r="J16" s="4">
        <f>(J89)</f>
        <v>0</v>
      </c>
      <c r="K16" s="23">
        <f>(K89)</f>
        <v>423019</v>
      </c>
      <c r="L16" s="24">
        <f>SUM(E16/D16)</f>
        <v>0.62</v>
      </c>
    </row>
    <row r="17" spans="2:12" ht="12">
      <c r="B17" s="29"/>
      <c r="C17" s="26"/>
      <c r="D17" s="3"/>
      <c r="E17" s="27"/>
      <c r="F17" s="3"/>
      <c r="G17" s="3"/>
      <c r="H17" s="3"/>
      <c r="I17" s="3"/>
      <c r="J17" s="3"/>
      <c r="K17" s="27"/>
      <c r="L17" s="28"/>
    </row>
    <row r="18" spans="2:12" ht="12">
      <c r="B18" s="30">
        <v>700</v>
      </c>
      <c r="C18" s="22" t="s">
        <v>46</v>
      </c>
      <c r="D18" s="4">
        <f>SUM(D94)</f>
        <v>5423000</v>
      </c>
      <c r="E18" s="23">
        <f>SUM(F18+K18)</f>
        <v>5306657</v>
      </c>
      <c r="F18" s="4">
        <f aca="true" t="shared" si="3" ref="F18:K18">SUM(F94)</f>
        <v>2150718</v>
      </c>
      <c r="G18" s="4">
        <f t="shared" si="3"/>
        <v>2020000</v>
      </c>
      <c r="H18" s="4">
        <f t="shared" si="3"/>
        <v>17321</v>
      </c>
      <c r="I18" s="4">
        <f t="shared" si="3"/>
        <v>0</v>
      </c>
      <c r="J18" s="4">
        <f t="shared" si="3"/>
        <v>0</v>
      </c>
      <c r="K18" s="23">
        <f t="shared" si="3"/>
        <v>3155939</v>
      </c>
      <c r="L18" s="24">
        <f>SUM(E18/D18)</f>
        <v>0.98</v>
      </c>
    </row>
    <row r="19" spans="2:12" ht="12">
      <c r="B19" s="29"/>
      <c r="C19" s="26"/>
      <c r="D19" s="3"/>
      <c r="E19" s="27"/>
      <c r="F19" s="3"/>
      <c r="G19" s="3"/>
      <c r="H19" s="3"/>
      <c r="I19" s="3"/>
      <c r="J19" s="3"/>
      <c r="K19" s="27"/>
      <c r="L19" s="28"/>
    </row>
    <row r="20" spans="2:12" ht="12">
      <c r="B20" s="30">
        <v>710</v>
      </c>
      <c r="C20" s="22" t="s">
        <v>70</v>
      </c>
      <c r="D20" s="4">
        <f>SUM(D100)</f>
        <v>1408068</v>
      </c>
      <c r="E20" s="23">
        <f>SUM(F20+K20)</f>
        <v>1077252</v>
      </c>
      <c r="F20" s="4">
        <f>SUM(F100)</f>
        <v>555184</v>
      </c>
      <c r="G20" s="4">
        <f>SUM(G107)</f>
        <v>0</v>
      </c>
      <c r="H20" s="4">
        <f>SUM(H100)</f>
        <v>15288</v>
      </c>
      <c r="I20" s="4">
        <f>SUM(I100)</f>
        <v>0</v>
      </c>
      <c r="J20" s="4">
        <f>SUM(J100)</f>
        <v>0</v>
      </c>
      <c r="K20" s="23">
        <f>SUM(K100)</f>
        <v>522068</v>
      </c>
      <c r="L20" s="24">
        <f>SUM(E20/D20)</f>
        <v>0.77</v>
      </c>
    </row>
    <row r="21" spans="2:12" ht="12">
      <c r="B21" s="29"/>
      <c r="C21" s="26"/>
      <c r="D21" s="3"/>
      <c r="E21" s="27"/>
      <c r="F21" s="3"/>
      <c r="G21" s="3"/>
      <c r="H21" s="3"/>
      <c r="I21" s="3"/>
      <c r="J21" s="3"/>
      <c r="K21" s="27"/>
      <c r="L21" s="28"/>
    </row>
    <row r="22" spans="2:12" ht="12">
      <c r="B22" s="30">
        <v>750</v>
      </c>
      <c r="C22" s="22" t="s">
        <v>47</v>
      </c>
      <c r="D22" s="4">
        <f>SUM(D107+D234)</f>
        <v>9138075</v>
      </c>
      <c r="E22" s="23">
        <f>SUM(F22+K22)</f>
        <v>8859044</v>
      </c>
      <c r="F22" s="4">
        <f>SUM(F107+F234)</f>
        <v>8518966</v>
      </c>
      <c r="G22" s="4">
        <f>(G107+G234)</f>
        <v>0</v>
      </c>
      <c r="H22" s="4">
        <f>(H107+H234)</f>
        <v>6106438</v>
      </c>
      <c r="I22" s="4">
        <f>(I107+I234)</f>
        <v>0</v>
      </c>
      <c r="J22" s="4">
        <f>(J107+J234)</f>
        <v>0</v>
      </c>
      <c r="K22" s="23">
        <f>(K107+K234)</f>
        <v>340078</v>
      </c>
      <c r="L22" s="24">
        <f>SUM(E22/D22)</f>
        <v>0.97</v>
      </c>
    </row>
    <row r="23" spans="2:12" ht="12">
      <c r="B23" s="29"/>
      <c r="C23" s="26"/>
      <c r="D23" s="3"/>
      <c r="E23" s="27"/>
      <c r="F23" s="3"/>
      <c r="G23" s="3"/>
      <c r="H23" s="3"/>
      <c r="I23" s="3"/>
      <c r="J23" s="3"/>
      <c r="K23" s="27"/>
      <c r="L23" s="28"/>
    </row>
    <row r="24" spans="2:12" ht="12">
      <c r="B24" s="29">
        <v>751</v>
      </c>
      <c r="C24" s="26" t="s">
        <v>71</v>
      </c>
      <c r="D24" s="3"/>
      <c r="E24" s="27"/>
      <c r="F24" s="3"/>
      <c r="G24" s="3"/>
      <c r="H24" s="3"/>
      <c r="I24" s="3"/>
      <c r="J24" s="3"/>
      <c r="K24" s="27"/>
      <c r="L24" s="28"/>
    </row>
    <row r="25" spans="2:12" ht="12">
      <c r="B25" s="29"/>
      <c r="C25" s="26" t="s">
        <v>10</v>
      </c>
      <c r="D25" s="3"/>
      <c r="E25" s="27"/>
      <c r="F25" s="3"/>
      <c r="G25" s="3"/>
      <c r="H25" s="3"/>
      <c r="I25" s="3"/>
      <c r="J25" s="3"/>
      <c r="K25" s="27"/>
      <c r="L25" s="28"/>
    </row>
    <row r="26" spans="2:12" ht="12">
      <c r="B26" s="30"/>
      <c r="C26" s="22" t="s">
        <v>11</v>
      </c>
      <c r="D26" s="4">
        <f>SUM(D240)</f>
        <v>159142</v>
      </c>
      <c r="E26" s="23">
        <f>SUM(F26+K26)</f>
        <v>153491</v>
      </c>
      <c r="F26" s="4">
        <f aca="true" t="shared" si="4" ref="F26:K26">SUM(F240)</f>
        <v>153491</v>
      </c>
      <c r="G26" s="4">
        <f t="shared" si="4"/>
        <v>0</v>
      </c>
      <c r="H26" s="4">
        <f t="shared" si="4"/>
        <v>29904</v>
      </c>
      <c r="I26" s="4">
        <f t="shared" si="4"/>
        <v>0</v>
      </c>
      <c r="J26" s="4">
        <f t="shared" si="4"/>
        <v>0</v>
      </c>
      <c r="K26" s="23">
        <f t="shared" si="4"/>
        <v>0</v>
      </c>
      <c r="L26" s="24">
        <f>SUM(E26/D26)</f>
        <v>0.96</v>
      </c>
    </row>
    <row r="27" spans="2:12" ht="12">
      <c r="B27" s="31"/>
      <c r="C27" s="32"/>
      <c r="D27" s="8"/>
      <c r="E27" s="33"/>
      <c r="F27" s="8"/>
      <c r="G27" s="8"/>
      <c r="H27" s="8"/>
      <c r="I27" s="8"/>
      <c r="J27" s="8"/>
      <c r="K27" s="33"/>
      <c r="L27" s="34"/>
    </row>
    <row r="28" spans="2:12" ht="12">
      <c r="B28" s="30">
        <v>752</v>
      </c>
      <c r="C28" s="22" t="s">
        <v>28</v>
      </c>
      <c r="D28" s="4">
        <f>SUM(D247)</f>
        <v>500</v>
      </c>
      <c r="E28" s="23">
        <f>SUM(F28+K28)</f>
        <v>500</v>
      </c>
      <c r="F28" s="4">
        <f aca="true" t="shared" si="5" ref="F28:K28">SUM(F247)</f>
        <v>500</v>
      </c>
      <c r="G28" s="4">
        <f t="shared" si="5"/>
        <v>0</v>
      </c>
      <c r="H28" s="4">
        <f t="shared" si="5"/>
        <v>0</v>
      </c>
      <c r="I28" s="4">
        <f t="shared" si="5"/>
        <v>0</v>
      </c>
      <c r="J28" s="4">
        <f t="shared" si="5"/>
        <v>0</v>
      </c>
      <c r="K28" s="4">
        <f t="shared" si="5"/>
        <v>0</v>
      </c>
      <c r="L28" s="24">
        <f>SUM(E28/D28)</f>
        <v>1</v>
      </c>
    </row>
    <row r="29" spans="2:12" ht="12">
      <c r="B29" s="29"/>
      <c r="C29" s="26"/>
      <c r="D29" s="3"/>
      <c r="E29" s="27"/>
      <c r="F29" s="3"/>
      <c r="G29" s="3"/>
      <c r="H29" s="3"/>
      <c r="I29" s="3"/>
      <c r="J29" s="3"/>
      <c r="K29" s="27"/>
      <c r="L29" s="28"/>
    </row>
    <row r="30" spans="2:12" ht="12">
      <c r="B30" s="29">
        <v>754</v>
      </c>
      <c r="C30" s="26" t="s">
        <v>152</v>
      </c>
      <c r="D30" s="3"/>
      <c r="E30" s="27"/>
      <c r="F30" s="3"/>
      <c r="G30" s="3"/>
      <c r="H30" s="3"/>
      <c r="I30" s="3"/>
      <c r="J30" s="3"/>
      <c r="K30" s="27"/>
      <c r="L30" s="28"/>
    </row>
    <row r="31" spans="2:12" ht="12">
      <c r="B31" s="30"/>
      <c r="C31" s="22" t="s">
        <v>153</v>
      </c>
      <c r="D31" s="4">
        <f>SUM(D116+D252)</f>
        <v>1065329</v>
      </c>
      <c r="E31" s="23">
        <f>SUM(F31+K31)</f>
        <v>1009708</v>
      </c>
      <c r="F31" s="4">
        <f>SUM(F116+F252)</f>
        <v>981491</v>
      </c>
      <c r="G31" s="4">
        <f>(G116+G252)</f>
        <v>19993</v>
      </c>
      <c r="H31" s="4">
        <f>(H116+H252)</f>
        <v>608282</v>
      </c>
      <c r="I31" s="4">
        <f>(I116+I252)</f>
        <v>0</v>
      </c>
      <c r="J31" s="4">
        <f>(J116+J252)</f>
        <v>0</v>
      </c>
      <c r="K31" s="23">
        <f>(K116+K252)</f>
        <v>28217</v>
      </c>
      <c r="L31" s="24">
        <f>SUM(E31/D31)</f>
        <v>0.95</v>
      </c>
    </row>
    <row r="32" spans="2:12" ht="12">
      <c r="B32" s="29"/>
      <c r="C32" s="26"/>
      <c r="D32" s="3"/>
      <c r="E32" s="27"/>
      <c r="F32" s="3"/>
      <c r="G32" s="3"/>
      <c r="H32" s="3"/>
      <c r="I32" s="3"/>
      <c r="J32" s="3"/>
      <c r="K32" s="27"/>
      <c r="L32" s="28"/>
    </row>
    <row r="33" spans="2:12" ht="12">
      <c r="B33" s="29">
        <v>756</v>
      </c>
      <c r="C33" s="26" t="s">
        <v>72</v>
      </c>
      <c r="D33" s="3"/>
      <c r="E33" s="27"/>
      <c r="F33" s="3"/>
      <c r="G33" s="3"/>
      <c r="H33" s="3"/>
      <c r="I33" s="3"/>
      <c r="J33" s="3"/>
      <c r="K33" s="27"/>
      <c r="L33" s="28"/>
    </row>
    <row r="34" spans="2:12" ht="12">
      <c r="B34" s="29"/>
      <c r="C34" s="26" t="s">
        <v>73</v>
      </c>
      <c r="D34" s="3"/>
      <c r="E34" s="27"/>
      <c r="F34" s="3"/>
      <c r="G34" s="3"/>
      <c r="H34" s="3"/>
      <c r="I34" s="3"/>
      <c r="J34" s="3"/>
      <c r="K34" s="27"/>
      <c r="L34" s="28"/>
    </row>
    <row r="35" spans="2:12" ht="12">
      <c r="B35" s="29"/>
      <c r="C35" s="26" t="s">
        <v>24</v>
      </c>
      <c r="D35" s="3"/>
      <c r="E35" s="27"/>
      <c r="F35" s="3"/>
      <c r="G35" s="3"/>
      <c r="H35" s="3"/>
      <c r="I35" s="3"/>
      <c r="J35" s="3"/>
      <c r="K35" s="27"/>
      <c r="L35" s="28"/>
    </row>
    <row r="36" spans="2:12" ht="12">
      <c r="B36" s="30"/>
      <c r="C36" s="22" t="s">
        <v>23</v>
      </c>
      <c r="D36" s="4">
        <f>SUM(D129)</f>
        <v>135000</v>
      </c>
      <c r="E36" s="23">
        <f>SUM(F36+K36)</f>
        <v>114659</v>
      </c>
      <c r="F36" s="4">
        <f aca="true" t="shared" si="6" ref="F36:K36">SUM(F129)</f>
        <v>114659</v>
      </c>
      <c r="G36" s="4">
        <f t="shared" si="6"/>
        <v>0</v>
      </c>
      <c r="H36" s="4">
        <f t="shared" si="6"/>
        <v>49971</v>
      </c>
      <c r="I36" s="4">
        <f t="shared" si="6"/>
        <v>0</v>
      </c>
      <c r="J36" s="4">
        <f t="shared" si="6"/>
        <v>0</v>
      </c>
      <c r="K36" s="23">
        <f t="shared" si="6"/>
        <v>0</v>
      </c>
      <c r="L36" s="24">
        <f>SUM(E36/D36)</f>
        <v>0.85</v>
      </c>
    </row>
    <row r="37" spans="2:12" ht="12">
      <c r="B37" s="29"/>
      <c r="C37" s="26"/>
      <c r="D37" s="3"/>
      <c r="E37" s="27"/>
      <c r="F37" s="3"/>
      <c r="G37" s="3"/>
      <c r="H37" s="3"/>
      <c r="I37" s="3"/>
      <c r="J37" s="3"/>
      <c r="K37" s="27"/>
      <c r="L37" s="28"/>
    </row>
    <row r="38" spans="2:12" ht="12">
      <c r="B38" s="30">
        <v>757</v>
      </c>
      <c r="C38" s="22" t="s">
        <v>74</v>
      </c>
      <c r="D38" s="4">
        <f>SUM(D134)</f>
        <v>629112</v>
      </c>
      <c r="E38" s="23">
        <f>SUM(F38+K38)</f>
        <v>332514</v>
      </c>
      <c r="F38" s="4">
        <f aca="true" t="shared" si="7" ref="F38:K38">SUM(F134)</f>
        <v>332514</v>
      </c>
      <c r="G38" s="4">
        <f t="shared" si="7"/>
        <v>0</v>
      </c>
      <c r="H38" s="4">
        <f t="shared" si="7"/>
        <v>0</v>
      </c>
      <c r="I38" s="4">
        <f t="shared" si="7"/>
        <v>93235</v>
      </c>
      <c r="J38" s="4">
        <f t="shared" si="7"/>
        <v>239279</v>
      </c>
      <c r="K38" s="23">
        <f t="shared" si="7"/>
        <v>0</v>
      </c>
      <c r="L38" s="24">
        <f>SUM(E38/D38)</f>
        <v>0.53</v>
      </c>
    </row>
    <row r="39" spans="2:12" ht="12">
      <c r="B39" s="29"/>
      <c r="C39" s="26"/>
      <c r="D39" s="3"/>
      <c r="E39" s="27"/>
      <c r="F39" s="3"/>
      <c r="G39" s="3"/>
      <c r="H39" s="3"/>
      <c r="I39" s="3"/>
      <c r="J39" s="3"/>
      <c r="K39" s="27"/>
      <c r="L39" s="28"/>
    </row>
    <row r="40" spans="2:12" ht="12.75" thickBot="1">
      <c r="B40" s="35">
        <v>758</v>
      </c>
      <c r="C40" s="36" t="s">
        <v>49</v>
      </c>
      <c r="D40" s="37">
        <f>(D142)</f>
        <v>1681830</v>
      </c>
      <c r="E40" s="38">
        <f>SUM(F40+K40)</f>
        <v>1510713</v>
      </c>
      <c r="F40" s="37">
        <f aca="true" t="shared" si="8" ref="F40:K40">(F142)</f>
        <v>1510713</v>
      </c>
      <c r="G40" s="37">
        <f t="shared" si="8"/>
        <v>0</v>
      </c>
      <c r="H40" s="37">
        <f t="shared" si="8"/>
        <v>0</v>
      </c>
      <c r="I40" s="37">
        <f t="shared" si="8"/>
        <v>0</v>
      </c>
      <c r="J40" s="37">
        <f t="shared" si="8"/>
        <v>0</v>
      </c>
      <c r="K40" s="38">
        <f t="shared" si="8"/>
        <v>0</v>
      </c>
      <c r="L40" s="39">
        <f>SUM(E40/D40)</f>
        <v>0.9</v>
      </c>
    </row>
    <row r="41" spans="2:12" s="10" customFormat="1" ht="12" thickBot="1">
      <c r="B41" s="40">
        <v>1</v>
      </c>
      <c r="C41" s="41">
        <v>2</v>
      </c>
      <c r="D41" s="42">
        <v>3</v>
      </c>
      <c r="E41" s="43">
        <v>4</v>
      </c>
      <c r="F41" s="42">
        <v>5</v>
      </c>
      <c r="G41" s="42">
        <v>6</v>
      </c>
      <c r="H41" s="42">
        <v>7</v>
      </c>
      <c r="I41" s="42">
        <v>8</v>
      </c>
      <c r="J41" s="42">
        <v>9</v>
      </c>
      <c r="K41" s="43">
        <v>10</v>
      </c>
      <c r="L41" s="44">
        <v>11</v>
      </c>
    </row>
    <row r="42" spans="2:12" ht="12">
      <c r="B42" s="45"/>
      <c r="C42" s="46"/>
      <c r="D42" s="47"/>
      <c r="E42" s="48"/>
      <c r="F42" s="47"/>
      <c r="G42" s="47"/>
      <c r="H42" s="47"/>
      <c r="I42" s="47"/>
      <c r="J42" s="47"/>
      <c r="K42" s="48"/>
      <c r="L42" s="49"/>
    </row>
    <row r="43" spans="2:12" ht="12">
      <c r="B43" s="30">
        <v>801</v>
      </c>
      <c r="C43" s="22" t="s">
        <v>50</v>
      </c>
      <c r="D43" s="4">
        <f>SUM(D148+D311)</f>
        <v>28469816</v>
      </c>
      <c r="E43" s="23">
        <f>SUM(F43+K43)</f>
        <v>28393237</v>
      </c>
      <c r="F43" s="4">
        <f>SUM(F148)</f>
        <v>27782014</v>
      </c>
      <c r="G43" s="4">
        <f>SUM(G148+G311)</f>
        <v>27226649</v>
      </c>
      <c r="H43" s="4">
        <f>SUM(H148+H311)</f>
        <v>75616</v>
      </c>
      <c r="I43" s="4">
        <f>SUM(I148+I311)</f>
        <v>0</v>
      </c>
      <c r="J43" s="4">
        <f>SUM(J148+J311)</f>
        <v>0</v>
      </c>
      <c r="K43" s="23">
        <f>SUM(K148+K311)</f>
        <v>611223</v>
      </c>
      <c r="L43" s="24">
        <f>SUM(E43/D43)</f>
        <v>1</v>
      </c>
    </row>
    <row r="44" spans="2:12" ht="12">
      <c r="B44" s="29"/>
      <c r="C44" s="26"/>
      <c r="D44" s="3"/>
      <c r="E44" s="27"/>
      <c r="F44" s="3"/>
      <c r="G44" s="3"/>
      <c r="H44" s="3"/>
      <c r="I44" s="3"/>
      <c r="J44" s="3"/>
      <c r="K44" s="27"/>
      <c r="L44" s="28"/>
    </row>
    <row r="45" spans="2:12" ht="12">
      <c r="B45" s="30">
        <v>851</v>
      </c>
      <c r="C45" s="22" t="s">
        <v>51</v>
      </c>
      <c r="D45" s="4">
        <f>SUM(D161+D256)</f>
        <v>859132</v>
      </c>
      <c r="E45" s="4">
        <f aca="true" t="shared" si="9" ref="E45:K45">SUM(E161+E256)</f>
        <v>820505</v>
      </c>
      <c r="F45" s="4">
        <f t="shared" si="9"/>
        <v>657491</v>
      </c>
      <c r="G45" s="4">
        <f t="shared" si="9"/>
        <v>111500</v>
      </c>
      <c r="H45" s="4">
        <f t="shared" si="9"/>
        <v>245334</v>
      </c>
      <c r="I45" s="4">
        <f t="shared" si="9"/>
        <v>0</v>
      </c>
      <c r="J45" s="4">
        <f t="shared" si="9"/>
        <v>0</v>
      </c>
      <c r="K45" s="4">
        <f t="shared" si="9"/>
        <v>163014</v>
      </c>
      <c r="L45" s="24">
        <f>SUM(E45/D45)</f>
        <v>0.96</v>
      </c>
    </row>
    <row r="46" spans="2:12" ht="12">
      <c r="B46" s="29"/>
      <c r="C46" s="26"/>
      <c r="D46" s="3"/>
      <c r="E46" s="27"/>
      <c r="F46" s="3"/>
      <c r="G46" s="3"/>
      <c r="H46" s="3"/>
      <c r="I46" s="3"/>
      <c r="J46" s="3"/>
      <c r="K46" s="27"/>
      <c r="L46" s="28"/>
    </row>
    <row r="47" spans="2:12" ht="12">
      <c r="B47" s="30">
        <v>852</v>
      </c>
      <c r="C47" s="22" t="s">
        <v>22</v>
      </c>
      <c r="D47" s="4">
        <f>SUM(D170+D260)</f>
        <v>15513046</v>
      </c>
      <c r="E47" s="23">
        <f>SUM(F47+K47)</f>
        <v>15358257</v>
      </c>
      <c r="F47" s="4">
        <f aca="true" t="shared" si="10" ref="F47:K47">SUM(F170+F260)</f>
        <v>15282870</v>
      </c>
      <c r="G47" s="4">
        <f t="shared" si="10"/>
        <v>190319</v>
      </c>
      <c r="H47" s="4">
        <f t="shared" si="10"/>
        <v>2117568</v>
      </c>
      <c r="I47" s="4">
        <f t="shared" si="10"/>
        <v>0</v>
      </c>
      <c r="J47" s="4">
        <f t="shared" si="10"/>
        <v>0</v>
      </c>
      <c r="K47" s="23">
        <f t="shared" si="10"/>
        <v>75387</v>
      </c>
      <c r="L47" s="24">
        <f>SUM(E47/D47)</f>
        <v>0.99</v>
      </c>
    </row>
    <row r="48" spans="2:12" ht="12">
      <c r="B48" s="50"/>
      <c r="C48" s="32"/>
      <c r="D48" s="32"/>
      <c r="E48" s="51"/>
      <c r="F48" s="32"/>
      <c r="G48" s="51"/>
      <c r="H48" s="32"/>
      <c r="I48" s="32"/>
      <c r="J48" s="32"/>
      <c r="K48" s="51"/>
      <c r="L48" s="34"/>
    </row>
    <row r="49" spans="2:12" ht="12">
      <c r="B49" s="29">
        <v>853</v>
      </c>
      <c r="C49" s="26" t="s">
        <v>75</v>
      </c>
      <c r="D49" s="26"/>
      <c r="E49" s="52"/>
      <c r="F49" s="26"/>
      <c r="G49" s="52"/>
      <c r="H49" s="52"/>
      <c r="I49" s="52"/>
      <c r="J49" s="52"/>
      <c r="K49" s="52"/>
      <c r="L49" s="28"/>
    </row>
    <row r="50" spans="2:12" ht="12">
      <c r="B50" s="30"/>
      <c r="C50" s="22" t="s">
        <v>76</v>
      </c>
      <c r="D50" s="4">
        <f>SUM(D181)</f>
        <v>679500</v>
      </c>
      <c r="E50" s="23">
        <f>SUM(F50+K50)</f>
        <v>662391</v>
      </c>
      <c r="F50" s="4">
        <f>SUM(F181)</f>
        <v>619500</v>
      </c>
      <c r="G50" s="23">
        <f>(G181)</f>
        <v>614500</v>
      </c>
      <c r="H50" s="23">
        <f>(H181)</f>
        <v>0</v>
      </c>
      <c r="I50" s="23">
        <f>(I181)</f>
        <v>0</v>
      </c>
      <c r="J50" s="23">
        <f>(J181)</f>
        <v>0</v>
      </c>
      <c r="K50" s="23">
        <f>(K181)</f>
        <v>42891</v>
      </c>
      <c r="L50" s="24">
        <f>SUM(E50/D50)</f>
        <v>0.97</v>
      </c>
    </row>
    <row r="51" spans="2:12" ht="12">
      <c r="B51" s="53"/>
      <c r="C51" s="17"/>
      <c r="D51" s="54"/>
      <c r="E51" s="55"/>
      <c r="F51" s="54"/>
      <c r="G51" s="54"/>
      <c r="H51" s="54"/>
      <c r="I51" s="54"/>
      <c r="J51" s="54"/>
      <c r="K51" s="55"/>
      <c r="L51" s="56"/>
    </row>
    <row r="52" spans="2:12" ht="12">
      <c r="B52" s="30">
        <v>854</v>
      </c>
      <c r="C52" s="22" t="s">
        <v>52</v>
      </c>
      <c r="D52" s="4">
        <f>SUM(D187)</f>
        <v>420072</v>
      </c>
      <c r="E52" s="23">
        <f>SUM(F52+K52)</f>
        <v>384453</v>
      </c>
      <c r="F52" s="4">
        <f aca="true" t="shared" si="11" ref="F52:K52">SUM(F187)</f>
        <v>384453</v>
      </c>
      <c r="G52" s="4">
        <f t="shared" si="11"/>
        <v>306755</v>
      </c>
      <c r="H52" s="4">
        <f t="shared" si="11"/>
        <v>0</v>
      </c>
      <c r="I52" s="4">
        <f t="shared" si="11"/>
        <v>0</v>
      </c>
      <c r="J52" s="4">
        <f t="shared" si="11"/>
        <v>0</v>
      </c>
      <c r="K52" s="23">
        <f t="shared" si="11"/>
        <v>0</v>
      </c>
      <c r="L52" s="24">
        <f>SUM(E52/D52)</f>
        <v>0.92</v>
      </c>
    </row>
    <row r="53" spans="2:12" ht="12">
      <c r="B53" s="29"/>
      <c r="C53" s="26"/>
      <c r="D53" s="3"/>
      <c r="E53" s="27"/>
      <c r="F53" s="3"/>
      <c r="G53" s="3"/>
      <c r="H53" s="3"/>
      <c r="I53" s="3"/>
      <c r="J53" s="3"/>
      <c r="K53" s="27"/>
      <c r="L53" s="28"/>
    </row>
    <row r="54" spans="2:12" ht="12">
      <c r="B54" s="29">
        <v>900</v>
      </c>
      <c r="C54" s="26" t="s">
        <v>77</v>
      </c>
      <c r="D54" s="3"/>
      <c r="E54" s="27"/>
      <c r="F54" s="3"/>
      <c r="G54" s="3"/>
      <c r="H54" s="3"/>
      <c r="I54" s="3"/>
      <c r="J54" s="3"/>
      <c r="K54" s="27"/>
      <c r="L54" s="28"/>
    </row>
    <row r="55" spans="2:12" ht="12">
      <c r="B55" s="30"/>
      <c r="C55" s="22" t="s">
        <v>78</v>
      </c>
      <c r="D55" s="4">
        <f>SUM(D197)</f>
        <v>16669441</v>
      </c>
      <c r="E55" s="23">
        <f>SUM(F55+K55)</f>
        <v>12888035</v>
      </c>
      <c r="F55" s="4">
        <f aca="true" t="shared" si="12" ref="F55:K55">SUM(F197)</f>
        <v>3492409</v>
      </c>
      <c r="G55" s="4">
        <f t="shared" si="12"/>
        <v>150000</v>
      </c>
      <c r="H55" s="4">
        <f t="shared" si="12"/>
        <v>162964</v>
      </c>
      <c r="I55" s="4">
        <f t="shared" si="12"/>
        <v>0</v>
      </c>
      <c r="J55" s="4">
        <f t="shared" si="12"/>
        <v>0</v>
      </c>
      <c r="K55" s="23">
        <f t="shared" si="12"/>
        <v>9395626</v>
      </c>
      <c r="L55" s="24">
        <f>SUM(E55/D55)</f>
        <v>0.77</v>
      </c>
    </row>
    <row r="56" spans="2:12" ht="12">
      <c r="B56" s="29"/>
      <c r="C56" s="26"/>
      <c r="D56" s="3"/>
      <c r="E56" s="27"/>
      <c r="F56" s="3"/>
      <c r="G56" s="3"/>
      <c r="H56" s="3"/>
      <c r="I56" s="3"/>
      <c r="J56" s="3"/>
      <c r="K56" s="27"/>
      <c r="L56" s="28"/>
    </row>
    <row r="57" spans="2:12" ht="12">
      <c r="B57" s="29">
        <v>921</v>
      </c>
      <c r="C57" s="26" t="s">
        <v>79</v>
      </c>
      <c r="D57" s="3"/>
      <c r="E57" s="27"/>
      <c r="F57" s="3"/>
      <c r="G57" s="3"/>
      <c r="H57" s="3"/>
      <c r="I57" s="3"/>
      <c r="J57" s="3"/>
      <c r="K57" s="27"/>
      <c r="L57" s="28"/>
    </row>
    <row r="58" spans="2:12" ht="12">
      <c r="B58" s="30"/>
      <c r="C58" s="22" t="s">
        <v>80</v>
      </c>
      <c r="D58" s="4">
        <f>SUM(D211)</f>
        <v>3737339</v>
      </c>
      <c r="E58" s="23">
        <f>SUM(F58+K58)</f>
        <v>3691280</v>
      </c>
      <c r="F58" s="4">
        <f aca="true" t="shared" si="13" ref="F58:K58">SUM(F211)</f>
        <v>3386705</v>
      </c>
      <c r="G58" s="4">
        <f t="shared" si="13"/>
        <v>2829960</v>
      </c>
      <c r="H58" s="4">
        <f t="shared" si="13"/>
        <v>51059</v>
      </c>
      <c r="I58" s="4">
        <f t="shared" si="13"/>
        <v>0</v>
      </c>
      <c r="J58" s="4">
        <f t="shared" si="13"/>
        <v>0</v>
      </c>
      <c r="K58" s="23">
        <f t="shared" si="13"/>
        <v>304575</v>
      </c>
      <c r="L58" s="24">
        <f>SUM(E58/D58)</f>
        <v>0.99</v>
      </c>
    </row>
    <row r="59" spans="2:12" ht="12">
      <c r="B59" s="29"/>
      <c r="C59" s="32"/>
      <c r="D59" s="3"/>
      <c r="E59" s="27"/>
      <c r="F59" s="3"/>
      <c r="G59" s="3"/>
      <c r="H59" s="3"/>
      <c r="I59" s="3"/>
      <c r="J59" s="3"/>
      <c r="K59" s="27"/>
      <c r="L59" s="28"/>
    </row>
    <row r="60" spans="2:12" ht="12">
      <c r="B60" s="30">
        <v>926</v>
      </c>
      <c r="C60" s="57" t="s">
        <v>12</v>
      </c>
      <c r="D60" s="4">
        <f>SUM(D218)</f>
        <v>3336036</v>
      </c>
      <c r="E60" s="23">
        <f>SUM(F60+K60)</f>
        <v>3270092</v>
      </c>
      <c r="F60" s="4">
        <f>SUM(F218)</f>
        <v>1978593</v>
      </c>
      <c r="G60" s="4">
        <f>(G218)</f>
        <v>542500</v>
      </c>
      <c r="H60" s="4">
        <f>(H218)</f>
        <v>658404</v>
      </c>
      <c r="I60" s="4">
        <f>(I218)</f>
        <v>0</v>
      </c>
      <c r="J60" s="4">
        <f>(J218)</f>
        <v>0</v>
      </c>
      <c r="K60" s="23">
        <f>SUM(K218)</f>
        <v>1291499</v>
      </c>
      <c r="L60" s="24">
        <f>SUM(E60/D60)</f>
        <v>0.98</v>
      </c>
    </row>
    <row r="61" spans="2:12" ht="12">
      <c r="B61" s="53"/>
      <c r="C61" s="17"/>
      <c r="D61" s="54"/>
      <c r="E61" s="55"/>
      <c r="F61" s="54"/>
      <c r="G61" s="54"/>
      <c r="H61" s="54"/>
      <c r="I61" s="54"/>
      <c r="J61" s="54"/>
      <c r="K61" s="55"/>
      <c r="L61" s="56"/>
    </row>
    <row r="62" spans="2:12" s="7" customFormat="1" ht="12.75">
      <c r="B62" s="58"/>
      <c r="C62" s="59" t="s">
        <v>81</v>
      </c>
      <c r="D62" s="60">
        <f>SUM(D9+D12+D14+D16+D18+D20+D22+D26+D28+D31+D36+D38+D40+D43+D45+D47+D50+D52+D55+D58+D60)</f>
        <v>97967282</v>
      </c>
      <c r="E62" s="61">
        <f aca="true" t="shared" si="14" ref="E62:K62">SUM(E9:E40,E43:E60)</f>
        <v>90415145</v>
      </c>
      <c r="F62" s="61">
        <f>SUM(F9:F40,F43:F60)</f>
        <v>72945573</v>
      </c>
      <c r="G62" s="61">
        <f t="shared" si="14"/>
        <v>34015176</v>
      </c>
      <c r="H62" s="61">
        <f t="shared" si="14"/>
        <v>10138149</v>
      </c>
      <c r="I62" s="61">
        <f t="shared" si="14"/>
        <v>93235</v>
      </c>
      <c r="J62" s="61">
        <f t="shared" si="14"/>
        <v>239279</v>
      </c>
      <c r="K62" s="61">
        <f t="shared" si="14"/>
        <v>17469572</v>
      </c>
      <c r="L62" s="126">
        <f>SUM(E62/D62)</f>
        <v>0.92</v>
      </c>
    </row>
    <row r="63" spans="2:12" ht="12.75" thickBot="1">
      <c r="B63" s="62"/>
      <c r="C63" s="63"/>
      <c r="D63" s="63"/>
      <c r="E63" s="64"/>
      <c r="F63" s="63"/>
      <c r="G63" s="63"/>
      <c r="H63" s="63"/>
      <c r="I63" s="63"/>
      <c r="J63" s="63"/>
      <c r="K63" s="64"/>
      <c r="L63" s="65"/>
    </row>
    <row r="64" spans="1:12" s="66" customFormat="1" ht="18">
      <c r="A64" s="147" t="s">
        <v>82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 ht="14.25" customHeight="1" thickBot="1">
      <c r="A65" s="67"/>
      <c r="B65" s="67"/>
      <c r="C65" s="67"/>
      <c r="D65" s="67"/>
      <c r="E65" s="67"/>
      <c r="F65" s="67"/>
      <c r="G65" s="67"/>
      <c r="H65" s="67"/>
      <c r="I65" s="67"/>
      <c r="J65" s="67"/>
      <c r="L65" s="1" t="s">
        <v>17</v>
      </c>
    </row>
    <row r="66" spans="1:12" s="68" customFormat="1" ht="12">
      <c r="A66" s="137" t="s">
        <v>43</v>
      </c>
      <c r="B66" s="142" t="s">
        <v>53</v>
      </c>
      <c r="C66" s="134" t="s">
        <v>54</v>
      </c>
      <c r="D66" s="142" t="s">
        <v>42</v>
      </c>
      <c r="E66" s="142" t="s">
        <v>20</v>
      </c>
      <c r="F66" s="136" t="s">
        <v>56</v>
      </c>
      <c r="G66" s="127"/>
      <c r="H66" s="127"/>
      <c r="I66" s="127"/>
      <c r="J66" s="127"/>
      <c r="K66" s="127"/>
      <c r="L66" s="144" t="s">
        <v>83</v>
      </c>
    </row>
    <row r="67" spans="1:12" s="68" customFormat="1" ht="12">
      <c r="A67" s="138"/>
      <c r="B67" s="143"/>
      <c r="C67" s="135"/>
      <c r="D67" s="143"/>
      <c r="E67" s="143"/>
      <c r="F67" s="132" t="s">
        <v>58</v>
      </c>
      <c r="G67" s="146" t="s">
        <v>9</v>
      </c>
      <c r="H67" s="146"/>
      <c r="I67" s="146"/>
      <c r="J67" s="146"/>
      <c r="K67" s="148" t="s">
        <v>59</v>
      </c>
      <c r="L67" s="145"/>
    </row>
    <row r="68" spans="1:12" s="68" customFormat="1" ht="57" customHeight="1" thickBot="1">
      <c r="A68" s="138"/>
      <c r="B68" s="143"/>
      <c r="C68" s="135"/>
      <c r="D68" s="143"/>
      <c r="E68" s="143"/>
      <c r="F68" s="133"/>
      <c r="G68" s="9" t="s">
        <v>60</v>
      </c>
      <c r="H68" s="9" t="s">
        <v>84</v>
      </c>
      <c r="I68" s="9" t="s">
        <v>62</v>
      </c>
      <c r="J68" s="9" t="s">
        <v>63</v>
      </c>
      <c r="K68" s="149"/>
      <c r="L68" s="139"/>
    </row>
    <row r="69" spans="1:12" ht="12">
      <c r="A69" s="11">
        <v>1</v>
      </c>
      <c r="B69" s="13">
        <v>2</v>
      </c>
      <c r="C69" s="12">
        <v>3</v>
      </c>
      <c r="D69" s="13">
        <v>4</v>
      </c>
      <c r="E69" s="13">
        <v>5</v>
      </c>
      <c r="F69" s="13">
        <v>6</v>
      </c>
      <c r="G69" s="13">
        <v>7</v>
      </c>
      <c r="H69" s="13">
        <v>8</v>
      </c>
      <c r="I69" s="13">
        <v>9</v>
      </c>
      <c r="J69" s="13">
        <v>10</v>
      </c>
      <c r="K69" s="13">
        <v>11</v>
      </c>
      <c r="L69" s="69">
        <v>12</v>
      </c>
    </row>
    <row r="70" spans="1:12" ht="12">
      <c r="A70" s="70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71"/>
    </row>
    <row r="71" spans="1:13" ht="12">
      <c r="A71" s="25" t="s">
        <v>65</v>
      </c>
      <c r="B71" s="72"/>
      <c r="C71" s="22" t="s">
        <v>66</v>
      </c>
      <c r="D71" s="4">
        <f aca="true" t="shared" si="15" ref="D71:K71">SUM(D73:D74)</f>
        <v>10000</v>
      </c>
      <c r="E71" s="4">
        <f>SUM(E73:E74)</f>
        <v>7622</v>
      </c>
      <c r="F71" s="4">
        <f t="shared" si="15"/>
        <v>7622</v>
      </c>
      <c r="G71" s="4">
        <f t="shared" si="15"/>
        <v>0</v>
      </c>
      <c r="H71" s="4">
        <f t="shared" si="15"/>
        <v>0</v>
      </c>
      <c r="I71" s="4">
        <f t="shared" si="15"/>
        <v>0</v>
      </c>
      <c r="J71" s="4">
        <f t="shared" si="15"/>
        <v>0</v>
      </c>
      <c r="K71" s="4">
        <f t="shared" si="15"/>
        <v>0</v>
      </c>
      <c r="L71" s="24">
        <f>SUM(E71/D71)</f>
        <v>0.76</v>
      </c>
      <c r="M71" s="73"/>
    </row>
    <row r="72" spans="1:13" ht="12">
      <c r="A72" s="29"/>
      <c r="B72" s="74"/>
      <c r="C72" s="26"/>
      <c r="D72" s="3"/>
      <c r="E72" s="3"/>
      <c r="F72" s="3"/>
      <c r="G72" s="3"/>
      <c r="H72" s="3"/>
      <c r="I72" s="3"/>
      <c r="J72" s="3"/>
      <c r="K72" s="3"/>
      <c r="L72" s="28"/>
      <c r="M72" s="73"/>
    </row>
    <row r="73" spans="1:13" ht="12">
      <c r="A73" s="29"/>
      <c r="B73" s="75" t="s">
        <v>85</v>
      </c>
      <c r="C73" s="6" t="s">
        <v>86</v>
      </c>
      <c r="D73" s="3">
        <v>4000</v>
      </c>
      <c r="E73" s="3">
        <f>SUM(F73+K73)</f>
        <v>3965</v>
      </c>
      <c r="F73" s="76">
        <v>3965</v>
      </c>
      <c r="G73" s="76"/>
      <c r="H73" s="76"/>
      <c r="I73" s="76"/>
      <c r="J73" s="76"/>
      <c r="K73" s="76"/>
      <c r="L73" s="77">
        <f>SUM(E73/D73)</f>
        <v>0.99</v>
      </c>
      <c r="M73" s="73"/>
    </row>
    <row r="74" spans="1:13" ht="12.75" thickBot="1">
      <c r="A74" s="78"/>
      <c r="B74" s="79" t="s">
        <v>87</v>
      </c>
      <c r="C74" s="80" t="s">
        <v>88</v>
      </c>
      <c r="D74" s="81">
        <v>6000</v>
      </c>
      <c r="E74" s="81">
        <f>SUM(F74+K74)</f>
        <v>3657</v>
      </c>
      <c r="F74" s="81">
        <v>3657</v>
      </c>
      <c r="G74" s="81"/>
      <c r="H74" s="81"/>
      <c r="I74" s="81"/>
      <c r="J74" s="81"/>
      <c r="K74" s="81"/>
      <c r="L74" s="82">
        <f>SUM(E74/D74)</f>
        <v>0.61</v>
      </c>
      <c r="M74" s="73"/>
    </row>
    <row r="75" spans="1:13" ht="12.75" thickTop="1">
      <c r="A75" s="29"/>
      <c r="B75" s="74"/>
      <c r="C75" s="26"/>
      <c r="D75" s="3"/>
      <c r="E75" s="3"/>
      <c r="F75" s="3"/>
      <c r="G75" s="3"/>
      <c r="H75" s="3"/>
      <c r="I75" s="3"/>
      <c r="J75" s="3"/>
      <c r="K75" s="3"/>
      <c r="L75" s="28"/>
      <c r="M75" s="73"/>
    </row>
    <row r="76" spans="1:13" ht="12">
      <c r="A76" s="29">
        <v>400</v>
      </c>
      <c r="B76" s="74"/>
      <c r="C76" s="26" t="s">
        <v>68</v>
      </c>
      <c r="D76" s="3"/>
      <c r="E76" s="3"/>
      <c r="F76" s="3"/>
      <c r="G76" s="3"/>
      <c r="H76" s="3"/>
      <c r="I76" s="3"/>
      <c r="J76" s="3"/>
      <c r="K76" s="3"/>
      <c r="L76" s="28"/>
      <c r="M76" s="73"/>
    </row>
    <row r="77" spans="1:13" ht="12">
      <c r="A77" s="29"/>
      <c r="B77" s="72"/>
      <c r="C77" s="22" t="s">
        <v>69</v>
      </c>
      <c r="D77" s="23">
        <f>SUM(D79:D81)</f>
        <v>2506080</v>
      </c>
      <c r="E77" s="23">
        <f>SUM(E79:E81)</f>
        <v>1111838</v>
      </c>
      <c r="F77" s="23">
        <f aca="true" t="shared" si="16" ref="F77:K77">SUM(F79:F81)</f>
        <v>160531</v>
      </c>
      <c r="G77" s="23">
        <f t="shared" si="16"/>
        <v>0</v>
      </c>
      <c r="H77" s="23">
        <f t="shared" si="16"/>
        <v>0</v>
      </c>
      <c r="I77" s="23">
        <f t="shared" si="16"/>
        <v>0</v>
      </c>
      <c r="J77" s="23">
        <f t="shared" si="16"/>
        <v>0</v>
      </c>
      <c r="K77" s="23">
        <f t="shared" si="16"/>
        <v>951307</v>
      </c>
      <c r="L77" s="24">
        <f>SUM(E77/D77)</f>
        <v>0.44</v>
      </c>
      <c r="M77" s="73"/>
    </row>
    <row r="78" spans="1:13" ht="12">
      <c r="A78" s="29"/>
      <c r="B78" s="74"/>
      <c r="C78" s="26"/>
      <c r="D78" s="3"/>
      <c r="E78" s="3"/>
      <c r="F78" s="3"/>
      <c r="G78" s="3"/>
      <c r="H78" s="3"/>
      <c r="I78" s="3"/>
      <c r="J78" s="3"/>
      <c r="K78" s="3"/>
      <c r="L78" s="28"/>
      <c r="M78" s="73"/>
    </row>
    <row r="79" spans="1:13" ht="12">
      <c r="A79" s="29"/>
      <c r="B79" s="74">
        <v>40001</v>
      </c>
      <c r="C79" s="26" t="s">
        <v>31</v>
      </c>
      <c r="D79" s="3">
        <v>19000</v>
      </c>
      <c r="E79" s="3">
        <f>SUM(F79+K79)</f>
        <v>17137</v>
      </c>
      <c r="F79" s="3"/>
      <c r="G79" s="3"/>
      <c r="H79" s="3"/>
      <c r="I79" s="3"/>
      <c r="J79" s="3"/>
      <c r="K79" s="3">
        <v>17137</v>
      </c>
      <c r="L79" s="28">
        <f>SUM(E79/D79)</f>
        <v>0.9</v>
      </c>
      <c r="M79" s="73"/>
    </row>
    <row r="80" spans="1:13" ht="12">
      <c r="A80" s="29"/>
      <c r="B80" s="74">
        <v>40002</v>
      </c>
      <c r="C80" s="26" t="s">
        <v>146</v>
      </c>
      <c r="D80" s="3">
        <v>2260177</v>
      </c>
      <c r="E80" s="3">
        <f>SUM(F80+K80)</f>
        <v>916031</v>
      </c>
      <c r="F80" s="3"/>
      <c r="G80" s="3"/>
      <c r="H80" s="3"/>
      <c r="I80" s="3"/>
      <c r="J80" s="3"/>
      <c r="K80" s="3">
        <v>916031</v>
      </c>
      <c r="L80" s="28">
        <f>SUM(E80/D80)</f>
        <v>0.41</v>
      </c>
      <c r="M80" s="73"/>
    </row>
    <row r="81" spans="1:13" ht="12.75" thickBot="1">
      <c r="A81" s="78"/>
      <c r="B81" s="83">
        <v>40004</v>
      </c>
      <c r="C81" s="80" t="s">
        <v>89</v>
      </c>
      <c r="D81" s="84">
        <v>226903</v>
      </c>
      <c r="E81" s="84">
        <f>SUM(F81+K81)</f>
        <v>178670</v>
      </c>
      <c r="F81" s="81">
        <v>160531</v>
      </c>
      <c r="G81" s="81"/>
      <c r="H81" s="81"/>
      <c r="I81" s="81"/>
      <c r="J81" s="81"/>
      <c r="K81" s="81">
        <v>18139</v>
      </c>
      <c r="L81" s="82">
        <f>SUM(E81/D81)</f>
        <v>0.79</v>
      </c>
      <c r="M81" s="73"/>
    </row>
    <row r="82" spans="1:13" ht="12.75" thickTop="1">
      <c r="A82" s="29"/>
      <c r="B82" s="74"/>
      <c r="C82" s="26"/>
      <c r="D82" s="3"/>
      <c r="E82" s="3"/>
      <c r="F82" s="3"/>
      <c r="G82" s="3"/>
      <c r="H82" s="3"/>
      <c r="I82" s="3"/>
      <c r="J82" s="3"/>
      <c r="K82" s="3"/>
      <c r="L82" s="28"/>
      <c r="M82" s="73"/>
    </row>
    <row r="83" spans="1:13" ht="12">
      <c r="A83" s="29">
        <v>600</v>
      </c>
      <c r="B83" s="72"/>
      <c r="C83" s="22" t="s">
        <v>44</v>
      </c>
      <c r="D83" s="4">
        <f aca="true" t="shared" si="17" ref="D83:K83">SUM(D85:D87)</f>
        <v>4227177</v>
      </c>
      <c r="E83" s="4">
        <f>SUM(E85:E87)</f>
        <v>4075442</v>
      </c>
      <c r="F83" s="4">
        <f t="shared" si="17"/>
        <v>4046100</v>
      </c>
      <c r="G83" s="4">
        <f t="shared" si="17"/>
        <v>0</v>
      </c>
      <c r="H83" s="4">
        <f t="shared" si="17"/>
        <v>0</v>
      </c>
      <c r="I83" s="4">
        <f t="shared" si="17"/>
        <v>0</v>
      </c>
      <c r="J83" s="4">
        <f t="shared" si="17"/>
        <v>0</v>
      </c>
      <c r="K83" s="4">
        <f t="shared" si="17"/>
        <v>29342</v>
      </c>
      <c r="L83" s="24">
        <f>SUM(E83/D83)</f>
        <v>0.96</v>
      </c>
      <c r="M83" s="73"/>
    </row>
    <row r="84" spans="1:13" ht="12">
      <c r="A84" s="29"/>
      <c r="B84" s="74"/>
      <c r="C84" s="26"/>
      <c r="D84" s="3"/>
      <c r="E84" s="3"/>
      <c r="F84" s="3"/>
      <c r="G84" s="3"/>
      <c r="H84" s="3"/>
      <c r="I84" s="3"/>
      <c r="J84" s="3"/>
      <c r="K84" s="3"/>
      <c r="L84" s="28"/>
      <c r="M84" s="73"/>
    </row>
    <row r="85" spans="1:13" ht="12">
      <c r="A85" s="29"/>
      <c r="B85" s="74">
        <v>60004</v>
      </c>
      <c r="C85" s="26" t="s">
        <v>90</v>
      </c>
      <c r="D85" s="3">
        <v>3295421</v>
      </c>
      <c r="E85" s="3">
        <f>SUM(F85+K85)</f>
        <v>3190673</v>
      </c>
      <c r="F85" s="3">
        <v>3190673</v>
      </c>
      <c r="G85" s="3"/>
      <c r="H85" s="3"/>
      <c r="I85" s="3"/>
      <c r="J85" s="3"/>
      <c r="K85" s="3"/>
      <c r="L85" s="28">
        <f>SUM(E85/D85)</f>
        <v>0.97</v>
      </c>
      <c r="M85" s="73"/>
    </row>
    <row r="86" spans="1:13" ht="12">
      <c r="A86" s="29"/>
      <c r="B86" s="74">
        <v>60016</v>
      </c>
      <c r="C86" s="26" t="s">
        <v>147</v>
      </c>
      <c r="D86" s="3">
        <v>884756</v>
      </c>
      <c r="E86" s="3">
        <f>SUM(F86+K86)</f>
        <v>848404</v>
      </c>
      <c r="F86" s="3">
        <v>819062</v>
      </c>
      <c r="G86" s="3"/>
      <c r="H86" s="3"/>
      <c r="I86" s="3"/>
      <c r="J86" s="3"/>
      <c r="K86" s="3">
        <v>29342</v>
      </c>
      <c r="L86" s="28">
        <f>SUM(E86/D86)</f>
        <v>0.96</v>
      </c>
      <c r="M86" s="73"/>
    </row>
    <row r="87" spans="1:13" ht="12.75" thickBot="1">
      <c r="A87" s="78"/>
      <c r="B87" s="83">
        <v>60095</v>
      </c>
      <c r="C87" s="80" t="s">
        <v>151</v>
      </c>
      <c r="D87" s="81">
        <v>47000</v>
      </c>
      <c r="E87" s="81">
        <f>SUM(F87+K87)</f>
        <v>36365</v>
      </c>
      <c r="F87" s="81">
        <v>36365</v>
      </c>
      <c r="G87" s="81"/>
      <c r="H87" s="81"/>
      <c r="I87" s="81"/>
      <c r="J87" s="81"/>
      <c r="K87" s="81"/>
      <c r="L87" s="82">
        <f>SUM(E87/D87)</f>
        <v>0.77</v>
      </c>
      <c r="M87" s="73"/>
    </row>
    <row r="88" spans="1:13" ht="12.75" thickTop="1">
      <c r="A88" s="29"/>
      <c r="B88" s="74"/>
      <c r="C88" s="26"/>
      <c r="D88" s="3"/>
      <c r="E88" s="3"/>
      <c r="F88" s="3"/>
      <c r="G88" s="3"/>
      <c r="H88" s="3"/>
      <c r="I88" s="3"/>
      <c r="J88" s="3"/>
      <c r="K88" s="3"/>
      <c r="L88" s="28"/>
      <c r="M88" s="73"/>
    </row>
    <row r="89" spans="1:13" ht="12">
      <c r="A89" s="29">
        <v>630</v>
      </c>
      <c r="B89" s="72"/>
      <c r="C89" s="22" t="s">
        <v>45</v>
      </c>
      <c r="D89" s="4">
        <f aca="true" t="shared" si="18" ref="D89:K89">SUM(D91:D92)</f>
        <v>712846</v>
      </c>
      <c r="E89" s="4">
        <f>SUM(E91:E92)</f>
        <v>439102</v>
      </c>
      <c r="F89" s="4">
        <f t="shared" si="18"/>
        <v>16083</v>
      </c>
      <c r="G89" s="4">
        <f t="shared" si="18"/>
        <v>3000</v>
      </c>
      <c r="H89" s="4">
        <f t="shared" si="18"/>
        <v>0</v>
      </c>
      <c r="I89" s="4">
        <f t="shared" si="18"/>
        <v>0</v>
      </c>
      <c r="J89" s="4">
        <f t="shared" si="18"/>
        <v>0</v>
      </c>
      <c r="K89" s="4">
        <f t="shared" si="18"/>
        <v>423019</v>
      </c>
      <c r="L89" s="24">
        <f>SUM(E89/D89)</f>
        <v>0.62</v>
      </c>
      <c r="M89" s="73"/>
    </row>
    <row r="90" spans="1:13" ht="12">
      <c r="A90" s="29"/>
      <c r="B90" s="74"/>
      <c r="C90" s="26"/>
      <c r="D90" s="3"/>
      <c r="E90" s="3"/>
      <c r="F90" s="3"/>
      <c r="G90" s="3"/>
      <c r="H90" s="3"/>
      <c r="I90" s="3"/>
      <c r="J90" s="3"/>
      <c r="K90" s="3"/>
      <c r="L90" s="28"/>
      <c r="M90" s="73"/>
    </row>
    <row r="91" spans="1:13" ht="12">
      <c r="A91" s="29"/>
      <c r="B91" s="74">
        <v>63003</v>
      </c>
      <c r="C91" s="26" t="s">
        <v>148</v>
      </c>
      <c r="D91" s="3">
        <v>626096</v>
      </c>
      <c r="E91" s="3">
        <f>SUM(F91+K91)</f>
        <v>433383</v>
      </c>
      <c r="F91" s="3">
        <v>10364</v>
      </c>
      <c r="G91" s="3">
        <v>3000</v>
      </c>
      <c r="H91" s="3"/>
      <c r="I91" s="3"/>
      <c r="J91" s="3"/>
      <c r="K91" s="3">
        <v>423019</v>
      </c>
      <c r="L91" s="28">
        <f>SUM(E91/D91)</f>
        <v>0.69</v>
      </c>
      <c r="M91" s="73"/>
    </row>
    <row r="92" spans="1:13" ht="12.75" thickBot="1">
      <c r="A92" s="78"/>
      <c r="B92" s="83">
        <v>63095</v>
      </c>
      <c r="C92" s="80" t="s">
        <v>151</v>
      </c>
      <c r="D92" s="81">
        <v>86750</v>
      </c>
      <c r="E92" s="81">
        <f>SUM(F92+K92)</f>
        <v>5719</v>
      </c>
      <c r="F92" s="81">
        <v>5719</v>
      </c>
      <c r="G92" s="81"/>
      <c r="H92" s="81"/>
      <c r="I92" s="81"/>
      <c r="J92" s="81"/>
      <c r="K92" s="81"/>
      <c r="L92" s="82">
        <f>SUM(E92/D92)</f>
        <v>0.07</v>
      </c>
      <c r="M92" s="73"/>
    </row>
    <row r="93" spans="1:13" ht="12.75" thickTop="1">
      <c r="A93" s="29"/>
      <c r="B93" s="74"/>
      <c r="C93" s="26"/>
      <c r="D93" s="3"/>
      <c r="E93" s="3"/>
      <c r="F93" s="3"/>
      <c r="G93" s="3"/>
      <c r="H93" s="3"/>
      <c r="I93" s="3"/>
      <c r="J93" s="3"/>
      <c r="K93" s="3"/>
      <c r="L93" s="28"/>
      <c r="M93" s="73"/>
    </row>
    <row r="94" spans="1:13" ht="12">
      <c r="A94" s="29">
        <v>700</v>
      </c>
      <c r="B94" s="72"/>
      <c r="C94" s="22" t="s">
        <v>46</v>
      </c>
      <c r="D94" s="4">
        <f aca="true" t="shared" si="19" ref="D94:K94">SUM(D96:D98)</f>
        <v>5423000</v>
      </c>
      <c r="E94" s="4">
        <f>SUM(E96:E98)</f>
        <v>5306657</v>
      </c>
      <c r="F94" s="4">
        <f t="shared" si="19"/>
        <v>2150718</v>
      </c>
      <c r="G94" s="4">
        <f t="shared" si="19"/>
        <v>2020000</v>
      </c>
      <c r="H94" s="4">
        <f t="shared" si="19"/>
        <v>17321</v>
      </c>
      <c r="I94" s="4">
        <f t="shared" si="19"/>
        <v>0</v>
      </c>
      <c r="J94" s="4">
        <f t="shared" si="19"/>
        <v>0</v>
      </c>
      <c r="K94" s="4">
        <f t="shared" si="19"/>
        <v>3155939</v>
      </c>
      <c r="L94" s="24">
        <f>SUM(E94/D94)</f>
        <v>0.98</v>
      </c>
      <c r="M94" s="73"/>
    </row>
    <row r="95" spans="1:13" ht="12">
      <c r="A95" s="29"/>
      <c r="B95" s="74"/>
      <c r="C95" s="26"/>
      <c r="D95" s="3"/>
      <c r="E95" s="3"/>
      <c r="F95" s="3"/>
      <c r="G95" s="3"/>
      <c r="H95" s="3"/>
      <c r="I95" s="3"/>
      <c r="J95" s="3"/>
      <c r="K95" s="3"/>
      <c r="L95" s="28"/>
      <c r="M95" s="73"/>
    </row>
    <row r="96" spans="1:13" ht="12">
      <c r="A96" s="29"/>
      <c r="B96" s="74">
        <v>70001</v>
      </c>
      <c r="C96" s="26" t="s">
        <v>91</v>
      </c>
      <c r="D96" s="3">
        <v>2270000</v>
      </c>
      <c r="E96" s="3">
        <f>SUM(F96+K96)</f>
        <v>2269542</v>
      </c>
      <c r="F96" s="3">
        <v>2020000</v>
      </c>
      <c r="G96" s="3">
        <v>2020000</v>
      </c>
      <c r="H96" s="3"/>
      <c r="I96" s="3"/>
      <c r="J96" s="3"/>
      <c r="K96" s="3">
        <v>249542</v>
      </c>
      <c r="L96" s="28">
        <f>SUM(E96/D96)</f>
        <v>1</v>
      </c>
      <c r="M96" s="73"/>
    </row>
    <row r="97" spans="1:13" ht="12">
      <c r="A97" s="29"/>
      <c r="B97" s="74">
        <v>70005</v>
      </c>
      <c r="C97" s="26" t="s">
        <v>149</v>
      </c>
      <c r="D97" s="3">
        <v>150000</v>
      </c>
      <c r="E97" s="3">
        <f>SUM(F97+K97)</f>
        <v>87758</v>
      </c>
      <c r="F97" s="3">
        <v>87758</v>
      </c>
      <c r="G97" s="3"/>
      <c r="H97" s="3">
        <v>17321</v>
      </c>
      <c r="I97" s="3"/>
      <c r="J97" s="3"/>
      <c r="K97" s="3"/>
      <c r="L97" s="28">
        <f>SUM(E97/D97)</f>
        <v>0.59</v>
      </c>
      <c r="M97" s="73"/>
    </row>
    <row r="98" spans="1:13" ht="12.75" thickBot="1">
      <c r="A98" s="78"/>
      <c r="B98" s="83">
        <v>70095</v>
      </c>
      <c r="C98" s="80" t="s">
        <v>151</v>
      </c>
      <c r="D98" s="81">
        <v>3003000</v>
      </c>
      <c r="E98" s="81">
        <f>SUM(F98+K98)</f>
        <v>2949357</v>
      </c>
      <c r="F98" s="81">
        <v>42960</v>
      </c>
      <c r="G98" s="81"/>
      <c r="H98" s="81"/>
      <c r="I98" s="81"/>
      <c r="J98" s="81"/>
      <c r="K98" s="81">
        <v>2906397</v>
      </c>
      <c r="L98" s="82">
        <f>SUM(E98/D98)</f>
        <v>0.98</v>
      </c>
      <c r="M98" s="73"/>
    </row>
    <row r="99" spans="1:13" ht="12.75" thickTop="1">
      <c r="A99" s="29"/>
      <c r="B99" s="74"/>
      <c r="C99" s="26"/>
      <c r="D99" s="3"/>
      <c r="E99" s="3"/>
      <c r="F99" s="3"/>
      <c r="G99" s="3"/>
      <c r="H99" s="3"/>
      <c r="I99" s="3"/>
      <c r="J99" s="3"/>
      <c r="K99" s="3"/>
      <c r="L99" s="28"/>
      <c r="M99" s="73"/>
    </row>
    <row r="100" spans="1:13" ht="12">
      <c r="A100" s="29">
        <v>710</v>
      </c>
      <c r="B100" s="72"/>
      <c r="C100" s="22" t="s">
        <v>70</v>
      </c>
      <c r="D100" s="4">
        <f aca="true" t="shared" si="20" ref="D100:K100">SUM(D102:D104)</f>
        <v>1408068</v>
      </c>
      <c r="E100" s="4">
        <f>SUM(E102:E104)</f>
        <v>1077252</v>
      </c>
      <c r="F100" s="4">
        <f t="shared" si="20"/>
        <v>555184</v>
      </c>
      <c r="G100" s="4">
        <f t="shared" si="20"/>
        <v>0</v>
      </c>
      <c r="H100" s="4">
        <f t="shared" si="20"/>
        <v>15288</v>
      </c>
      <c r="I100" s="4">
        <f t="shared" si="20"/>
        <v>0</v>
      </c>
      <c r="J100" s="4">
        <f t="shared" si="20"/>
        <v>0</v>
      </c>
      <c r="K100" s="4">
        <f t="shared" si="20"/>
        <v>522068</v>
      </c>
      <c r="L100" s="24">
        <f>SUM(E100/D100)</f>
        <v>0.77</v>
      </c>
      <c r="M100" s="73"/>
    </row>
    <row r="101" spans="1:13" ht="12">
      <c r="A101" s="29"/>
      <c r="B101" s="74"/>
      <c r="C101" s="26"/>
      <c r="D101" s="3"/>
      <c r="E101" s="3"/>
      <c r="F101" s="3"/>
      <c r="G101" s="3"/>
      <c r="H101" s="3"/>
      <c r="I101" s="3"/>
      <c r="J101" s="3"/>
      <c r="K101" s="3"/>
      <c r="L101" s="28"/>
      <c r="M101" s="73"/>
    </row>
    <row r="102" spans="1:13" ht="12">
      <c r="A102" s="29"/>
      <c r="B102" s="74">
        <v>71004</v>
      </c>
      <c r="C102" s="26" t="s">
        <v>92</v>
      </c>
      <c r="D102" s="3">
        <v>286318</v>
      </c>
      <c r="E102" s="3">
        <f>SUM(F102+K102)</f>
        <v>213382</v>
      </c>
      <c r="F102" s="3">
        <v>213382</v>
      </c>
      <c r="G102" s="3"/>
      <c r="H102" s="3">
        <v>13190</v>
      </c>
      <c r="I102" s="3"/>
      <c r="J102" s="3"/>
      <c r="K102" s="3"/>
      <c r="L102" s="28">
        <f>SUM(E102/D102)</f>
        <v>0.75</v>
      </c>
      <c r="M102" s="73"/>
    </row>
    <row r="103" spans="1:13" ht="12">
      <c r="A103" s="29"/>
      <c r="B103" s="74">
        <v>71014</v>
      </c>
      <c r="C103" s="26" t="s">
        <v>93</v>
      </c>
      <c r="D103" s="3">
        <v>204000</v>
      </c>
      <c r="E103" s="3">
        <f>SUM(F103+K103)</f>
        <v>127449</v>
      </c>
      <c r="F103" s="3">
        <v>127449</v>
      </c>
      <c r="G103" s="3"/>
      <c r="H103" s="3"/>
      <c r="I103" s="3"/>
      <c r="J103" s="3"/>
      <c r="K103" s="3"/>
      <c r="L103" s="28">
        <f>SUM(E103/D103)</f>
        <v>0.62</v>
      </c>
      <c r="M103" s="73"/>
    </row>
    <row r="104" spans="1:13" ht="12.75" thickBot="1">
      <c r="A104" s="35"/>
      <c r="B104" s="85">
        <v>71095</v>
      </c>
      <c r="C104" s="36" t="s">
        <v>151</v>
      </c>
      <c r="D104" s="37">
        <v>917750</v>
      </c>
      <c r="E104" s="37">
        <f>SUM(F104+K104)</f>
        <v>736421</v>
      </c>
      <c r="F104" s="37">
        <v>214353</v>
      </c>
      <c r="G104" s="37"/>
      <c r="H104" s="37">
        <v>2098</v>
      </c>
      <c r="I104" s="37"/>
      <c r="J104" s="37"/>
      <c r="K104" s="37">
        <v>522068</v>
      </c>
      <c r="L104" s="39">
        <f>SUM(E104/D104)</f>
        <v>0.8</v>
      </c>
      <c r="M104" s="73"/>
    </row>
    <row r="105" spans="1:13" s="10" customFormat="1" ht="12.75" thickBot="1">
      <c r="A105" s="40">
        <v>1</v>
      </c>
      <c r="B105" s="41">
        <v>2</v>
      </c>
      <c r="C105" s="41">
        <v>3</v>
      </c>
      <c r="D105" s="42">
        <v>4</v>
      </c>
      <c r="E105" s="42">
        <v>5</v>
      </c>
      <c r="F105" s="42">
        <v>6</v>
      </c>
      <c r="G105" s="42">
        <v>7</v>
      </c>
      <c r="H105" s="42">
        <v>8</v>
      </c>
      <c r="I105" s="42">
        <v>9</v>
      </c>
      <c r="J105" s="42">
        <v>10</v>
      </c>
      <c r="K105" s="42">
        <v>11</v>
      </c>
      <c r="L105" s="86">
        <v>12</v>
      </c>
      <c r="M105" s="73"/>
    </row>
    <row r="106" spans="1:13" ht="12">
      <c r="A106" s="29"/>
      <c r="B106" s="74"/>
      <c r="C106" s="26"/>
      <c r="D106" s="3"/>
      <c r="E106" s="3"/>
      <c r="F106" s="3"/>
      <c r="G106" s="3"/>
      <c r="H106" s="3"/>
      <c r="I106" s="3"/>
      <c r="J106" s="3"/>
      <c r="K106" s="3"/>
      <c r="L106" s="28"/>
      <c r="M106" s="73"/>
    </row>
    <row r="107" spans="1:13" ht="12">
      <c r="A107" s="29">
        <v>750</v>
      </c>
      <c r="B107" s="72"/>
      <c r="C107" s="22" t="s">
        <v>47</v>
      </c>
      <c r="D107" s="4">
        <f aca="true" t="shared" si="21" ref="D107:K107">SUM(D109:D113)</f>
        <v>8850575</v>
      </c>
      <c r="E107" s="4">
        <f>SUM(E109:E113)</f>
        <v>8571544</v>
      </c>
      <c r="F107" s="4">
        <f t="shared" si="21"/>
        <v>8231466</v>
      </c>
      <c r="G107" s="4">
        <f t="shared" si="21"/>
        <v>0</v>
      </c>
      <c r="H107" s="4">
        <f t="shared" si="21"/>
        <v>5818938</v>
      </c>
      <c r="I107" s="4">
        <f t="shared" si="21"/>
        <v>0</v>
      </c>
      <c r="J107" s="4">
        <f t="shared" si="21"/>
        <v>0</v>
      </c>
      <c r="K107" s="4">
        <f t="shared" si="21"/>
        <v>340078</v>
      </c>
      <c r="L107" s="24">
        <f>SUM(E107/D107)</f>
        <v>0.97</v>
      </c>
      <c r="M107" s="73"/>
    </row>
    <row r="108" spans="1:13" ht="12">
      <c r="A108" s="29"/>
      <c r="B108" s="74"/>
      <c r="C108" s="26"/>
      <c r="D108" s="3"/>
      <c r="E108" s="3"/>
      <c r="F108" s="3"/>
      <c r="G108" s="3"/>
      <c r="H108" s="3"/>
      <c r="I108" s="3"/>
      <c r="J108" s="3"/>
      <c r="K108" s="3"/>
      <c r="L108" s="28"/>
      <c r="M108" s="73"/>
    </row>
    <row r="109" spans="1:13" ht="12">
      <c r="A109" s="29"/>
      <c r="B109" s="74">
        <v>75022</v>
      </c>
      <c r="C109" s="26" t="s">
        <v>35</v>
      </c>
      <c r="D109" s="3">
        <v>391500</v>
      </c>
      <c r="E109" s="3">
        <f>SUM(F109+K109)</f>
        <v>328802</v>
      </c>
      <c r="F109" s="3">
        <v>275355</v>
      </c>
      <c r="G109" s="3"/>
      <c r="H109" s="3">
        <v>1675</v>
      </c>
      <c r="I109" s="3"/>
      <c r="J109" s="3"/>
      <c r="K109" s="3">
        <v>53447</v>
      </c>
      <c r="L109" s="28">
        <f>SUM(E109/D109)</f>
        <v>0.84</v>
      </c>
      <c r="M109" s="73"/>
    </row>
    <row r="110" spans="1:13" ht="12">
      <c r="A110" s="29"/>
      <c r="B110" s="74">
        <v>75023</v>
      </c>
      <c r="C110" s="26" t="s">
        <v>36</v>
      </c>
      <c r="D110" s="3">
        <v>7942589</v>
      </c>
      <c r="E110" s="3">
        <f>SUM(F110+K110)</f>
        <v>7731357</v>
      </c>
      <c r="F110" s="3">
        <v>7444726</v>
      </c>
      <c r="G110" s="3"/>
      <c r="H110" s="3">
        <v>5786325</v>
      </c>
      <c r="I110" s="3"/>
      <c r="J110" s="3"/>
      <c r="K110" s="3">
        <v>286631</v>
      </c>
      <c r="L110" s="28">
        <f>SUM(E110/D110)</f>
        <v>0.97</v>
      </c>
      <c r="M110" s="73"/>
    </row>
    <row r="111" spans="1:13" ht="12">
      <c r="A111" s="29"/>
      <c r="B111" s="74">
        <v>75051</v>
      </c>
      <c r="C111" s="26" t="s">
        <v>94</v>
      </c>
      <c r="D111" s="3">
        <v>38260</v>
      </c>
      <c r="E111" s="3">
        <f>SUM(F111+K111)</f>
        <v>38255</v>
      </c>
      <c r="F111" s="3">
        <v>38255</v>
      </c>
      <c r="G111" s="3"/>
      <c r="H111" s="3">
        <v>21411</v>
      </c>
      <c r="I111" s="3"/>
      <c r="J111" s="3"/>
      <c r="K111" s="3"/>
      <c r="L111" s="28">
        <f>SUM(E111/D111)</f>
        <v>1</v>
      </c>
      <c r="M111" s="73"/>
    </row>
    <row r="112" spans="1:13" ht="12">
      <c r="A112" s="29"/>
      <c r="B112" s="74">
        <v>75052</v>
      </c>
      <c r="C112" s="26" t="s">
        <v>95</v>
      </c>
      <c r="D112" s="3">
        <v>12226</v>
      </c>
      <c r="E112" s="3">
        <f>SUM(F112+K112)</f>
        <v>12224</v>
      </c>
      <c r="F112" s="3">
        <v>12224</v>
      </c>
      <c r="G112" s="3"/>
      <c r="H112" s="3">
        <v>1039</v>
      </c>
      <c r="I112" s="3"/>
      <c r="J112" s="3"/>
      <c r="K112" s="3"/>
      <c r="L112" s="28">
        <f>SUM(E112/D112)</f>
        <v>1</v>
      </c>
      <c r="M112" s="73"/>
    </row>
    <row r="113" spans="1:13" ht="12.75" thickBot="1">
      <c r="A113" s="78"/>
      <c r="B113" s="83">
        <v>75095</v>
      </c>
      <c r="C113" s="80" t="s">
        <v>151</v>
      </c>
      <c r="D113" s="81">
        <v>466000</v>
      </c>
      <c r="E113" s="81">
        <f>SUM(F113+K113)</f>
        <v>460906</v>
      </c>
      <c r="F113" s="81">
        <v>460906</v>
      </c>
      <c r="G113" s="81"/>
      <c r="H113" s="81">
        <v>8488</v>
      </c>
      <c r="I113" s="81"/>
      <c r="J113" s="81"/>
      <c r="K113" s="81"/>
      <c r="L113" s="82">
        <f>SUM(E113/D113)</f>
        <v>0.99</v>
      </c>
      <c r="M113" s="73"/>
    </row>
    <row r="114" spans="1:13" ht="12.75" thickTop="1">
      <c r="A114" s="29"/>
      <c r="B114" s="74"/>
      <c r="C114" s="26"/>
      <c r="D114" s="3"/>
      <c r="E114" s="3"/>
      <c r="F114" s="3"/>
      <c r="G114" s="3"/>
      <c r="H114" s="3"/>
      <c r="I114" s="3"/>
      <c r="J114" s="3"/>
      <c r="K114" s="3"/>
      <c r="L114" s="28"/>
      <c r="M114" s="73"/>
    </row>
    <row r="115" spans="1:13" ht="12">
      <c r="A115" s="29">
        <v>754</v>
      </c>
      <c r="B115" s="74"/>
      <c r="C115" s="26" t="s">
        <v>152</v>
      </c>
      <c r="D115" s="3"/>
      <c r="E115" s="3"/>
      <c r="F115" s="3"/>
      <c r="G115" s="3"/>
      <c r="H115" s="3"/>
      <c r="I115" s="3"/>
      <c r="J115" s="3"/>
      <c r="K115" s="3"/>
      <c r="L115" s="28"/>
      <c r="M115" s="73"/>
    </row>
    <row r="116" spans="1:13" ht="12">
      <c r="A116" s="29"/>
      <c r="B116" s="72"/>
      <c r="C116" s="22" t="s">
        <v>153</v>
      </c>
      <c r="D116" s="4">
        <f aca="true" t="shared" si="22" ref="D116:K116">SUM(D118:D124)</f>
        <v>1063329</v>
      </c>
      <c r="E116" s="4">
        <f>SUM(E118:E124)</f>
        <v>1007708</v>
      </c>
      <c r="F116" s="4">
        <f t="shared" si="22"/>
        <v>979491</v>
      </c>
      <c r="G116" s="4">
        <f t="shared" si="22"/>
        <v>19993</v>
      </c>
      <c r="H116" s="4">
        <f t="shared" si="22"/>
        <v>608282</v>
      </c>
      <c r="I116" s="4">
        <f t="shared" si="22"/>
        <v>0</v>
      </c>
      <c r="J116" s="4">
        <f t="shared" si="22"/>
        <v>0</v>
      </c>
      <c r="K116" s="4">
        <f t="shared" si="22"/>
        <v>28217</v>
      </c>
      <c r="L116" s="24">
        <f>SUM(E116/D116)</f>
        <v>0.95</v>
      </c>
      <c r="M116" s="73"/>
    </row>
    <row r="117" spans="1:13" ht="12">
      <c r="A117" s="29"/>
      <c r="B117" s="74"/>
      <c r="C117" s="26"/>
      <c r="D117" s="3"/>
      <c r="E117" s="3"/>
      <c r="F117" s="3"/>
      <c r="G117" s="3"/>
      <c r="H117" s="3"/>
      <c r="I117" s="3"/>
      <c r="J117" s="3"/>
      <c r="K117" s="3"/>
      <c r="L117" s="28"/>
      <c r="M117" s="73"/>
    </row>
    <row r="118" spans="1:13" ht="12">
      <c r="A118" s="29"/>
      <c r="B118" s="74">
        <v>75404</v>
      </c>
      <c r="C118" s="26" t="s">
        <v>96</v>
      </c>
      <c r="D118" s="3">
        <v>43000</v>
      </c>
      <c r="E118" s="3">
        <f aca="true" t="shared" si="23" ref="E118:E124">SUM(F118+K118)</f>
        <v>42869</v>
      </c>
      <c r="F118" s="3">
        <v>39112</v>
      </c>
      <c r="G118" s="3"/>
      <c r="H118" s="3"/>
      <c r="I118" s="3"/>
      <c r="J118" s="3"/>
      <c r="K118" s="3">
        <v>3757</v>
      </c>
      <c r="L118" s="28">
        <f aca="true" t="shared" si="24" ref="L118:L124">SUM(E118/D118)</f>
        <v>1</v>
      </c>
      <c r="M118" s="73"/>
    </row>
    <row r="119" spans="1:13" ht="12">
      <c r="A119" s="29"/>
      <c r="B119" s="74">
        <v>75406</v>
      </c>
      <c r="C119" s="26" t="s">
        <v>97</v>
      </c>
      <c r="D119" s="3">
        <v>8000</v>
      </c>
      <c r="E119" s="3">
        <f t="shared" si="23"/>
        <v>7999</v>
      </c>
      <c r="F119" s="3">
        <v>7999</v>
      </c>
      <c r="G119" s="3"/>
      <c r="H119" s="3"/>
      <c r="I119" s="3"/>
      <c r="J119" s="3"/>
      <c r="K119" s="3"/>
      <c r="L119" s="28">
        <f t="shared" si="24"/>
        <v>1</v>
      </c>
      <c r="M119" s="73"/>
    </row>
    <row r="120" spans="1:13" ht="12">
      <c r="A120" s="29"/>
      <c r="B120" s="74">
        <v>75412</v>
      </c>
      <c r="C120" s="26" t="s">
        <v>7</v>
      </c>
      <c r="D120" s="3">
        <v>177000</v>
      </c>
      <c r="E120" s="3">
        <f t="shared" si="23"/>
        <v>171809</v>
      </c>
      <c r="F120" s="3">
        <v>147349</v>
      </c>
      <c r="G120" s="3"/>
      <c r="H120" s="3">
        <v>41140</v>
      </c>
      <c r="I120" s="3"/>
      <c r="J120" s="3"/>
      <c r="K120" s="3">
        <v>24460</v>
      </c>
      <c r="L120" s="28">
        <f t="shared" si="24"/>
        <v>0.97</v>
      </c>
      <c r="M120" s="73"/>
    </row>
    <row r="121" spans="1:13" ht="12">
      <c r="A121" s="29"/>
      <c r="B121" s="74">
        <v>75414</v>
      </c>
      <c r="C121" s="26" t="s">
        <v>6</v>
      </c>
      <c r="D121" s="3">
        <v>12000</v>
      </c>
      <c r="E121" s="3">
        <f t="shared" si="23"/>
        <v>12000</v>
      </c>
      <c r="F121" s="3">
        <v>12000</v>
      </c>
      <c r="G121" s="3"/>
      <c r="H121" s="3"/>
      <c r="I121" s="3"/>
      <c r="J121" s="3"/>
      <c r="K121" s="3"/>
      <c r="L121" s="28">
        <f t="shared" si="24"/>
        <v>1</v>
      </c>
      <c r="M121" s="73"/>
    </row>
    <row r="122" spans="1:13" ht="12">
      <c r="A122" s="29"/>
      <c r="B122" s="74">
        <v>75415</v>
      </c>
      <c r="C122" s="26" t="s">
        <v>98</v>
      </c>
      <c r="D122" s="3">
        <v>20000</v>
      </c>
      <c r="E122" s="3">
        <f t="shared" si="23"/>
        <v>19993</v>
      </c>
      <c r="F122" s="3">
        <v>19993</v>
      </c>
      <c r="G122" s="3">
        <v>19993</v>
      </c>
      <c r="H122" s="3"/>
      <c r="I122" s="3"/>
      <c r="J122" s="3"/>
      <c r="K122" s="3"/>
      <c r="L122" s="28">
        <f t="shared" si="24"/>
        <v>1</v>
      </c>
      <c r="M122" s="73"/>
    </row>
    <row r="123" spans="1:13" ht="12">
      <c r="A123" s="29"/>
      <c r="B123" s="74">
        <v>75416</v>
      </c>
      <c r="C123" s="26" t="s">
        <v>154</v>
      </c>
      <c r="D123" s="3">
        <v>747129</v>
      </c>
      <c r="E123" s="3">
        <f t="shared" si="23"/>
        <v>716259</v>
      </c>
      <c r="F123" s="3">
        <v>716259</v>
      </c>
      <c r="G123" s="3"/>
      <c r="H123" s="3">
        <v>567142</v>
      </c>
      <c r="I123" s="3"/>
      <c r="J123" s="3"/>
      <c r="K123" s="3"/>
      <c r="L123" s="28">
        <f t="shared" si="24"/>
        <v>0.96</v>
      </c>
      <c r="M123" s="73"/>
    </row>
    <row r="124" spans="1:13" ht="12.75" thickBot="1">
      <c r="A124" s="78"/>
      <c r="B124" s="83">
        <v>75495</v>
      </c>
      <c r="C124" s="80" t="s">
        <v>151</v>
      </c>
      <c r="D124" s="81">
        <v>56200</v>
      </c>
      <c r="E124" s="81">
        <f t="shared" si="23"/>
        <v>36779</v>
      </c>
      <c r="F124" s="81">
        <v>36779</v>
      </c>
      <c r="G124" s="81"/>
      <c r="H124" s="81"/>
      <c r="I124" s="81"/>
      <c r="J124" s="81"/>
      <c r="K124" s="81"/>
      <c r="L124" s="82">
        <f t="shared" si="24"/>
        <v>0.65</v>
      </c>
      <c r="M124" s="73"/>
    </row>
    <row r="125" spans="1:13" ht="12.75" thickTop="1">
      <c r="A125" s="29"/>
      <c r="B125" s="74"/>
      <c r="C125" s="26"/>
      <c r="D125" s="3"/>
      <c r="E125" s="3"/>
      <c r="F125" s="3"/>
      <c r="G125" s="3"/>
      <c r="H125" s="3"/>
      <c r="I125" s="3"/>
      <c r="J125" s="3"/>
      <c r="K125" s="3"/>
      <c r="L125" s="28"/>
      <c r="M125" s="73"/>
    </row>
    <row r="126" spans="1:13" ht="12">
      <c r="A126" s="29">
        <v>756</v>
      </c>
      <c r="B126" s="87"/>
      <c r="C126" s="26" t="s">
        <v>72</v>
      </c>
      <c r="D126" s="3"/>
      <c r="E126" s="3"/>
      <c r="F126" s="3"/>
      <c r="G126" s="3"/>
      <c r="H126" s="3"/>
      <c r="I126" s="3"/>
      <c r="J126" s="3"/>
      <c r="K126" s="3"/>
      <c r="L126" s="28"/>
      <c r="M126" s="73"/>
    </row>
    <row r="127" spans="1:13" ht="12">
      <c r="A127" s="70"/>
      <c r="B127" s="87"/>
      <c r="C127" s="26" t="s">
        <v>73</v>
      </c>
      <c r="D127" s="3"/>
      <c r="E127" s="3"/>
      <c r="F127" s="3"/>
      <c r="G127" s="3"/>
      <c r="H127" s="3"/>
      <c r="I127" s="3"/>
      <c r="J127" s="3"/>
      <c r="K127" s="3"/>
      <c r="L127" s="28"/>
      <c r="M127" s="73"/>
    </row>
    <row r="128" spans="1:13" ht="12">
      <c r="A128" s="70"/>
      <c r="B128" s="87"/>
      <c r="C128" s="26" t="s">
        <v>24</v>
      </c>
      <c r="D128" s="3"/>
      <c r="E128" s="3"/>
      <c r="F128" s="3"/>
      <c r="G128" s="3"/>
      <c r="H128" s="3"/>
      <c r="I128" s="3"/>
      <c r="J128" s="3"/>
      <c r="K128" s="3"/>
      <c r="L128" s="28"/>
      <c r="M128" s="73"/>
    </row>
    <row r="129" spans="1:13" ht="12">
      <c r="A129" s="70"/>
      <c r="B129" s="88"/>
      <c r="C129" s="22" t="s">
        <v>23</v>
      </c>
      <c r="D129" s="4">
        <f aca="true" t="shared" si="25" ref="D129:K129">SUM(D132)</f>
        <v>135000</v>
      </c>
      <c r="E129" s="4">
        <f>SUM(E132)</f>
        <v>114659</v>
      </c>
      <c r="F129" s="4">
        <f t="shared" si="25"/>
        <v>114659</v>
      </c>
      <c r="G129" s="4">
        <f t="shared" si="25"/>
        <v>0</v>
      </c>
      <c r="H129" s="4">
        <f t="shared" si="25"/>
        <v>49971</v>
      </c>
      <c r="I129" s="4">
        <f t="shared" si="25"/>
        <v>0</v>
      </c>
      <c r="J129" s="4">
        <f t="shared" si="25"/>
        <v>0</v>
      </c>
      <c r="K129" s="4">
        <f t="shared" si="25"/>
        <v>0</v>
      </c>
      <c r="L129" s="24">
        <f>SUM(E129/D129)</f>
        <v>0.85</v>
      </c>
      <c r="M129" s="73"/>
    </row>
    <row r="130" spans="1:13" ht="12">
      <c r="A130" s="29"/>
      <c r="B130" s="74"/>
      <c r="C130" s="26"/>
      <c r="D130" s="3"/>
      <c r="E130" s="3"/>
      <c r="F130" s="3"/>
      <c r="G130" s="3"/>
      <c r="H130" s="3"/>
      <c r="I130" s="3"/>
      <c r="J130" s="3"/>
      <c r="K130" s="3"/>
      <c r="L130" s="28"/>
      <c r="M130" s="73"/>
    </row>
    <row r="131" spans="1:13" ht="12">
      <c r="A131" s="29"/>
      <c r="B131" s="74">
        <v>75647</v>
      </c>
      <c r="C131" s="26" t="s">
        <v>99</v>
      </c>
      <c r="D131" s="3"/>
      <c r="E131" s="3"/>
      <c r="F131" s="3"/>
      <c r="G131" s="3"/>
      <c r="H131" s="3"/>
      <c r="I131" s="3"/>
      <c r="J131" s="3"/>
      <c r="K131" s="3"/>
      <c r="L131" s="28"/>
      <c r="M131" s="73"/>
    </row>
    <row r="132" spans="1:13" ht="12.75" thickBot="1">
      <c r="A132" s="78"/>
      <c r="B132" s="83"/>
      <c r="C132" s="80" t="s">
        <v>100</v>
      </c>
      <c r="D132" s="81">
        <v>135000</v>
      </c>
      <c r="E132" s="81">
        <f>SUM(F132+K132)</f>
        <v>114659</v>
      </c>
      <c r="F132" s="81">
        <v>114659</v>
      </c>
      <c r="G132" s="81"/>
      <c r="H132" s="81">
        <v>49971</v>
      </c>
      <c r="I132" s="81"/>
      <c r="J132" s="81"/>
      <c r="K132" s="81"/>
      <c r="L132" s="82">
        <f>SUM(E132/D132)</f>
        <v>0.85</v>
      </c>
      <c r="M132" s="73"/>
    </row>
    <row r="133" spans="1:13" ht="12.75" thickTop="1">
      <c r="A133" s="29"/>
      <c r="B133" s="74"/>
      <c r="C133" s="26"/>
      <c r="D133" s="3"/>
      <c r="E133" s="3"/>
      <c r="F133" s="3"/>
      <c r="G133" s="3"/>
      <c r="H133" s="3"/>
      <c r="I133" s="3"/>
      <c r="J133" s="3"/>
      <c r="K133" s="3"/>
      <c r="L133" s="28"/>
      <c r="M133" s="73"/>
    </row>
    <row r="134" spans="1:13" ht="12">
      <c r="A134" s="29">
        <v>757</v>
      </c>
      <c r="B134" s="72"/>
      <c r="C134" s="22" t="s">
        <v>74</v>
      </c>
      <c r="D134" s="4">
        <f>SUM(D137:D140)</f>
        <v>629112</v>
      </c>
      <c r="E134" s="4">
        <f>SUM(E137:E140)</f>
        <v>332514</v>
      </c>
      <c r="F134" s="4">
        <f aca="true" t="shared" si="26" ref="F134:K134">SUM(F137:F140)</f>
        <v>332514</v>
      </c>
      <c r="G134" s="4">
        <f t="shared" si="26"/>
        <v>0</v>
      </c>
      <c r="H134" s="4">
        <f t="shared" si="26"/>
        <v>0</v>
      </c>
      <c r="I134" s="4">
        <f t="shared" si="26"/>
        <v>93235</v>
      </c>
      <c r="J134" s="4">
        <f t="shared" si="26"/>
        <v>239279</v>
      </c>
      <c r="K134" s="4">
        <f t="shared" si="26"/>
        <v>0</v>
      </c>
      <c r="L134" s="24">
        <f>SUM(E134/D134)</f>
        <v>0.53</v>
      </c>
      <c r="M134" s="73"/>
    </row>
    <row r="135" spans="1:13" ht="12">
      <c r="A135" s="29"/>
      <c r="B135" s="74"/>
      <c r="C135" s="26"/>
      <c r="D135" s="3"/>
      <c r="E135" s="3"/>
      <c r="F135" s="3"/>
      <c r="G135" s="3"/>
      <c r="H135" s="3"/>
      <c r="I135" s="3"/>
      <c r="J135" s="3"/>
      <c r="K135" s="3"/>
      <c r="L135" s="28"/>
      <c r="M135" s="73"/>
    </row>
    <row r="136" spans="1:13" ht="12">
      <c r="A136" s="29"/>
      <c r="B136" s="74">
        <v>75702</v>
      </c>
      <c r="C136" s="26" t="s">
        <v>101</v>
      </c>
      <c r="D136" s="3"/>
      <c r="E136" s="3"/>
      <c r="F136" s="3"/>
      <c r="G136" s="3"/>
      <c r="H136" s="3"/>
      <c r="I136" s="3"/>
      <c r="J136" s="3"/>
      <c r="K136" s="3"/>
      <c r="L136" s="28"/>
      <c r="M136" s="73"/>
    </row>
    <row r="137" spans="1:13" ht="12">
      <c r="A137" s="29"/>
      <c r="B137" s="74"/>
      <c r="C137" s="26" t="s">
        <v>102</v>
      </c>
      <c r="D137" s="3">
        <v>389800</v>
      </c>
      <c r="E137" s="3">
        <f>SUM(F137+K137)</f>
        <v>93235</v>
      </c>
      <c r="F137" s="3">
        <v>93235</v>
      </c>
      <c r="G137" s="3"/>
      <c r="H137" s="3"/>
      <c r="I137" s="3">
        <v>93235</v>
      </c>
      <c r="J137" s="3"/>
      <c r="K137" s="3"/>
      <c r="L137" s="28">
        <f>SUM(E137/D137)</f>
        <v>0.24</v>
      </c>
      <c r="M137" s="73"/>
    </row>
    <row r="138" spans="1:13" ht="12">
      <c r="A138" s="29"/>
      <c r="B138" s="74">
        <v>75704</v>
      </c>
      <c r="C138" s="26" t="s">
        <v>32</v>
      </c>
      <c r="D138" s="3"/>
      <c r="E138" s="3"/>
      <c r="F138" s="3"/>
      <c r="G138" s="3"/>
      <c r="H138" s="3"/>
      <c r="I138" s="3"/>
      <c r="J138" s="3"/>
      <c r="K138" s="3"/>
      <c r="L138" s="28"/>
      <c r="M138" s="73"/>
    </row>
    <row r="139" spans="1:13" ht="12">
      <c r="A139" s="29"/>
      <c r="B139" s="74"/>
      <c r="C139" s="26" t="s">
        <v>33</v>
      </c>
      <c r="D139" s="3"/>
      <c r="E139" s="3"/>
      <c r="F139" s="3"/>
      <c r="G139" s="3"/>
      <c r="H139" s="3"/>
      <c r="I139" s="3"/>
      <c r="J139" s="3"/>
      <c r="K139" s="3"/>
      <c r="L139" s="28"/>
      <c r="M139" s="73"/>
    </row>
    <row r="140" spans="1:13" ht="12.75" thickBot="1">
      <c r="A140" s="78"/>
      <c r="B140" s="83"/>
      <c r="C140" s="80" t="s">
        <v>104</v>
      </c>
      <c r="D140" s="81">
        <v>239312</v>
      </c>
      <c r="E140" s="84">
        <f>SUM(F140+K140)</f>
        <v>239279</v>
      </c>
      <c r="F140" s="81">
        <v>239279</v>
      </c>
      <c r="G140" s="81"/>
      <c r="H140" s="81"/>
      <c r="I140" s="81"/>
      <c r="J140" s="81">
        <v>239279</v>
      </c>
      <c r="K140" s="81"/>
      <c r="L140" s="82">
        <f>SUM(E140/D140)</f>
        <v>1</v>
      </c>
      <c r="M140" s="73"/>
    </row>
    <row r="141" spans="1:13" ht="12.75" thickTop="1">
      <c r="A141" s="29"/>
      <c r="B141" s="74"/>
      <c r="C141" s="26"/>
      <c r="D141" s="3"/>
      <c r="E141" s="3"/>
      <c r="F141" s="3"/>
      <c r="G141" s="3"/>
      <c r="H141" s="3"/>
      <c r="I141" s="3"/>
      <c r="J141" s="3"/>
      <c r="K141" s="3"/>
      <c r="L141" s="28"/>
      <c r="M141" s="73"/>
    </row>
    <row r="142" spans="1:13" ht="12">
      <c r="A142" s="29">
        <v>758</v>
      </c>
      <c r="B142" s="72"/>
      <c r="C142" s="22" t="s">
        <v>49</v>
      </c>
      <c r="D142" s="4">
        <f aca="true" t="shared" si="27" ref="D142:K142">SUM(D144:D146)</f>
        <v>1681830</v>
      </c>
      <c r="E142" s="4">
        <f>SUM(E144:E146)</f>
        <v>1510713</v>
      </c>
      <c r="F142" s="4">
        <f t="shared" si="27"/>
        <v>1510713</v>
      </c>
      <c r="G142" s="4">
        <f t="shared" si="27"/>
        <v>0</v>
      </c>
      <c r="H142" s="4">
        <f t="shared" si="27"/>
        <v>0</v>
      </c>
      <c r="I142" s="4">
        <f t="shared" si="27"/>
        <v>0</v>
      </c>
      <c r="J142" s="4">
        <f t="shared" si="27"/>
        <v>0</v>
      </c>
      <c r="K142" s="4">
        <f t="shared" si="27"/>
        <v>0</v>
      </c>
      <c r="L142" s="24">
        <f>SUM(E142/D142)</f>
        <v>0.9</v>
      </c>
      <c r="M142" s="73"/>
    </row>
    <row r="143" spans="1:13" ht="12">
      <c r="A143" s="29"/>
      <c r="B143" s="74"/>
      <c r="C143" s="26"/>
      <c r="D143" s="3"/>
      <c r="E143" s="3"/>
      <c r="F143" s="3"/>
      <c r="G143" s="3"/>
      <c r="H143" s="3"/>
      <c r="I143" s="3"/>
      <c r="J143" s="3"/>
      <c r="K143" s="3"/>
      <c r="L143" s="28"/>
      <c r="M143" s="73"/>
    </row>
    <row r="144" spans="1:13" ht="12">
      <c r="A144" s="29"/>
      <c r="B144" s="74">
        <v>75802</v>
      </c>
      <c r="C144" s="26" t="s">
        <v>103</v>
      </c>
      <c r="D144" s="3"/>
      <c r="E144" s="3"/>
      <c r="F144" s="3"/>
      <c r="G144" s="3"/>
      <c r="H144" s="3"/>
      <c r="I144" s="3"/>
      <c r="J144" s="3"/>
      <c r="K144" s="3"/>
      <c r="L144" s="28"/>
      <c r="M144" s="73"/>
    </row>
    <row r="145" spans="1:13" ht="12">
      <c r="A145" s="29"/>
      <c r="B145" s="74"/>
      <c r="C145" s="26" t="s">
        <v>104</v>
      </c>
      <c r="D145" s="3">
        <v>1510713</v>
      </c>
      <c r="E145" s="3">
        <f>SUM(F145+K145)</f>
        <v>1510713</v>
      </c>
      <c r="F145" s="3">
        <v>1510713</v>
      </c>
      <c r="G145" s="3"/>
      <c r="H145" s="3"/>
      <c r="I145" s="3"/>
      <c r="J145" s="3"/>
      <c r="K145" s="3"/>
      <c r="L145" s="28">
        <f>SUM(E145/D145)</f>
        <v>1</v>
      </c>
      <c r="M145" s="73"/>
    </row>
    <row r="146" spans="1:13" ht="12.75" thickBot="1">
      <c r="A146" s="78"/>
      <c r="B146" s="83">
        <v>75818</v>
      </c>
      <c r="C146" s="80" t="s">
        <v>105</v>
      </c>
      <c r="D146" s="81">
        <v>171117</v>
      </c>
      <c r="E146" s="81">
        <f>SUM(F146+K146)</f>
        <v>0</v>
      </c>
      <c r="F146" s="81"/>
      <c r="G146" s="81"/>
      <c r="H146" s="81"/>
      <c r="I146" s="81"/>
      <c r="J146" s="81"/>
      <c r="K146" s="81"/>
      <c r="L146" s="82">
        <f>SUM(E146/D146)</f>
        <v>0</v>
      </c>
      <c r="M146" s="73"/>
    </row>
    <row r="147" spans="1:13" ht="12.75" thickTop="1">
      <c r="A147" s="70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8"/>
      <c r="M147" s="73"/>
    </row>
    <row r="148" spans="1:13" ht="12">
      <c r="A148" s="29">
        <v>801</v>
      </c>
      <c r="B148" s="72"/>
      <c r="C148" s="22" t="s">
        <v>50</v>
      </c>
      <c r="D148" s="4">
        <f>SUM(D150:D158)</f>
        <v>28409816</v>
      </c>
      <c r="E148" s="4">
        <f>SUM(E150:E158)</f>
        <v>28333237</v>
      </c>
      <c r="F148" s="4">
        <f aca="true" t="shared" si="28" ref="F148:K148">SUM(F150:F158)</f>
        <v>27782014</v>
      </c>
      <c r="G148" s="4">
        <f t="shared" si="28"/>
        <v>27226649</v>
      </c>
      <c r="H148" s="4">
        <f t="shared" si="28"/>
        <v>75616</v>
      </c>
      <c r="I148" s="4">
        <f t="shared" si="28"/>
        <v>0</v>
      </c>
      <c r="J148" s="4">
        <f t="shared" si="28"/>
        <v>0</v>
      </c>
      <c r="K148" s="4">
        <f t="shared" si="28"/>
        <v>551223</v>
      </c>
      <c r="L148" s="24">
        <f>SUM(E148/D148)</f>
        <v>1</v>
      </c>
      <c r="M148" s="73"/>
    </row>
    <row r="149" spans="1:13" ht="12">
      <c r="A149" s="29"/>
      <c r="B149" s="74"/>
      <c r="C149" s="26"/>
      <c r="D149" s="3"/>
      <c r="E149" s="3"/>
      <c r="F149" s="3"/>
      <c r="G149" s="3"/>
      <c r="H149" s="3"/>
      <c r="I149" s="3"/>
      <c r="J149" s="3"/>
      <c r="K149" s="3"/>
      <c r="L149" s="28"/>
      <c r="M149" s="73"/>
    </row>
    <row r="150" spans="1:13" ht="12">
      <c r="A150" s="29"/>
      <c r="B150" s="74">
        <v>80101</v>
      </c>
      <c r="C150" s="26" t="s">
        <v>0</v>
      </c>
      <c r="D150" s="3">
        <v>14395510</v>
      </c>
      <c r="E150" s="3">
        <f aca="true" t="shared" si="29" ref="E150:E158">SUM(F150+K150)</f>
        <v>14378054</v>
      </c>
      <c r="F150" s="3">
        <v>14237232</v>
      </c>
      <c r="G150" s="3">
        <v>14229923</v>
      </c>
      <c r="H150" s="3"/>
      <c r="I150" s="3"/>
      <c r="J150" s="3"/>
      <c r="K150" s="3">
        <v>140822</v>
      </c>
      <c r="L150" s="28">
        <f aca="true" t="shared" si="30" ref="L150:L158">SUM(E150/D150)</f>
        <v>1</v>
      </c>
      <c r="M150" s="73"/>
    </row>
    <row r="151" spans="1:13" ht="12">
      <c r="A151" s="29"/>
      <c r="B151" s="74">
        <v>80103</v>
      </c>
      <c r="C151" s="26" t="s">
        <v>144</v>
      </c>
      <c r="D151" s="3">
        <v>230000</v>
      </c>
      <c r="E151" s="3">
        <f t="shared" si="29"/>
        <v>230000</v>
      </c>
      <c r="F151" s="3">
        <v>230000</v>
      </c>
      <c r="G151" s="3">
        <v>230000</v>
      </c>
      <c r="H151" s="3"/>
      <c r="I151" s="3"/>
      <c r="J151" s="3"/>
      <c r="K151" s="3"/>
      <c r="L151" s="28">
        <f t="shared" si="30"/>
        <v>1</v>
      </c>
      <c r="M151" s="73"/>
    </row>
    <row r="152" spans="1:13" ht="12">
      <c r="A152" s="29"/>
      <c r="B152" s="74">
        <v>80104</v>
      </c>
      <c r="C152" s="26" t="s">
        <v>13</v>
      </c>
      <c r="D152" s="3">
        <v>5515156</v>
      </c>
      <c r="E152" s="3">
        <f t="shared" si="29"/>
        <v>5514210</v>
      </c>
      <c r="F152" s="3">
        <v>5462685</v>
      </c>
      <c r="G152" s="3">
        <v>5462685</v>
      </c>
      <c r="H152" s="3"/>
      <c r="I152" s="3"/>
      <c r="J152" s="3"/>
      <c r="K152" s="3">
        <v>51525</v>
      </c>
      <c r="L152" s="28">
        <f t="shared" si="30"/>
        <v>1</v>
      </c>
      <c r="M152" s="73"/>
    </row>
    <row r="153" spans="1:13" ht="12">
      <c r="A153" s="29"/>
      <c r="B153" s="74">
        <v>80105</v>
      </c>
      <c r="C153" s="26" t="s">
        <v>106</v>
      </c>
      <c r="D153" s="3">
        <v>24000</v>
      </c>
      <c r="E153" s="3">
        <f t="shared" si="29"/>
        <v>23266</v>
      </c>
      <c r="F153" s="3">
        <v>23266</v>
      </c>
      <c r="G153" s="3">
        <v>23266</v>
      </c>
      <c r="H153" s="3"/>
      <c r="I153" s="3"/>
      <c r="J153" s="3"/>
      <c r="K153" s="3"/>
      <c r="L153" s="28">
        <f t="shared" si="30"/>
        <v>0.97</v>
      </c>
      <c r="M153" s="73"/>
    </row>
    <row r="154" spans="1:13" ht="12">
      <c r="A154" s="29"/>
      <c r="B154" s="74">
        <v>80110</v>
      </c>
      <c r="C154" s="26" t="s">
        <v>1</v>
      </c>
      <c r="D154" s="3">
        <v>7419160</v>
      </c>
      <c r="E154" s="3">
        <f t="shared" si="29"/>
        <v>7398532</v>
      </c>
      <c r="F154" s="3">
        <v>7146160</v>
      </c>
      <c r="G154" s="3">
        <v>7146160</v>
      </c>
      <c r="H154" s="3"/>
      <c r="I154" s="3"/>
      <c r="J154" s="3"/>
      <c r="K154" s="3">
        <v>252372</v>
      </c>
      <c r="L154" s="28">
        <f t="shared" si="30"/>
        <v>1</v>
      </c>
      <c r="M154" s="73"/>
    </row>
    <row r="155" spans="1:13" ht="12">
      <c r="A155" s="29" t="s">
        <v>41</v>
      </c>
      <c r="B155" s="74">
        <v>80113</v>
      </c>
      <c r="C155" s="26" t="s">
        <v>107</v>
      </c>
      <c r="D155" s="3">
        <v>305000</v>
      </c>
      <c r="E155" s="3">
        <f t="shared" si="29"/>
        <v>289053</v>
      </c>
      <c r="F155" s="3">
        <v>289053</v>
      </c>
      <c r="G155" s="3"/>
      <c r="H155" s="3">
        <v>33447</v>
      </c>
      <c r="I155" s="3"/>
      <c r="J155" s="3"/>
      <c r="K155" s="3"/>
      <c r="L155" s="28">
        <f t="shared" si="30"/>
        <v>0.95</v>
      </c>
      <c r="M155" s="73"/>
    </row>
    <row r="156" spans="1:13" ht="12">
      <c r="A156" s="29"/>
      <c r="B156" s="74">
        <v>80145</v>
      </c>
      <c r="C156" s="26" t="s">
        <v>108</v>
      </c>
      <c r="D156" s="3">
        <v>4000</v>
      </c>
      <c r="E156" s="3">
        <f t="shared" si="29"/>
        <v>798</v>
      </c>
      <c r="F156" s="3">
        <v>798</v>
      </c>
      <c r="G156" s="3"/>
      <c r="H156" s="3">
        <v>798</v>
      </c>
      <c r="I156" s="3"/>
      <c r="J156" s="3"/>
      <c r="K156" s="3"/>
      <c r="L156" s="28">
        <f t="shared" si="30"/>
        <v>0.2</v>
      </c>
      <c r="M156" s="73"/>
    </row>
    <row r="157" spans="1:13" ht="12">
      <c r="A157" s="29"/>
      <c r="B157" s="74">
        <v>80146</v>
      </c>
      <c r="C157" s="26" t="s">
        <v>109</v>
      </c>
      <c r="D157" s="3">
        <v>135000</v>
      </c>
      <c r="E157" s="3">
        <f t="shared" si="29"/>
        <v>134615</v>
      </c>
      <c r="F157" s="3">
        <v>134615</v>
      </c>
      <c r="G157" s="3">
        <v>134615</v>
      </c>
      <c r="H157" s="3"/>
      <c r="I157" s="3"/>
      <c r="J157" s="3"/>
      <c r="K157" s="3"/>
      <c r="L157" s="28">
        <f t="shared" si="30"/>
        <v>1</v>
      </c>
      <c r="M157" s="73"/>
    </row>
    <row r="158" spans="1:13" ht="12.75" thickBot="1">
      <c r="A158" s="35"/>
      <c r="B158" s="85">
        <v>80195</v>
      </c>
      <c r="C158" s="36" t="s">
        <v>151</v>
      </c>
      <c r="D158" s="37">
        <v>381990</v>
      </c>
      <c r="E158" s="37">
        <f t="shared" si="29"/>
        <v>364709</v>
      </c>
      <c r="F158" s="37">
        <v>258205</v>
      </c>
      <c r="G158" s="37"/>
      <c r="H158" s="37">
        <v>41371</v>
      </c>
      <c r="I158" s="37"/>
      <c r="J158" s="37"/>
      <c r="K158" s="37">
        <v>106504</v>
      </c>
      <c r="L158" s="39">
        <f t="shared" si="30"/>
        <v>0.95</v>
      </c>
      <c r="M158" s="73"/>
    </row>
    <row r="159" spans="1:13" s="10" customFormat="1" ht="12.75" thickBot="1">
      <c r="A159" s="40">
        <v>1</v>
      </c>
      <c r="B159" s="41">
        <v>2</v>
      </c>
      <c r="C159" s="41">
        <v>3</v>
      </c>
      <c r="D159" s="42">
        <v>4</v>
      </c>
      <c r="E159" s="42">
        <v>5</v>
      </c>
      <c r="F159" s="42">
        <v>6</v>
      </c>
      <c r="G159" s="42">
        <v>7</v>
      </c>
      <c r="H159" s="42">
        <v>8</v>
      </c>
      <c r="I159" s="42">
        <v>9</v>
      </c>
      <c r="J159" s="42">
        <v>10</v>
      </c>
      <c r="K159" s="42">
        <v>11</v>
      </c>
      <c r="L159" s="89">
        <v>12</v>
      </c>
      <c r="M159" s="73"/>
    </row>
    <row r="160" spans="1:13" ht="12">
      <c r="A160" s="29"/>
      <c r="B160" s="74"/>
      <c r="C160" s="26"/>
      <c r="D160" s="3"/>
      <c r="E160" s="3"/>
      <c r="F160" s="3"/>
      <c r="G160" s="3"/>
      <c r="H160" s="3"/>
      <c r="I160" s="3"/>
      <c r="J160" s="3"/>
      <c r="K160" s="3"/>
      <c r="L160" s="28"/>
      <c r="M160" s="73"/>
    </row>
    <row r="161" spans="1:13" ht="12">
      <c r="A161" s="29">
        <v>851</v>
      </c>
      <c r="B161" s="72"/>
      <c r="C161" s="22" t="s">
        <v>51</v>
      </c>
      <c r="D161" s="4">
        <f aca="true" t="shared" si="31" ref="D161:K161">SUM(D163:D168)</f>
        <v>858232</v>
      </c>
      <c r="E161" s="4">
        <f>SUM(E163:E168)</f>
        <v>820014</v>
      </c>
      <c r="F161" s="4">
        <f t="shared" si="31"/>
        <v>657000</v>
      </c>
      <c r="G161" s="4">
        <f t="shared" si="31"/>
        <v>111500</v>
      </c>
      <c r="H161" s="4">
        <f t="shared" si="31"/>
        <v>244843</v>
      </c>
      <c r="I161" s="4">
        <f t="shared" si="31"/>
        <v>0</v>
      </c>
      <c r="J161" s="4">
        <f t="shared" si="31"/>
        <v>0</v>
      </c>
      <c r="K161" s="4">
        <f t="shared" si="31"/>
        <v>163014</v>
      </c>
      <c r="L161" s="24">
        <f>SUM(E161/D161)</f>
        <v>0.96</v>
      </c>
      <c r="M161" s="73"/>
    </row>
    <row r="162" spans="1:13" ht="12">
      <c r="A162" s="29"/>
      <c r="B162" s="74"/>
      <c r="C162" s="26"/>
      <c r="D162" s="3"/>
      <c r="E162" s="3"/>
      <c r="F162" s="3"/>
      <c r="G162" s="3"/>
      <c r="H162" s="3"/>
      <c r="I162" s="3"/>
      <c r="J162" s="3"/>
      <c r="K162" s="3"/>
      <c r="L162" s="28"/>
      <c r="M162" s="73"/>
    </row>
    <row r="163" spans="1:13" ht="12">
      <c r="A163" s="29"/>
      <c r="B163" s="74">
        <v>85111</v>
      </c>
      <c r="C163" s="26" t="s">
        <v>110</v>
      </c>
      <c r="D163" s="3">
        <v>55000</v>
      </c>
      <c r="E163" s="3">
        <f aca="true" t="shared" si="32" ref="E163:E168">SUM(F163+K163)</f>
        <v>55000</v>
      </c>
      <c r="F163" s="3"/>
      <c r="G163" s="3"/>
      <c r="H163" s="3"/>
      <c r="I163" s="3"/>
      <c r="J163" s="3"/>
      <c r="K163" s="3">
        <v>55000</v>
      </c>
      <c r="L163" s="28">
        <f aca="true" t="shared" si="33" ref="L163:L168">SUM(E163/D163)</f>
        <v>1</v>
      </c>
      <c r="M163" s="73"/>
    </row>
    <row r="164" spans="1:13" ht="12">
      <c r="A164" s="29"/>
      <c r="B164" s="74">
        <v>85121</v>
      </c>
      <c r="C164" s="26" t="s">
        <v>2</v>
      </c>
      <c r="D164" s="3">
        <v>69000</v>
      </c>
      <c r="E164" s="3">
        <f t="shared" si="32"/>
        <v>68598</v>
      </c>
      <c r="F164" s="3"/>
      <c r="G164" s="3"/>
      <c r="H164" s="3"/>
      <c r="I164" s="3"/>
      <c r="J164" s="3"/>
      <c r="K164" s="3">
        <v>68598</v>
      </c>
      <c r="L164" s="28">
        <f t="shared" si="33"/>
        <v>0.99</v>
      </c>
      <c r="M164" s="73"/>
    </row>
    <row r="165" spans="1:13" ht="12">
      <c r="A165" s="29"/>
      <c r="B165" s="74">
        <v>85141</v>
      </c>
      <c r="C165" s="26" t="s">
        <v>111</v>
      </c>
      <c r="D165" s="3">
        <v>39416</v>
      </c>
      <c r="E165" s="3">
        <f t="shared" si="32"/>
        <v>39416</v>
      </c>
      <c r="F165" s="3"/>
      <c r="G165" s="3"/>
      <c r="H165" s="3"/>
      <c r="I165" s="3"/>
      <c r="J165" s="3"/>
      <c r="K165" s="3">
        <v>39416</v>
      </c>
      <c r="L165" s="28">
        <f t="shared" si="33"/>
        <v>1</v>
      </c>
      <c r="M165" s="73"/>
    </row>
    <row r="166" spans="1:13" ht="12">
      <c r="A166" s="29"/>
      <c r="B166" s="74">
        <v>85149</v>
      </c>
      <c r="C166" s="26" t="s">
        <v>112</v>
      </c>
      <c r="D166" s="3">
        <v>130000</v>
      </c>
      <c r="E166" s="3">
        <f t="shared" si="32"/>
        <v>129982</v>
      </c>
      <c r="F166" s="3">
        <v>129982</v>
      </c>
      <c r="G166" s="3"/>
      <c r="H166" s="3"/>
      <c r="I166" s="3"/>
      <c r="J166" s="3"/>
      <c r="K166" s="3"/>
      <c r="L166" s="28">
        <f t="shared" si="33"/>
        <v>1</v>
      </c>
      <c r="M166" s="73"/>
    </row>
    <row r="167" spans="1:13" ht="12">
      <c r="A167" s="29"/>
      <c r="B167" s="74">
        <v>85154</v>
      </c>
      <c r="C167" s="26" t="s">
        <v>113</v>
      </c>
      <c r="D167" s="3">
        <v>518316</v>
      </c>
      <c r="E167" s="3">
        <f t="shared" si="32"/>
        <v>481518</v>
      </c>
      <c r="F167" s="3">
        <v>481518</v>
      </c>
      <c r="G167" s="3">
        <v>66000</v>
      </c>
      <c r="H167" s="3">
        <v>244843</v>
      </c>
      <c r="I167" s="3"/>
      <c r="J167" s="3"/>
      <c r="K167" s="3"/>
      <c r="L167" s="28">
        <f t="shared" si="33"/>
        <v>0.93</v>
      </c>
      <c r="M167" s="73"/>
    </row>
    <row r="168" spans="1:13" ht="12.75" thickBot="1">
      <c r="A168" s="78"/>
      <c r="B168" s="83">
        <v>85195</v>
      </c>
      <c r="C168" s="80" t="s">
        <v>151</v>
      </c>
      <c r="D168" s="81">
        <v>46500</v>
      </c>
      <c r="E168" s="81">
        <f t="shared" si="32"/>
        <v>45500</v>
      </c>
      <c r="F168" s="81">
        <v>45500</v>
      </c>
      <c r="G168" s="81">
        <v>45500</v>
      </c>
      <c r="H168" s="81"/>
      <c r="I168" s="81"/>
      <c r="J168" s="81"/>
      <c r="K168" s="81"/>
      <c r="L168" s="82">
        <f t="shared" si="33"/>
        <v>0.98</v>
      </c>
      <c r="M168" s="73"/>
    </row>
    <row r="169" spans="1:13" ht="12.75" thickTop="1">
      <c r="A169" s="29"/>
      <c r="B169" s="74"/>
      <c r="C169" s="26"/>
      <c r="D169" s="3"/>
      <c r="E169" s="3"/>
      <c r="F169" s="3"/>
      <c r="G169" s="3"/>
      <c r="H169" s="3"/>
      <c r="I169" s="3"/>
      <c r="J169" s="3"/>
      <c r="K169" s="3"/>
      <c r="L169" s="28"/>
      <c r="M169" s="73"/>
    </row>
    <row r="170" spans="1:13" ht="12">
      <c r="A170" s="29">
        <v>852</v>
      </c>
      <c r="B170" s="72"/>
      <c r="C170" s="22" t="s">
        <v>22</v>
      </c>
      <c r="D170" s="4">
        <f>SUM(D172:D178)</f>
        <v>6695363</v>
      </c>
      <c r="E170" s="4">
        <f>SUM(E171:E178)</f>
        <v>6580500</v>
      </c>
      <c r="F170" s="4">
        <f aca="true" t="shared" si="34" ref="F170:K170">SUM(F172:F178)</f>
        <v>6507113</v>
      </c>
      <c r="G170" s="4">
        <f t="shared" si="34"/>
        <v>75000</v>
      </c>
      <c r="H170" s="4">
        <f t="shared" si="34"/>
        <v>1811166</v>
      </c>
      <c r="I170" s="4">
        <f t="shared" si="34"/>
        <v>0</v>
      </c>
      <c r="J170" s="4">
        <f t="shared" si="34"/>
        <v>0</v>
      </c>
      <c r="K170" s="4">
        <f t="shared" si="34"/>
        <v>73387</v>
      </c>
      <c r="L170" s="24">
        <f>SUM(E170/D170)</f>
        <v>0.98</v>
      </c>
      <c r="M170" s="73"/>
    </row>
    <row r="171" spans="1:13" ht="12">
      <c r="A171" s="29"/>
      <c r="B171" s="74"/>
      <c r="C171" s="26"/>
      <c r="D171" s="3"/>
      <c r="E171" s="3"/>
      <c r="F171" s="3"/>
      <c r="G171" s="3"/>
      <c r="H171" s="3"/>
      <c r="I171" s="3"/>
      <c r="J171" s="3"/>
      <c r="K171" s="3"/>
      <c r="L171" s="28"/>
      <c r="M171" s="73"/>
    </row>
    <row r="172" spans="1:13" ht="12">
      <c r="A172" s="29"/>
      <c r="B172" s="74">
        <v>85214</v>
      </c>
      <c r="C172" s="26" t="s">
        <v>114</v>
      </c>
      <c r="D172" s="3"/>
      <c r="E172" s="3"/>
      <c r="F172" s="3"/>
      <c r="G172" s="3"/>
      <c r="H172" s="3"/>
      <c r="I172" s="3"/>
      <c r="J172" s="3"/>
      <c r="K172" s="3"/>
      <c r="L172" s="28"/>
      <c r="M172" s="73"/>
    </row>
    <row r="173" spans="1:13" ht="12">
      <c r="A173" s="29"/>
      <c r="B173" s="74"/>
      <c r="C173" s="26" t="s">
        <v>37</v>
      </c>
      <c r="D173" s="3">
        <v>1944277</v>
      </c>
      <c r="E173" s="3">
        <f>SUM(F173+K173)</f>
        <v>1912072</v>
      </c>
      <c r="F173" s="3">
        <v>1912072</v>
      </c>
      <c r="G173" s="3"/>
      <c r="H173" s="3"/>
      <c r="I173" s="3"/>
      <c r="J173" s="3"/>
      <c r="K173" s="3"/>
      <c r="L173" s="28">
        <f aca="true" t="shared" si="35" ref="L173:L178">SUM(E173/D173)</f>
        <v>0.98</v>
      </c>
      <c r="M173" s="73"/>
    </row>
    <row r="174" spans="1:13" ht="12">
      <c r="A174" s="29"/>
      <c r="B174" s="74">
        <v>85215</v>
      </c>
      <c r="C174" s="26" t="s">
        <v>115</v>
      </c>
      <c r="D174" s="3">
        <v>1570000</v>
      </c>
      <c r="E174" s="3">
        <f>SUM(F174+K174)</f>
        <v>1560401</v>
      </c>
      <c r="F174" s="3">
        <v>1560401</v>
      </c>
      <c r="G174" s="3"/>
      <c r="H174" s="3"/>
      <c r="I174" s="3"/>
      <c r="J174" s="3"/>
      <c r="K174" s="3"/>
      <c r="L174" s="28">
        <f t="shared" si="35"/>
        <v>0.99</v>
      </c>
      <c r="M174" s="73"/>
    </row>
    <row r="175" spans="1:13" ht="12">
      <c r="A175" s="29"/>
      <c r="B175" s="74">
        <v>85219</v>
      </c>
      <c r="C175" s="26" t="s">
        <v>26</v>
      </c>
      <c r="D175" s="3">
        <v>1586813</v>
      </c>
      <c r="E175" s="3">
        <f>SUM(F175+K175)</f>
        <v>1560561</v>
      </c>
      <c r="F175" s="3">
        <v>1549551</v>
      </c>
      <c r="G175" s="3"/>
      <c r="H175" s="3">
        <v>1212336</v>
      </c>
      <c r="I175" s="3"/>
      <c r="J175" s="3"/>
      <c r="K175" s="3">
        <v>11010</v>
      </c>
      <c r="L175" s="28">
        <f t="shared" si="35"/>
        <v>0.98</v>
      </c>
      <c r="M175" s="73"/>
    </row>
    <row r="176" spans="1:13" ht="12">
      <c r="A176" s="29"/>
      <c r="B176" s="74">
        <v>85228</v>
      </c>
      <c r="C176" s="26" t="s">
        <v>116</v>
      </c>
      <c r="D176" s="3"/>
      <c r="E176" s="3"/>
      <c r="F176" s="3"/>
      <c r="G176" s="3"/>
      <c r="H176" s="3"/>
      <c r="I176" s="3"/>
      <c r="J176" s="3"/>
      <c r="K176" s="3"/>
      <c r="L176" s="28"/>
      <c r="M176" s="73"/>
    </row>
    <row r="177" spans="1:13" ht="12">
      <c r="A177" s="29"/>
      <c r="B177" s="74"/>
      <c r="C177" s="26" t="s">
        <v>117</v>
      </c>
      <c r="D177" s="3">
        <v>709273</v>
      </c>
      <c r="E177" s="3">
        <f>SUM(F177+K177)</f>
        <v>685360</v>
      </c>
      <c r="F177" s="3">
        <v>685360</v>
      </c>
      <c r="G177" s="3"/>
      <c r="H177" s="3">
        <v>598830</v>
      </c>
      <c r="I177" s="3"/>
      <c r="J177" s="3"/>
      <c r="K177" s="3"/>
      <c r="L177" s="28">
        <f t="shared" si="35"/>
        <v>0.97</v>
      </c>
      <c r="M177" s="73"/>
    </row>
    <row r="178" spans="1:13" ht="12.75" thickBot="1">
      <c r="A178" s="78"/>
      <c r="B178" s="83">
        <v>85295</v>
      </c>
      <c r="C178" s="80" t="s">
        <v>151</v>
      </c>
      <c r="D178" s="81">
        <v>885000</v>
      </c>
      <c r="E178" s="81">
        <f>SUM(F178+K178)</f>
        <v>862106</v>
      </c>
      <c r="F178" s="81">
        <v>799729</v>
      </c>
      <c r="G178" s="81">
        <v>75000</v>
      </c>
      <c r="H178" s="81"/>
      <c r="I178" s="81"/>
      <c r="J178" s="81"/>
      <c r="K178" s="81">
        <v>62377</v>
      </c>
      <c r="L178" s="82">
        <f t="shared" si="35"/>
        <v>0.97</v>
      </c>
      <c r="M178" s="73"/>
    </row>
    <row r="179" spans="1:13" ht="12.75" thickTop="1">
      <c r="A179" s="29"/>
      <c r="B179" s="74"/>
      <c r="C179" s="26"/>
      <c r="D179" s="3"/>
      <c r="E179" s="3"/>
      <c r="F179" s="3"/>
      <c r="G179" s="3"/>
      <c r="H179" s="3"/>
      <c r="I179" s="3"/>
      <c r="J179" s="3"/>
      <c r="K179" s="3"/>
      <c r="L179" s="28"/>
      <c r="M179" s="73"/>
    </row>
    <row r="180" spans="1:13" ht="12">
      <c r="A180" s="29"/>
      <c r="B180" s="74"/>
      <c r="C180" s="26" t="s">
        <v>75</v>
      </c>
      <c r="D180" s="3"/>
      <c r="E180" s="3"/>
      <c r="F180" s="3"/>
      <c r="G180" s="3"/>
      <c r="H180" s="3"/>
      <c r="I180" s="3"/>
      <c r="J180" s="3"/>
      <c r="K180" s="3"/>
      <c r="L180" s="28"/>
      <c r="M180" s="73"/>
    </row>
    <row r="181" spans="1:13" ht="12">
      <c r="A181" s="29">
        <v>853</v>
      </c>
      <c r="B181" s="72"/>
      <c r="C181" s="22" t="s">
        <v>76</v>
      </c>
      <c r="D181" s="4">
        <f aca="true" t="shared" si="36" ref="D181:K181">SUM(D183:D185)</f>
        <v>679500</v>
      </c>
      <c r="E181" s="4">
        <f>SUM(E183:E185)</f>
        <v>662391</v>
      </c>
      <c r="F181" s="4">
        <f t="shared" si="36"/>
        <v>619500</v>
      </c>
      <c r="G181" s="4">
        <f t="shared" si="36"/>
        <v>614500</v>
      </c>
      <c r="H181" s="4">
        <f t="shared" si="36"/>
        <v>0</v>
      </c>
      <c r="I181" s="4">
        <f t="shared" si="36"/>
        <v>0</v>
      </c>
      <c r="J181" s="4">
        <f t="shared" si="36"/>
        <v>0</v>
      </c>
      <c r="K181" s="4">
        <f t="shared" si="36"/>
        <v>42891</v>
      </c>
      <c r="L181" s="24">
        <f>SUM(E181/D181)</f>
        <v>0.97</v>
      </c>
      <c r="M181" s="73"/>
    </row>
    <row r="182" spans="1:13" ht="12">
      <c r="A182" s="29"/>
      <c r="B182" s="74"/>
      <c r="C182" s="26"/>
      <c r="D182" s="3"/>
      <c r="E182" s="3"/>
      <c r="F182" s="3"/>
      <c r="G182" s="3"/>
      <c r="H182" s="3"/>
      <c r="I182" s="3"/>
      <c r="J182" s="3"/>
      <c r="K182" s="3"/>
      <c r="L182" s="28"/>
      <c r="M182" s="73"/>
    </row>
    <row r="183" spans="1:13" ht="12">
      <c r="A183" s="29"/>
      <c r="B183" s="74">
        <v>85305</v>
      </c>
      <c r="C183" s="26" t="s">
        <v>27</v>
      </c>
      <c r="D183" s="27">
        <v>670000</v>
      </c>
      <c r="E183" s="27">
        <f>SUM(F183+K183)</f>
        <v>652891</v>
      </c>
      <c r="F183" s="3">
        <v>610000</v>
      </c>
      <c r="G183" s="3">
        <v>610000</v>
      </c>
      <c r="H183" s="3"/>
      <c r="I183" s="3"/>
      <c r="J183" s="3"/>
      <c r="K183" s="3">
        <v>42891</v>
      </c>
      <c r="L183" s="28">
        <f>SUM(E183/D183)</f>
        <v>0.97</v>
      </c>
      <c r="M183" s="73"/>
    </row>
    <row r="184" spans="1:13" s="90" customFormat="1" ht="12">
      <c r="A184" s="29"/>
      <c r="B184" s="74">
        <v>85334</v>
      </c>
      <c r="C184" s="26" t="s">
        <v>118</v>
      </c>
      <c r="D184" s="27">
        <v>5000</v>
      </c>
      <c r="E184" s="27">
        <f>SUM(F184+K184)</f>
        <v>5000</v>
      </c>
      <c r="F184" s="3">
        <v>5000</v>
      </c>
      <c r="G184" s="3"/>
      <c r="H184" s="3"/>
      <c r="I184" s="3"/>
      <c r="J184" s="3"/>
      <c r="K184" s="3"/>
      <c r="L184" s="28">
        <f>SUM(E184/D184)</f>
        <v>1</v>
      </c>
      <c r="M184" s="73"/>
    </row>
    <row r="185" spans="1:13" s="90" customFormat="1" ht="12.75" thickBot="1">
      <c r="A185" s="78"/>
      <c r="B185" s="83">
        <v>85395</v>
      </c>
      <c r="C185" s="80" t="s">
        <v>151</v>
      </c>
      <c r="D185" s="84">
        <v>4500</v>
      </c>
      <c r="E185" s="84">
        <f>SUM(F185+K185)</f>
        <v>4500</v>
      </c>
      <c r="F185" s="81">
        <v>4500</v>
      </c>
      <c r="G185" s="81">
        <v>4500</v>
      </c>
      <c r="H185" s="81"/>
      <c r="I185" s="81"/>
      <c r="J185" s="81"/>
      <c r="K185" s="81"/>
      <c r="L185" s="82">
        <f>SUM(E185/D185)</f>
        <v>1</v>
      </c>
      <c r="M185" s="73"/>
    </row>
    <row r="186" spans="1:13" ht="12.75" thickTop="1">
      <c r="A186" s="29"/>
      <c r="B186" s="74"/>
      <c r="C186" s="26"/>
      <c r="D186" s="3"/>
      <c r="E186" s="3"/>
      <c r="F186" s="3"/>
      <c r="G186" s="3"/>
      <c r="H186" s="3"/>
      <c r="I186" s="3"/>
      <c r="J186" s="3"/>
      <c r="K186" s="3"/>
      <c r="L186" s="28"/>
      <c r="M186" s="73"/>
    </row>
    <row r="187" spans="1:13" ht="12">
      <c r="A187" s="29">
        <v>854</v>
      </c>
      <c r="B187" s="72"/>
      <c r="C187" s="22" t="s">
        <v>52</v>
      </c>
      <c r="D187" s="4">
        <f aca="true" t="shared" si="37" ref="D187:K187">SUM(D189:D194)</f>
        <v>420072</v>
      </c>
      <c r="E187" s="4">
        <f>SUM(E189:E194)</f>
        <v>384453</v>
      </c>
      <c r="F187" s="4">
        <f>SUM(F189:F194)</f>
        <v>384453</v>
      </c>
      <c r="G187" s="4">
        <f>SUM(G189:G194)</f>
        <v>306755</v>
      </c>
      <c r="H187" s="4">
        <f t="shared" si="37"/>
        <v>0</v>
      </c>
      <c r="I187" s="4">
        <f t="shared" si="37"/>
        <v>0</v>
      </c>
      <c r="J187" s="4">
        <f t="shared" si="37"/>
        <v>0</v>
      </c>
      <c r="K187" s="4">
        <f t="shared" si="37"/>
        <v>0</v>
      </c>
      <c r="L187" s="24">
        <f>SUM(E187/D187)</f>
        <v>0.92</v>
      </c>
      <c r="M187" s="73"/>
    </row>
    <row r="188" spans="1:13" ht="12">
      <c r="A188" s="29"/>
      <c r="B188" s="91"/>
      <c r="C188" s="32"/>
      <c r="D188" s="33"/>
      <c r="E188" s="33"/>
      <c r="F188" s="92"/>
      <c r="G188" s="3"/>
      <c r="H188" s="3"/>
      <c r="I188" s="3"/>
      <c r="J188" s="3"/>
      <c r="K188" s="3"/>
      <c r="L188" s="28"/>
      <c r="M188" s="73"/>
    </row>
    <row r="189" spans="1:13" ht="12">
      <c r="A189" s="29"/>
      <c r="B189" s="74">
        <v>85412</v>
      </c>
      <c r="C189" s="26" t="s">
        <v>119</v>
      </c>
      <c r="D189" s="27"/>
      <c r="E189" s="27"/>
      <c r="F189" s="27"/>
      <c r="G189" s="92"/>
      <c r="H189" s="3"/>
      <c r="I189" s="3"/>
      <c r="J189" s="3"/>
      <c r="K189" s="3"/>
      <c r="L189" s="28"/>
      <c r="M189" s="73"/>
    </row>
    <row r="190" spans="1:13" ht="12">
      <c r="A190" s="29"/>
      <c r="B190" s="74"/>
      <c r="C190" s="26" t="s">
        <v>120</v>
      </c>
      <c r="D190" s="27">
        <v>28000</v>
      </c>
      <c r="E190" s="27">
        <f>SUM(F190+K190)</f>
        <v>28000</v>
      </c>
      <c r="F190" s="27">
        <v>28000</v>
      </c>
      <c r="G190" s="92">
        <v>28000</v>
      </c>
      <c r="H190" s="3"/>
      <c r="I190" s="3"/>
      <c r="J190" s="3"/>
      <c r="K190" s="3"/>
      <c r="L190" s="28">
        <f>SUM(E190/D190)</f>
        <v>1</v>
      </c>
      <c r="M190" s="73"/>
    </row>
    <row r="191" spans="1:13" ht="12">
      <c r="A191" s="29"/>
      <c r="B191" s="74">
        <v>85413</v>
      </c>
      <c r="C191" s="26" t="s">
        <v>121</v>
      </c>
      <c r="D191" s="27">
        <v>5000</v>
      </c>
      <c r="E191" s="27">
        <f>SUM(F191+K191)</f>
        <v>5000</v>
      </c>
      <c r="F191" s="27">
        <v>5000</v>
      </c>
      <c r="G191" s="92">
        <v>5000</v>
      </c>
      <c r="H191" s="3"/>
      <c r="I191" s="3"/>
      <c r="J191" s="3"/>
      <c r="K191" s="3"/>
      <c r="L191" s="28">
        <f>SUM(E191/D191)</f>
        <v>1</v>
      </c>
      <c r="M191" s="73"/>
    </row>
    <row r="192" spans="1:13" ht="12">
      <c r="A192" s="29"/>
      <c r="B192" s="74">
        <v>85415</v>
      </c>
      <c r="C192" s="26" t="s">
        <v>18</v>
      </c>
      <c r="D192" s="27">
        <v>297072</v>
      </c>
      <c r="E192" s="27">
        <f>SUM(F192+K192)</f>
        <v>263755</v>
      </c>
      <c r="F192" s="27">
        <v>263755</v>
      </c>
      <c r="G192" s="92">
        <v>263755</v>
      </c>
      <c r="H192" s="3"/>
      <c r="I192" s="3"/>
      <c r="J192" s="3"/>
      <c r="K192" s="3"/>
      <c r="L192" s="28">
        <f>SUM(E192/D192)</f>
        <v>0.89</v>
      </c>
      <c r="M192" s="73"/>
    </row>
    <row r="193" spans="1:13" ht="12">
      <c r="A193" s="29"/>
      <c r="B193" s="74">
        <v>85416</v>
      </c>
      <c r="C193" s="26" t="s">
        <v>122</v>
      </c>
      <c r="D193" s="27">
        <v>80000</v>
      </c>
      <c r="E193" s="27">
        <f>SUM(F193+K193)</f>
        <v>77698</v>
      </c>
      <c r="F193" s="27">
        <v>77698</v>
      </c>
      <c r="G193" s="92"/>
      <c r="H193" s="3"/>
      <c r="I193" s="3"/>
      <c r="J193" s="3"/>
      <c r="K193" s="3"/>
      <c r="L193" s="28">
        <f>SUM(E193/D193)</f>
        <v>0.97</v>
      </c>
      <c r="M193" s="73"/>
    </row>
    <row r="194" spans="1:13" ht="12.75" thickBot="1">
      <c r="A194" s="78"/>
      <c r="B194" s="83">
        <v>85495</v>
      </c>
      <c r="C194" s="80" t="s">
        <v>151</v>
      </c>
      <c r="D194" s="84">
        <v>10000</v>
      </c>
      <c r="E194" s="84">
        <f>SUM(F194+K194)</f>
        <v>10000</v>
      </c>
      <c r="F194" s="84">
        <v>10000</v>
      </c>
      <c r="G194" s="93">
        <v>10000</v>
      </c>
      <c r="H194" s="81"/>
      <c r="I194" s="81"/>
      <c r="J194" s="81"/>
      <c r="K194" s="81"/>
      <c r="L194" s="82">
        <f>SUM(E194/D194)</f>
        <v>1</v>
      </c>
      <c r="M194" s="73"/>
    </row>
    <row r="195" spans="1:13" ht="12.75" thickTop="1">
      <c r="A195" s="29"/>
      <c r="B195" s="74"/>
      <c r="C195" s="26"/>
      <c r="D195" s="3"/>
      <c r="E195" s="3"/>
      <c r="F195" s="3"/>
      <c r="G195" s="3"/>
      <c r="H195" s="3"/>
      <c r="I195" s="3"/>
      <c r="J195" s="3"/>
      <c r="K195" s="3"/>
      <c r="L195" s="28"/>
      <c r="M195" s="73"/>
    </row>
    <row r="196" spans="1:13" ht="12">
      <c r="A196" s="29">
        <v>900</v>
      </c>
      <c r="B196" s="74"/>
      <c r="C196" s="26" t="s">
        <v>123</v>
      </c>
      <c r="D196" s="3"/>
      <c r="E196" s="3"/>
      <c r="F196" s="3"/>
      <c r="G196" s="3"/>
      <c r="H196" s="3"/>
      <c r="I196" s="3"/>
      <c r="J196" s="3"/>
      <c r="K196" s="3"/>
      <c r="L196" s="28"/>
      <c r="M196" s="73"/>
    </row>
    <row r="197" spans="1:13" ht="12">
      <c r="A197" s="29"/>
      <c r="B197" s="72"/>
      <c r="C197" s="22" t="s">
        <v>124</v>
      </c>
      <c r="D197" s="4">
        <f aca="true" t="shared" si="38" ref="D197:K197">SUM(D199:D207)</f>
        <v>16669441</v>
      </c>
      <c r="E197" s="4">
        <f>SUM(E199:E207)</f>
        <v>12888035</v>
      </c>
      <c r="F197" s="4">
        <f>SUM(F199:F207)</f>
        <v>3492409</v>
      </c>
      <c r="G197" s="4">
        <f t="shared" si="38"/>
        <v>150000</v>
      </c>
      <c r="H197" s="4">
        <f t="shared" si="38"/>
        <v>162964</v>
      </c>
      <c r="I197" s="4">
        <f t="shared" si="38"/>
        <v>0</v>
      </c>
      <c r="J197" s="4">
        <f t="shared" si="38"/>
        <v>0</v>
      </c>
      <c r="K197" s="4">
        <f t="shared" si="38"/>
        <v>9395626</v>
      </c>
      <c r="L197" s="24">
        <f>SUM(E197/D197)</f>
        <v>0.77</v>
      </c>
      <c r="M197" s="73"/>
    </row>
    <row r="198" spans="1:13" ht="12">
      <c r="A198" s="29"/>
      <c r="B198" s="74"/>
      <c r="C198" s="26"/>
      <c r="D198" s="3"/>
      <c r="E198" s="3"/>
      <c r="F198" s="3"/>
      <c r="G198" s="3"/>
      <c r="H198" s="3"/>
      <c r="I198" s="3"/>
      <c r="J198" s="3"/>
      <c r="K198" s="3"/>
      <c r="L198" s="28"/>
      <c r="M198" s="73"/>
    </row>
    <row r="199" spans="1:13" ht="12">
      <c r="A199" s="29"/>
      <c r="B199" s="74">
        <v>90001</v>
      </c>
      <c r="C199" s="26" t="s">
        <v>14</v>
      </c>
      <c r="D199" s="3">
        <v>11032725</v>
      </c>
      <c r="E199" s="3">
        <f>SUM(F199+K199)</f>
        <v>8102726</v>
      </c>
      <c r="F199" s="3">
        <v>322582</v>
      </c>
      <c r="G199" s="3"/>
      <c r="H199" s="3"/>
      <c r="I199" s="3"/>
      <c r="J199" s="3"/>
      <c r="K199" s="3">
        <v>7780144</v>
      </c>
      <c r="L199" s="28">
        <f>SUM(E199/D199)</f>
        <v>0.73</v>
      </c>
      <c r="M199" s="73"/>
    </row>
    <row r="200" spans="1:13" ht="12">
      <c r="A200" s="29"/>
      <c r="B200" s="74">
        <v>90002</v>
      </c>
      <c r="C200" s="26" t="s">
        <v>3</v>
      </c>
      <c r="D200" s="3">
        <v>200000</v>
      </c>
      <c r="E200" s="3">
        <f>SUM(F200+K200)</f>
        <v>25425</v>
      </c>
      <c r="F200" s="3"/>
      <c r="G200" s="3"/>
      <c r="H200" s="3"/>
      <c r="I200" s="3"/>
      <c r="J200" s="3"/>
      <c r="K200" s="3">
        <v>25425</v>
      </c>
      <c r="L200" s="28">
        <f>SUM(E200/D200)</f>
        <v>0.13</v>
      </c>
      <c r="M200" s="73"/>
    </row>
    <row r="201" spans="1:13" ht="12">
      <c r="A201" s="29"/>
      <c r="B201" s="74">
        <v>90003</v>
      </c>
      <c r="C201" s="26" t="s">
        <v>125</v>
      </c>
      <c r="D201" s="3">
        <v>1267000</v>
      </c>
      <c r="E201" s="3">
        <f>SUM(F201+K201)</f>
        <v>1261511</v>
      </c>
      <c r="F201" s="3">
        <v>1261511</v>
      </c>
      <c r="G201" s="3"/>
      <c r="H201" s="3">
        <v>30100</v>
      </c>
      <c r="I201" s="3"/>
      <c r="J201" s="3"/>
      <c r="K201" s="3"/>
      <c r="L201" s="28">
        <f>SUM(E201/D201)</f>
        <v>1</v>
      </c>
      <c r="M201" s="73"/>
    </row>
    <row r="202" spans="1:13" ht="12">
      <c r="A202" s="29"/>
      <c r="B202" s="74">
        <v>90015</v>
      </c>
      <c r="C202" s="26" t="s">
        <v>126</v>
      </c>
      <c r="D202" s="3">
        <v>1420400</v>
      </c>
      <c r="E202" s="3">
        <f>SUM(F202+K202)</f>
        <v>1386615</v>
      </c>
      <c r="F202" s="3">
        <v>1273158</v>
      </c>
      <c r="G202" s="3"/>
      <c r="H202" s="3"/>
      <c r="I202" s="3"/>
      <c r="J202" s="3"/>
      <c r="K202" s="3">
        <v>113457</v>
      </c>
      <c r="L202" s="28">
        <f>SUM(E202/D202)</f>
        <v>0.98</v>
      </c>
      <c r="M202" s="73"/>
    </row>
    <row r="203" spans="1:13" ht="12">
      <c r="A203" s="29"/>
      <c r="B203" s="74">
        <v>90019</v>
      </c>
      <c r="C203" s="26" t="s">
        <v>127</v>
      </c>
      <c r="D203" s="3"/>
      <c r="E203" s="3"/>
      <c r="F203" s="3"/>
      <c r="G203" s="3"/>
      <c r="H203" s="3"/>
      <c r="I203" s="3"/>
      <c r="J203" s="3"/>
      <c r="K203" s="3"/>
      <c r="L203" s="28"/>
      <c r="M203" s="73"/>
    </row>
    <row r="204" spans="1:13" ht="12">
      <c r="A204" s="29"/>
      <c r="B204" s="74"/>
      <c r="C204" s="26" t="s">
        <v>34</v>
      </c>
      <c r="D204" s="3">
        <v>26342</v>
      </c>
      <c r="E204" s="3">
        <f>SUM(F204+K204)</f>
        <v>26341</v>
      </c>
      <c r="F204" s="3">
        <v>26341</v>
      </c>
      <c r="G204" s="3"/>
      <c r="H204" s="3"/>
      <c r="I204" s="3"/>
      <c r="J204" s="3"/>
      <c r="K204" s="3"/>
      <c r="L204" s="28">
        <f>SUM(E204/D204)</f>
        <v>1</v>
      </c>
      <c r="M204" s="73"/>
    </row>
    <row r="205" spans="1:13" ht="12">
      <c r="A205" s="29"/>
      <c r="B205" s="74">
        <v>90020</v>
      </c>
      <c r="C205" s="26" t="s">
        <v>127</v>
      </c>
      <c r="D205" s="3"/>
      <c r="E205" s="3"/>
      <c r="F205" s="3"/>
      <c r="G205" s="3"/>
      <c r="H205" s="3"/>
      <c r="I205" s="3"/>
      <c r="J205" s="3"/>
      <c r="K205" s="3"/>
      <c r="L205" s="28"/>
      <c r="M205" s="73"/>
    </row>
    <row r="206" spans="1:13" ht="12">
      <c r="A206" s="29"/>
      <c r="B206" s="74"/>
      <c r="C206" s="26" t="s">
        <v>128</v>
      </c>
      <c r="D206" s="3">
        <v>222088</v>
      </c>
      <c r="E206" s="3">
        <f>SUM(F206+K206)</f>
        <v>117337</v>
      </c>
      <c r="F206" s="3">
        <v>30663</v>
      </c>
      <c r="G206" s="3"/>
      <c r="H206" s="3"/>
      <c r="I206" s="3"/>
      <c r="J206" s="3"/>
      <c r="K206" s="3">
        <v>86674</v>
      </c>
      <c r="L206" s="28">
        <f>SUM(E206/D206)</f>
        <v>0.53</v>
      </c>
      <c r="M206" s="73"/>
    </row>
    <row r="207" spans="1:13" ht="12.75" thickBot="1">
      <c r="A207" s="35"/>
      <c r="B207" s="85">
        <v>90095</v>
      </c>
      <c r="C207" s="36" t="s">
        <v>151</v>
      </c>
      <c r="D207" s="37">
        <v>2500886</v>
      </c>
      <c r="E207" s="37">
        <f>SUM(F207+K207)</f>
        <v>1968080</v>
      </c>
      <c r="F207" s="37">
        <v>578154</v>
      </c>
      <c r="G207" s="37">
        <v>150000</v>
      </c>
      <c r="H207" s="37">
        <v>132864</v>
      </c>
      <c r="I207" s="37"/>
      <c r="J207" s="37"/>
      <c r="K207" s="37">
        <v>1389926</v>
      </c>
      <c r="L207" s="39">
        <f>SUM(E207/D207)</f>
        <v>0.79</v>
      </c>
      <c r="M207" s="73"/>
    </row>
    <row r="208" spans="1:13" s="10" customFormat="1" ht="12.75" thickBot="1">
      <c r="A208" s="40">
        <v>1</v>
      </c>
      <c r="B208" s="41">
        <v>2</v>
      </c>
      <c r="C208" s="41">
        <v>3</v>
      </c>
      <c r="D208" s="42">
        <v>4</v>
      </c>
      <c r="E208" s="42">
        <v>5</v>
      </c>
      <c r="F208" s="42">
        <v>6</v>
      </c>
      <c r="G208" s="42">
        <v>7</v>
      </c>
      <c r="H208" s="42">
        <v>8</v>
      </c>
      <c r="I208" s="42">
        <v>9</v>
      </c>
      <c r="J208" s="42">
        <v>10</v>
      </c>
      <c r="K208" s="42">
        <v>11</v>
      </c>
      <c r="L208" s="89">
        <v>12</v>
      </c>
      <c r="M208" s="73"/>
    </row>
    <row r="209" spans="1:13" ht="12">
      <c r="A209" s="29"/>
      <c r="B209" s="74"/>
      <c r="C209" s="26"/>
      <c r="D209" s="3"/>
      <c r="E209" s="3"/>
      <c r="F209" s="3"/>
      <c r="G209" s="3"/>
      <c r="H209" s="3"/>
      <c r="I209" s="3"/>
      <c r="J209" s="3"/>
      <c r="K209" s="3"/>
      <c r="L209" s="28"/>
      <c r="M209" s="73"/>
    </row>
    <row r="210" spans="1:13" ht="12">
      <c r="A210" s="29">
        <v>921</v>
      </c>
      <c r="B210" s="74"/>
      <c r="C210" s="26" t="s">
        <v>79</v>
      </c>
      <c r="D210" s="3"/>
      <c r="E210" s="3"/>
      <c r="F210" s="3"/>
      <c r="G210" s="3"/>
      <c r="H210" s="3"/>
      <c r="I210" s="3"/>
      <c r="J210" s="3"/>
      <c r="K210" s="3"/>
      <c r="L210" s="28"/>
      <c r="M210" s="73"/>
    </row>
    <row r="211" spans="1:13" ht="12">
      <c r="A211" s="29"/>
      <c r="B211" s="72"/>
      <c r="C211" s="22" t="s">
        <v>80</v>
      </c>
      <c r="D211" s="4">
        <f aca="true" t="shared" si="39" ref="D211:K211">SUM(D213:D216)</f>
        <v>3737339</v>
      </c>
      <c r="E211" s="4">
        <f>SUM(E213:E216)</f>
        <v>3691280</v>
      </c>
      <c r="F211" s="4">
        <f t="shared" si="39"/>
        <v>3386705</v>
      </c>
      <c r="G211" s="4">
        <f t="shared" si="39"/>
        <v>2829960</v>
      </c>
      <c r="H211" s="4">
        <f t="shared" si="39"/>
        <v>51059</v>
      </c>
      <c r="I211" s="4">
        <f t="shared" si="39"/>
        <v>0</v>
      </c>
      <c r="J211" s="4">
        <f t="shared" si="39"/>
        <v>0</v>
      </c>
      <c r="K211" s="4">
        <f t="shared" si="39"/>
        <v>304575</v>
      </c>
      <c r="L211" s="24">
        <f>SUM(E211/D211)</f>
        <v>0.99</v>
      </c>
      <c r="M211" s="73"/>
    </row>
    <row r="212" spans="1:13" ht="12">
      <c r="A212" s="29"/>
      <c r="B212" s="74"/>
      <c r="C212" s="26"/>
      <c r="D212" s="3"/>
      <c r="E212" s="3"/>
      <c r="F212" s="3"/>
      <c r="G212" s="3"/>
      <c r="H212" s="3"/>
      <c r="I212" s="3"/>
      <c r="J212" s="3"/>
      <c r="K212" s="3"/>
      <c r="L212" s="28"/>
      <c r="M212" s="73"/>
    </row>
    <row r="213" spans="1:13" ht="12">
      <c r="A213" s="29"/>
      <c r="B213" s="74">
        <v>92109</v>
      </c>
      <c r="C213" s="26" t="s">
        <v>15</v>
      </c>
      <c r="D213" s="3">
        <v>2517379</v>
      </c>
      <c r="E213" s="3">
        <f>SUM(F213+K213)</f>
        <v>2491247</v>
      </c>
      <c r="F213" s="3">
        <v>2396668</v>
      </c>
      <c r="G213" s="3">
        <v>1873000</v>
      </c>
      <c r="H213" s="3">
        <v>51059</v>
      </c>
      <c r="I213" s="3"/>
      <c r="J213" s="3"/>
      <c r="K213" s="3">
        <v>94579</v>
      </c>
      <c r="L213" s="28">
        <f>SUM(E213/D213)</f>
        <v>0.99</v>
      </c>
      <c r="M213" s="73"/>
    </row>
    <row r="214" spans="1:13" ht="12">
      <c r="A214" s="29"/>
      <c r="B214" s="74">
        <v>92116</v>
      </c>
      <c r="C214" s="26" t="s">
        <v>19</v>
      </c>
      <c r="D214" s="3">
        <v>1129960</v>
      </c>
      <c r="E214" s="3">
        <f>SUM(F214+K214)</f>
        <v>1129956</v>
      </c>
      <c r="F214" s="3">
        <v>919960</v>
      </c>
      <c r="G214" s="3">
        <v>919960</v>
      </c>
      <c r="H214" s="3"/>
      <c r="I214" s="3"/>
      <c r="J214" s="3"/>
      <c r="K214" s="3">
        <v>209996</v>
      </c>
      <c r="L214" s="28">
        <f>SUM(E214/D214)</f>
        <v>1</v>
      </c>
      <c r="M214" s="73"/>
    </row>
    <row r="215" spans="1:13" ht="12">
      <c r="A215" s="29"/>
      <c r="B215" s="74">
        <v>92120</v>
      </c>
      <c r="C215" s="26" t="s">
        <v>38</v>
      </c>
      <c r="D215" s="3">
        <v>50000</v>
      </c>
      <c r="E215" s="3">
        <f>SUM(F215+K215)</f>
        <v>49999</v>
      </c>
      <c r="F215" s="3">
        <v>49999</v>
      </c>
      <c r="G215" s="3">
        <v>35000</v>
      </c>
      <c r="H215" s="3"/>
      <c r="I215" s="3"/>
      <c r="J215" s="3"/>
      <c r="K215" s="3"/>
      <c r="L215" s="28">
        <f>SUM(E215/D215)</f>
        <v>1</v>
      </c>
      <c r="M215" s="73"/>
    </row>
    <row r="216" spans="1:13" ht="12.75" thickBot="1">
      <c r="A216" s="78"/>
      <c r="B216" s="83">
        <v>92195</v>
      </c>
      <c r="C216" s="80" t="s">
        <v>151</v>
      </c>
      <c r="D216" s="81">
        <v>40000</v>
      </c>
      <c r="E216" s="81">
        <f>SUM(F216+K216)</f>
        <v>20078</v>
      </c>
      <c r="F216" s="81">
        <v>20078</v>
      </c>
      <c r="G216" s="81">
        <v>2000</v>
      </c>
      <c r="H216" s="81"/>
      <c r="I216" s="81"/>
      <c r="J216" s="81"/>
      <c r="K216" s="81"/>
      <c r="L216" s="82">
        <f>SUM(E216/D216)</f>
        <v>0.5</v>
      </c>
      <c r="M216" s="73"/>
    </row>
    <row r="217" spans="1:13" s="10" customFormat="1" ht="12.75" thickTop="1">
      <c r="A217" s="53"/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6"/>
      <c r="M217" s="73"/>
    </row>
    <row r="218" spans="1:13" ht="12">
      <c r="A218" s="29">
        <v>926</v>
      </c>
      <c r="B218" s="72"/>
      <c r="C218" s="22" t="s">
        <v>12</v>
      </c>
      <c r="D218" s="4">
        <f aca="true" t="shared" si="40" ref="D218:J218">SUM(D220:D223)</f>
        <v>3336036</v>
      </c>
      <c r="E218" s="4">
        <f>SUM(E220:E223)</f>
        <v>3270092</v>
      </c>
      <c r="F218" s="4">
        <f t="shared" si="40"/>
        <v>1978593</v>
      </c>
      <c r="G218" s="4">
        <f t="shared" si="40"/>
        <v>542500</v>
      </c>
      <c r="H218" s="4">
        <f t="shared" si="40"/>
        <v>658404</v>
      </c>
      <c r="I218" s="4">
        <f t="shared" si="40"/>
        <v>0</v>
      </c>
      <c r="J218" s="4">
        <f t="shared" si="40"/>
        <v>0</v>
      </c>
      <c r="K218" s="4">
        <f>SUM(K220:K223)</f>
        <v>1291499</v>
      </c>
      <c r="L218" s="24">
        <f>SUM(E218/D218)</f>
        <v>0.98</v>
      </c>
      <c r="M218" s="73"/>
    </row>
    <row r="219" spans="1:13" ht="12">
      <c r="A219" s="29"/>
      <c r="B219" s="74"/>
      <c r="C219" s="26"/>
      <c r="D219" s="3"/>
      <c r="E219" s="3"/>
      <c r="F219" s="3"/>
      <c r="G219" s="3"/>
      <c r="H219" s="3"/>
      <c r="I219" s="3"/>
      <c r="J219" s="3"/>
      <c r="K219" s="3"/>
      <c r="L219" s="28"/>
      <c r="M219" s="73"/>
    </row>
    <row r="220" spans="1:13" ht="12">
      <c r="A220" s="29"/>
      <c r="B220" s="74">
        <v>92601</v>
      </c>
      <c r="C220" s="26" t="s">
        <v>129</v>
      </c>
      <c r="D220" s="3">
        <v>1250000</v>
      </c>
      <c r="E220" s="3">
        <f>SUM(F220+K220)</f>
        <v>1195773</v>
      </c>
      <c r="F220" s="3"/>
      <c r="G220" s="3"/>
      <c r="H220" s="3"/>
      <c r="I220" s="3"/>
      <c r="J220" s="3"/>
      <c r="K220" s="3">
        <v>1195773</v>
      </c>
      <c r="L220" s="28">
        <f>SUM(E220/D220)</f>
        <v>0.96</v>
      </c>
      <c r="M220" s="73"/>
    </row>
    <row r="221" spans="1:13" ht="12">
      <c r="A221" s="29"/>
      <c r="B221" s="74">
        <v>92604</v>
      </c>
      <c r="C221" s="26" t="s">
        <v>21</v>
      </c>
      <c r="D221" s="3">
        <v>1508536</v>
      </c>
      <c r="E221" s="3">
        <f>SUM(F221+K221)</f>
        <v>1497524</v>
      </c>
      <c r="F221" s="3">
        <v>1401798</v>
      </c>
      <c r="G221" s="3"/>
      <c r="H221" s="3">
        <v>658404</v>
      </c>
      <c r="I221" s="3"/>
      <c r="J221" s="3"/>
      <c r="K221" s="3">
        <v>95726</v>
      </c>
      <c r="L221" s="28">
        <f>SUM(E221/D221)</f>
        <v>0.99</v>
      </c>
      <c r="M221" s="73"/>
    </row>
    <row r="222" spans="1:13" ht="12">
      <c r="A222" s="29"/>
      <c r="B222" s="74">
        <v>92605</v>
      </c>
      <c r="C222" s="26" t="s">
        <v>130</v>
      </c>
      <c r="D222" s="3">
        <v>542500</v>
      </c>
      <c r="E222" s="3">
        <f>SUM(F222+K222)</f>
        <v>542500</v>
      </c>
      <c r="F222" s="3">
        <v>542500</v>
      </c>
      <c r="G222" s="3">
        <v>542500</v>
      </c>
      <c r="H222" s="3"/>
      <c r="I222" s="3"/>
      <c r="J222" s="3"/>
      <c r="K222" s="3"/>
      <c r="L222" s="28">
        <f>SUM(E222/D222)</f>
        <v>1</v>
      </c>
      <c r="M222" s="73"/>
    </row>
    <row r="223" spans="1:13" ht="12.75" thickBot="1">
      <c r="A223" s="29"/>
      <c r="B223" s="74">
        <v>92695</v>
      </c>
      <c r="C223" s="26" t="s">
        <v>151</v>
      </c>
      <c r="D223" s="3">
        <v>35000</v>
      </c>
      <c r="E223" s="3">
        <f>SUM(F223+K223)</f>
        <v>34295</v>
      </c>
      <c r="F223" s="3">
        <v>34295</v>
      </c>
      <c r="G223" s="3"/>
      <c r="H223" s="3"/>
      <c r="I223" s="3"/>
      <c r="J223" s="3"/>
      <c r="K223" s="3"/>
      <c r="L223" s="28">
        <f>SUM(E223/D223)</f>
        <v>0.98</v>
      </c>
      <c r="M223" s="73"/>
    </row>
    <row r="224" spans="1:13" ht="12">
      <c r="A224" s="97" t="s">
        <v>41</v>
      </c>
      <c r="B224" s="46"/>
      <c r="C224" s="98"/>
      <c r="D224" s="47"/>
      <c r="E224" s="47"/>
      <c r="F224" s="47" t="s">
        <v>41</v>
      </c>
      <c r="G224" s="47"/>
      <c r="H224" s="47"/>
      <c r="I224" s="47"/>
      <c r="J224" s="47"/>
      <c r="K224" s="47"/>
      <c r="L224" s="49"/>
      <c r="M224" s="73"/>
    </row>
    <row r="225" spans="1:13" s="7" customFormat="1" ht="12.75">
      <c r="A225" s="99"/>
      <c r="B225" s="100" t="s">
        <v>81</v>
      </c>
      <c r="C225" s="101"/>
      <c r="D225" s="60">
        <f aca="true" t="shared" si="41" ref="D225:K225">SUM(D71,D77,D83,D89,D94,D100,D107,D116,D129,D134,D142,D148,D161,D170,D181,D187,D197,D211,D218)</f>
        <v>87452816</v>
      </c>
      <c r="E225" s="60">
        <f t="shared" si="41"/>
        <v>80185053</v>
      </c>
      <c r="F225" s="60">
        <f t="shared" si="41"/>
        <v>62912868</v>
      </c>
      <c r="G225" s="60">
        <f t="shared" si="41"/>
        <v>33899857</v>
      </c>
      <c r="H225" s="60">
        <f t="shared" si="41"/>
        <v>9513852</v>
      </c>
      <c r="I225" s="60">
        <f t="shared" si="41"/>
        <v>93235</v>
      </c>
      <c r="J225" s="60">
        <f t="shared" si="41"/>
        <v>239279</v>
      </c>
      <c r="K225" s="60">
        <f t="shared" si="41"/>
        <v>17272185</v>
      </c>
      <c r="L225" s="5">
        <f>SUM(E225/D225)</f>
        <v>0.92</v>
      </c>
      <c r="M225" s="73"/>
    </row>
    <row r="226" spans="1:13" ht="12.75" thickBot="1">
      <c r="A226" s="102"/>
      <c r="B226" s="36"/>
      <c r="C226" s="103"/>
      <c r="D226" s="37"/>
      <c r="E226" s="37"/>
      <c r="F226" s="37"/>
      <c r="G226" s="37"/>
      <c r="H226" s="37"/>
      <c r="I226" s="37"/>
      <c r="J226" s="37"/>
      <c r="K226" s="37"/>
      <c r="L226" s="39"/>
      <c r="M226" s="73"/>
    </row>
    <row r="227" spans="1:13" ht="36" customHeight="1">
      <c r="A227" s="141" t="s">
        <v>131</v>
      </c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73"/>
    </row>
    <row r="228" spans="1:13" ht="15.75" thickBo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"/>
      <c r="L228" s="1" t="s">
        <v>17</v>
      </c>
      <c r="M228" s="73"/>
    </row>
    <row r="229" spans="1:13" s="68" customFormat="1" ht="12">
      <c r="A229" s="137" t="s">
        <v>43</v>
      </c>
      <c r="B229" s="142" t="s">
        <v>53</v>
      </c>
      <c r="C229" s="134" t="s">
        <v>54</v>
      </c>
      <c r="D229" s="142" t="s">
        <v>42</v>
      </c>
      <c r="E229" s="142" t="s">
        <v>20</v>
      </c>
      <c r="F229" s="136" t="s">
        <v>56</v>
      </c>
      <c r="G229" s="127"/>
      <c r="H229" s="127"/>
      <c r="I229" s="127"/>
      <c r="J229" s="127"/>
      <c r="K229" s="131"/>
      <c r="L229" s="128" t="s">
        <v>83</v>
      </c>
      <c r="M229" s="73"/>
    </row>
    <row r="230" spans="1:13" s="68" customFormat="1" ht="12">
      <c r="A230" s="138"/>
      <c r="B230" s="143"/>
      <c r="C230" s="135"/>
      <c r="D230" s="143"/>
      <c r="E230" s="143"/>
      <c r="F230" s="132" t="s">
        <v>58</v>
      </c>
      <c r="G230" s="146" t="s">
        <v>9</v>
      </c>
      <c r="H230" s="146"/>
      <c r="I230" s="146"/>
      <c r="J230" s="146"/>
      <c r="K230" s="132" t="s">
        <v>59</v>
      </c>
      <c r="L230" s="129"/>
      <c r="M230" s="73"/>
    </row>
    <row r="231" spans="1:13" s="68" customFormat="1" ht="59.25" customHeight="1" thickBot="1">
      <c r="A231" s="138"/>
      <c r="B231" s="143"/>
      <c r="C231" s="135"/>
      <c r="D231" s="143"/>
      <c r="E231" s="143"/>
      <c r="F231" s="133"/>
      <c r="G231" s="9" t="s">
        <v>60</v>
      </c>
      <c r="H231" s="9" t="s">
        <v>84</v>
      </c>
      <c r="I231" s="9" t="s">
        <v>62</v>
      </c>
      <c r="J231" s="9" t="s">
        <v>63</v>
      </c>
      <c r="K231" s="133"/>
      <c r="L231" s="130"/>
      <c r="M231" s="73"/>
    </row>
    <row r="232" spans="1:13" s="10" customFormat="1" ht="12">
      <c r="A232" s="11">
        <v>1</v>
      </c>
      <c r="B232" s="13">
        <v>2</v>
      </c>
      <c r="C232" s="12">
        <v>3</v>
      </c>
      <c r="D232" s="13">
        <v>4</v>
      </c>
      <c r="E232" s="13">
        <v>5</v>
      </c>
      <c r="F232" s="13">
        <v>6</v>
      </c>
      <c r="G232" s="13">
        <v>7</v>
      </c>
      <c r="H232" s="13">
        <v>8</v>
      </c>
      <c r="I232" s="13">
        <v>9</v>
      </c>
      <c r="J232" s="13">
        <v>10</v>
      </c>
      <c r="K232" s="14">
        <v>11</v>
      </c>
      <c r="L232" s="105">
        <v>12</v>
      </c>
      <c r="M232" s="73"/>
    </row>
    <row r="233" spans="1:13" ht="12">
      <c r="A233" s="70"/>
      <c r="B233" s="26"/>
      <c r="C233" s="26"/>
      <c r="D233" s="26"/>
      <c r="E233" s="26"/>
      <c r="F233" s="26"/>
      <c r="G233" s="26"/>
      <c r="H233" s="26"/>
      <c r="I233" s="26"/>
      <c r="J233" s="26"/>
      <c r="K233" s="27"/>
      <c r="L233" s="106"/>
      <c r="M233" s="73"/>
    </row>
    <row r="234" spans="1:13" ht="12">
      <c r="A234" s="29">
        <v>750</v>
      </c>
      <c r="B234" s="72"/>
      <c r="C234" s="22" t="s">
        <v>47</v>
      </c>
      <c r="D234" s="3">
        <f aca="true" t="shared" si="42" ref="D234:K234">SUM(D236:D236)</f>
        <v>287500</v>
      </c>
      <c r="E234" s="3">
        <f t="shared" si="42"/>
        <v>287500</v>
      </c>
      <c r="F234" s="4">
        <f t="shared" si="42"/>
        <v>287500</v>
      </c>
      <c r="G234" s="4">
        <f t="shared" si="42"/>
        <v>0</v>
      </c>
      <c r="H234" s="4">
        <f t="shared" si="42"/>
        <v>287500</v>
      </c>
      <c r="I234" s="4">
        <f t="shared" si="42"/>
        <v>0</v>
      </c>
      <c r="J234" s="4">
        <f t="shared" si="42"/>
        <v>0</v>
      </c>
      <c r="K234" s="23">
        <f t="shared" si="42"/>
        <v>0</v>
      </c>
      <c r="L234" s="24">
        <f>SUM(E234/D234)</f>
        <v>1</v>
      </c>
      <c r="M234" s="73"/>
    </row>
    <row r="235" spans="1:13" ht="12">
      <c r="A235" s="29"/>
      <c r="B235" s="74"/>
      <c r="C235" s="26"/>
      <c r="D235" s="33"/>
      <c r="E235" s="33"/>
      <c r="F235" s="3"/>
      <c r="G235" s="3"/>
      <c r="H235" s="3"/>
      <c r="I235" s="3"/>
      <c r="J235" s="3"/>
      <c r="K235" s="27"/>
      <c r="L235" s="28"/>
      <c r="M235" s="73"/>
    </row>
    <row r="236" spans="1:13" ht="12.75" thickBot="1">
      <c r="A236" s="107"/>
      <c r="B236" s="83">
        <v>75011</v>
      </c>
      <c r="C236" s="80" t="s">
        <v>16</v>
      </c>
      <c r="D236" s="84">
        <v>287500</v>
      </c>
      <c r="E236" s="84">
        <f>SUM(F236+K236)</f>
        <v>287500</v>
      </c>
      <c r="F236" s="81">
        <v>287500</v>
      </c>
      <c r="G236" s="81"/>
      <c r="H236" s="81">
        <v>287500</v>
      </c>
      <c r="I236" s="81"/>
      <c r="J236" s="81"/>
      <c r="K236" s="84"/>
      <c r="L236" s="82">
        <f>SUM(E236/D236)</f>
        <v>1</v>
      </c>
      <c r="M236" s="73"/>
    </row>
    <row r="237" spans="1:13" ht="12.75" thickTop="1">
      <c r="A237" s="29"/>
      <c r="B237" s="74"/>
      <c r="C237" s="26"/>
      <c r="D237" s="3"/>
      <c r="E237" s="3"/>
      <c r="F237" s="3"/>
      <c r="G237" s="3"/>
      <c r="H237" s="3"/>
      <c r="I237" s="3"/>
      <c r="J237" s="3"/>
      <c r="K237" s="27"/>
      <c r="L237" s="28"/>
      <c r="M237" s="73"/>
    </row>
    <row r="238" spans="1:13" ht="12">
      <c r="A238" s="29">
        <v>751</v>
      </c>
      <c r="B238" s="74"/>
      <c r="C238" s="26" t="s">
        <v>48</v>
      </c>
      <c r="D238" s="3"/>
      <c r="E238" s="3"/>
      <c r="F238" s="3"/>
      <c r="G238" s="3"/>
      <c r="H238" s="3"/>
      <c r="I238" s="3"/>
      <c r="J238" s="3"/>
      <c r="K238" s="27"/>
      <c r="L238" s="28"/>
      <c r="M238" s="73"/>
    </row>
    <row r="239" spans="1:13" ht="12">
      <c r="A239" s="29"/>
      <c r="B239" s="74"/>
      <c r="C239" s="26" t="s">
        <v>132</v>
      </c>
      <c r="D239" s="3"/>
      <c r="E239" s="3"/>
      <c r="F239" s="3"/>
      <c r="G239" s="3"/>
      <c r="H239" s="3"/>
      <c r="I239" s="3"/>
      <c r="J239" s="3"/>
      <c r="K239" s="27"/>
      <c r="L239" s="28"/>
      <c r="M239" s="73"/>
    </row>
    <row r="240" spans="1:13" ht="12">
      <c r="A240" s="29"/>
      <c r="B240" s="72"/>
      <c r="C240" s="22" t="s">
        <v>11</v>
      </c>
      <c r="D240" s="4">
        <f>SUM(D243:D245)</f>
        <v>159142</v>
      </c>
      <c r="E240" s="4">
        <f aca="true" t="shared" si="43" ref="E240:K240">SUM(E243:E245)</f>
        <v>153491</v>
      </c>
      <c r="F240" s="4">
        <f t="shared" si="43"/>
        <v>153491</v>
      </c>
      <c r="G240" s="4">
        <f t="shared" si="43"/>
        <v>0</v>
      </c>
      <c r="H240" s="4">
        <f t="shared" si="43"/>
        <v>29904</v>
      </c>
      <c r="I240" s="4">
        <f t="shared" si="43"/>
        <v>0</v>
      </c>
      <c r="J240" s="4">
        <f t="shared" si="43"/>
        <v>0</v>
      </c>
      <c r="K240" s="4">
        <f t="shared" si="43"/>
        <v>0</v>
      </c>
      <c r="L240" s="24">
        <f>SUM(E240/D240)</f>
        <v>0.96</v>
      </c>
      <c r="M240" s="73"/>
    </row>
    <row r="241" spans="1:13" ht="12">
      <c r="A241" s="29"/>
      <c r="B241" s="74"/>
      <c r="C241" s="26"/>
      <c r="D241" s="33"/>
      <c r="E241" s="33"/>
      <c r="F241" s="3"/>
      <c r="G241" s="3"/>
      <c r="H241" s="3"/>
      <c r="I241" s="3"/>
      <c r="J241" s="3"/>
      <c r="K241" s="27"/>
      <c r="L241" s="28"/>
      <c r="M241" s="73"/>
    </row>
    <row r="242" spans="1:13" ht="12">
      <c r="A242" s="29"/>
      <c r="B242" s="74">
        <v>75101</v>
      </c>
      <c r="C242" s="26" t="s">
        <v>4</v>
      </c>
      <c r="D242" s="27"/>
      <c r="E242" s="27"/>
      <c r="F242" s="3"/>
      <c r="G242" s="3"/>
      <c r="H242" s="3"/>
      <c r="I242" s="3"/>
      <c r="J242" s="3"/>
      <c r="K242" s="27"/>
      <c r="L242" s="28"/>
      <c r="M242" s="73"/>
    </row>
    <row r="243" spans="1:13" ht="12">
      <c r="A243" s="108"/>
      <c r="B243" s="74"/>
      <c r="C243" s="26" t="s">
        <v>5</v>
      </c>
      <c r="D243" s="27">
        <v>6450</v>
      </c>
      <c r="E243" s="27">
        <f>SUM(F243+K243)</f>
        <v>4984</v>
      </c>
      <c r="F243" s="3">
        <v>4984</v>
      </c>
      <c r="G243" s="3"/>
      <c r="H243" s="3">
        <v>4984</v>
      </c>
      <c r="I243" s="3"/>
      <c r="J243" s="3"/>
      <c r="K243" s="27"/>
      <c r="L243" s="28">
        <f>SUM(E243/D243)</f>
        <v>0.77</v>
      </c>
      <c r="M243" s="73"/>
    </row>
    <row r="244" spans="1:13" ht="12">
      <c r="A244" s="29"/>
      <c r="B244" s="74">
        <v>75107</v>
      </c>
      <c r="C244" s="26" t="s">
        <v>94</v>
      </c>
      <c r="D244" s="3">
        <v>93212</v>
      </c>
      <c r="E244" s="27">
        <f>SUM(F244+K244)</f>
        <v>90512</v>
      </c>
      <c r="F244" s="3">
        <v>90512</v>
      </c>
      <c r="G244" s="3"/>
      <c r="H244" s="3">
        <v>12649</v>
      </c>
      <c r="I244" s="3"/>
      <c r="J244" s="3"/>
      <c r="K244" s="27"/>
      <c r="L244" s="28">
        <f>SUM(E244/D244)</f>
        <v>0.97</v>
      </c>
      <c r="M244" s="73"/>
    </row>
    <row r="245" spans="1:13" ht="12.75" thickBot="1">
      <c r="A245" s="107"/>
      <c r="B245" s="74">
        <v>75108</v>
      </c>
      <c r="C245" s="26" t="s">
        <v>95</v>
      </c>
      <c r="D245" s="3">
        <v>59480</v>
      </c>
      <c r="E245" s="84">
        <f>SUM(F245+K245)</f>
        <v>57995</v>
      </c>
      <c r="F245" s="3">
        <v>57995</v>
      </c>
      <c r="G245" s="3"/>
      <c r="H245" s="3">
        <v>12271</v>
      </c>
      <c r="I245" s="3"/>
      <c r="J245" s="3"/>
      <c r="K245" s="27"/>
      <c r="L245" s="82">
        <f>SUM(E245/D245)</f>
        <v>0.98</v>
      </c>
      <c r="M245" s="73"/>
    </row>
    <row r="246" spans="1:13" ht="12.75" thickTop="1">
      <c r="A246" s="29"/>
      <c r="B246" s="109"/>
      <c r="C246" s="110"/>
      <c r="D246" s="111"/>
      <c r="E246" s="111"/>
      <c r="F246" s="111"/>
      <c r="G246" s="111"/>
      <c r="H246" s="111"/>
      <c r="I246" s="111"/>
      <c r="J246" s="111"/>
      <c r="K246" s="112"/>
      <c r="L246" s="28"/>
      <c r="M246" s="73"/>
    </row>
    <row r="247" spans="1:13" ht="12">
      <c r="A247" s="29">
        <v>752</v>
      </c>
      <c r="B247" s="72"/>
      <c r="C247" s="22" t="s">
        <v>133</v>
      </c>
      <c r="D247" s="4">
        <f aca="true" t="shared" si="44" ref="D247:K247">SUM(D249)</f>
        <v>500</v>
      </c>
      <c r="E247" s="4">
        <f t="shared" si="44"/>
        <v>500</v>
      </c>
      <c r="F247" s="23">
        <f t="shared" si="44"/>
        <v>500</v>
      </c>
      <c r="G247" s="4">
        <f t="shared" si="44"/>
        <v>0</v>
      </c>
      <c r="H247" s="4">
        <f t="shared" si="44"/>
        <v>0</v>
      </c>
      <c r="I247" s="4">
        <f t="shared" si="44"/>
        <v>0</v>
      </c>
      <c r="J247" s="4">
        <f t="shared" si="44"/>
        <v>0</v>
      </c>
      <c r="K247" s="23">
        <f t="shared" si="44"/>
        <v>0</v>
      </c>
      <c r="L247" s="24">
        <f>SUM(E247/D247)</f>
        <v>1</v>
      </c>
      <c r="M247" s="73"/>
    </row>
    <row r="248" spans="1:13" ht="12">
      <c r="A248" s="29"/>
      <c r="B248" s="74"/>
      <c r="C248" s="26"/>
      <c r="D248" s="3"/>
      <c r="E248" s="3"/>
      <c r="F248" s="27"/>
      <c r="G248" s="3"/>
      <c r="H248" s="3"/>
      <c r="I248" s="3"/>
      <c r="J248" s="3"/>
      <c r="K248" s="27"/>
      <c r="L248" s="28"/>
      <c r="M248" s="73"/>
    </row>
    <row r="249" spans="1:13" ht="12.75" thickBot="1">
      <c r="A249" s="78"/>
      <c r="B249" s="83">
        <v>75212</v>
      </c>
      <c r="C249" s="80" t="s">
        <v>29</v>
      </c>
      <c r="D249" s="81">
        <v>500</v>
      </c>
      <c r="E249" s="81">
        <f>SUM(F249+K249)</f>
        <v>500</v>
      </c>
      <c r="F249" s="84">
        <v>500</v>
      </c>
      <c r="G249" s="81"/>
      <c r="H249" s="81"/>
      <c r="I249" s="81"/>
      <c r="J249" s="81"/>
      <c r="K249" s="84"/>
      <c r="L249" s="82">
        <f>SUM(E249/D249)</f>
        <v>1</v>
      </c>
      <c r="M249" s="73"/>
    </row>
    <row r="250" spans="1:13" ht="12.75" thickTop="1">
      <c r="A250" s="29"/>
      <c r="B250" s="74"/>
      <c r="C250" s="26"/>
      <c r="D250" s="3"/>
      <c r="E250" s="3"/>
      <c r="F250" s="112"/>
      <c r="G250" s="3"/>
      <c r="H250" s="3"/>
      <c r="I250" s="3"/>
      <c r="J250" s="3"/>
      <c r="K250" s="27"/>
      <c r="L250" s="28"/>
      <c r="M250" s="73"/>
    </row>
    <row r="251" spans="1:13" ht="12">
      <c r="A251" s="29">
        <v>754</v>
      </c>
      <c r="B251" s="74"/>
      <c r="C251" s="26" t="s">
        <v>152</v>
      </c>
      <c r="D251" s="3"/>
      <c r="E251" s="3"/>
      <c r="F251" s="3"/>
      <c r="G251" s="3"/>
      <c r="H251" s="3"/>
      <c r="I251" s="3"/>
      <c r="J251" s="3"/>
      <c r="K251" s="52"/>
      <c r="L251" s="28"/>
      <c r="M251" s="73"/>
    </row>
    <row r="252" spans="1:13" ht="12">
      <c r="A252" s="29"/>
      <c r="B252" s="72"/>
      <c r="C252" s="22" t="s">
        <v>153</v>
      </c>
      <c r="D252" s="4">
        <f aca="true" t="shared" si="45" ref="D252:K252">SUM(D254)</f>
        <v>2000</v>
      </c>
      <c r="E252" s="4">
        <f t="shared" si="45"/>
        <v>2000</v>
      </c>
      <c r="F252" s="4">
        <f t="shared" si="45"/>
        <v>2000</v>
      </c>
      <c r="G252" s="4">
        <f t="shared" si="45"/>
        <v>0</v>
      </c>
      <c r="H252" s="4">
        <f t="shared" si="45"/>
        <v>0</v>
      </c>
      <c r="I252" s="4">
        <f t="shared" si="45"/>
        <v>0</v>
      </c>
      <c r="J252" s="4">
        <f t="shared" si="45"/>
        <v>0</v>
      </c>
      <c r="K252" s="113">
        <f t="shared" si="45"/>
        <v>0</v>
      </c>
      <c r="L252" s="24">
        <f>SUM(E252/D252)</f>
        <v>1</v>
      </c>
      <c r="M252" s="73"/>
    </row>
    <row r="253" spans="1:13" ht="12">
      <c r="A253" s="70"/>
      <c r="B253" s="74"/>
      <c r="C253" s="26"/>
      <c r="D253" s="3"/>
      <c r="E253" s="3"/>
      <c r="F253" s="3"/>
      <c r="G253" s="3"/>
      <c r="H253" s="3"/>
      <c r="I253" s="3"/>
      <c r="J253" s="3"/>
      <c r="K253" s="52"/>
      <c r="L253" s="28"/>
      <c r="M253" s="73"/>
    </row>
    <row r="254" spans="1:13" ht="12.75" thickBot="1">
      <c r="A254" s="114"/>
      <c r="B254" s="83">
        <v>75414</v>
      </c>
      <c r="C254" s="80" t="s">
        <v>6</v>
      </c>
      <c r="D254" s="81">
        <v>2000</v>
      </c>
      <c r="E254" s="81">
        <f>SUM(F254+K254)</f>
        <v>2000</v>
      </c>
      <c r="F254" s="81">
        <v>2000</v>
      </c>
      <c r="G254" s="81"/>
      <c r="H254" s="81"/>
      <c r="I254" s="81"/>
      <c r="J254" s="81"/>
      <c r="K254" s="115"/>
      <c r="L254" s="82">
        <f>SUM(E254/D254)</f>
        <v>1</v>
      </c>
      <c r="M254" s="73"/>
    </row>
    <row r="255" spans="1:13" ht="12.75" thickTop="1">
      <c r="A255" s="70"/>
      <c r="B255" s="74"/>
      <c r="C255" s="26"/>
      <c r="D255" s="3"/>
      <c r="E255" s="3"/>
      <c r="F255" s="3"/>
      <c r="G255" s="3"/>
      <c r="H255" s="3"/>
      <c r="I255" s="3"/>
      <c r="J255" s="3"/>
      <c r="K255" s="52"/>
      <c r="L255" s="28"/>
      <c r="M255" s="73"/>
    </row>
    <row r="256" spans="1:13" ht="12">
      <c r="A256" s="29">
        <v>851</v>
      </c>
      <c r="B256" s="72"/>
      <c r="C256" s="22" t="s">
        <v>51</v>
      </c>
      <c r="D256" s="4">
        <f>SUM(D258)</f>
        <v>900</v>
      </c>
      <c r="E256" s="4">
        <f aca="true" t="shared" si="46" ref="E256:K256">SUM(E258)</f>
        <v>491</v>
      </c>
      <c r="F256" s="4">
        <f t="shared" si="46"/>
        <v>491</v>
      </c>
      <c r="G256" s="4">
        <f t="shared" si="46"/>
        <v>0</v>
      </c>
      <c r="H256" s="4">
        <f t="shared" si="46"/>
        <v>491</v>
      </c>
      <c r="I256" s="4">
        <f t="shared" si="46"/>
        <v>0</v>
      </c>
      <c r="J256" s="4">
        <f t="shared" si="46"/>
        <v>0</v>
      </c>
      <c r="K256" s="4">
        <f t="shared" si="46"/>
        <v>0</v>
      </c>
      <c r="L256" s="24">
        <f>SUM(E256/D256)</f>
        <v>0.55</v>
      </c>
      <c r="M256" s="73"/>
    </row>
    <row r="257" spans="1:13" ht="12">
      <c r="A257" s="70"/>
      <c r="B257" s="74"/>
      <c r="C257" s="26"/>
      <c r="D257" s="3"/>
      <c r="E257" s="3"/>
      <c r="F257" s="3"/>
      <c r="G257" s="3"/>
      <c r="H257" s="3"/>
      <c r="I257" s="3"/>
      <c r="J257" s="3"/>
      <c r="K257" s="52"/>
      <c r="L257" s="28"/>
      <c r="M257" s="73"/>
    </row>
    <row r="258" spans="1:13" ht="12.75" thickBot="1">
      <c r="A258" s="114"/>
      <c r="B258" s="83">
        <v>85195</v>
      </c>
      <c r="C258" s="80" t="s">
        <v>151</v>
      </c>
      <c r="D258" s="81">
        <v>900</v>
      </c>
      <c r="E258" s="81">
        <f>SUM(F258+K258)</f>
        <v>491</v>
      </c>
      <c r="F258" s="81">
        <v>491</v>
      </c>
      <c r="G258" s="81"/>
      <c r="H258" s="81">
        <v>491</v>
      </c>
      <c r="I258" s="81"/>
      <c r="J258" s="81"/>
      <c r="K258" s="115"/>
      <c r="L258" s="82">
        <f>SUM(E258/D258)</f>
        <v>0.55</v>
      </c>
      <c r="M258" s="73"/>
    </row>
    <row r="259" spans="1:13" ht="12.75" thickTop="1">
      <c r="A259" s="29"/>
      <c r="B259" s="74"/>
      <c r="C259" s="26"/>
      <c r="D259" s="3"/>
      <c r="E259" s="3"/>
      <c r="F259" s="3"/>
      <c r="G259" s="3"/>
      <c r="H259" s="3"/>
      <c r="I259" s="3"/>
      <c r="J259" s="3"/>
      <c r="K259" s="52"/>
      <c r="L259" s="28"/>
      <c r="M259" s="73"/>
    </row>
    <row r="260" spans="1:13" ht="12">
      <c r="A260" s="29">
        <v>852</v>
      </c>
      <c r="B260" s="72"/>
      <c r="C260" s="22" t="s">
        <v>22</v>
      </c>
      <c r="D260" s="23">
        <f aca="true" t="shared" si="47" ref="D260:K260">SUM(D262:D272)</f>
        <v>8817683</v>
      </c>
      <c r="E260" s="23">
        <f t="shared" si="47"/>
        <v>8777757</v>
      </c>
      <c r="F260" s="23">
        <f t="shared" si="47"/>
        <v>8775757</v>
      </c>
      <c r="G260" s="23">
        <f t="shared" si="47"/>
        <v>115319</v>
      </c>
      <c r="H260" s="23">
        <f t="shared" si="47"/>
        <v>306402</v>
      </c>
      <c r="I260" s="23">
        <f t="shared" si="47"/>
        <v>0</v>
      </c>
      <c r="J260" s="23">
        <f t="shared" si="47"/>
        <v>0</v>
      </c>
      <c r="K260" s="23">
        <f t="shared" si="47"/>
        <v>2000</v>
      </c>
      <c r="L260" s="24">
        <f>SUM(E260/D260)</f>
        <v>1</v>
      </c>
      <c r="M260" s="73"/>
    </row>
    <row r="261" spans="1:13" ht="12">
      <c r="A261" s="29"/>
      <c r="B261" s="74"/>
      <c r="C261" s="26"/>
      <c r="D261" s="3"/>
      <c r="E261" s="3"/>
      <c r="F261" s="3"/>
      <c r="G261" s="3"/>
      <c r="H261" s="3"/>
      <c r="I261" s="3"/>
      <c r="J261" s="3"/>
      <c r="K261" s="52"/>
      <c r="L261" s="28"/>
      <c r="M261" s="73"/>
    </row>
    <row r="262" spans="1:13" ht="12">
      <c r="A262" s="29"/>
      <c r="B262" s="74">
        <v>85203</v>
      </c>
      <c r="C262" s="26" t="s">
        <v>25</v>
      </c>
      <c r="D262" s="3">
        <v>115319</v>
      </c>
      <c r="E262" s="3">
        <f>SUM(F262+K262)</f>
        <v>115319</v>
      </c>
      <c r="F262" s="3">
        <v>115319</v>
      </c>
      <c r="G262" s="3">
        <v>115319</v>
      </c>
      <c r="H262" s="3"/>
      <c r="I262" s="3"/>
      <c r="J262" s="3"/>
      <c r="K262" s="52"/>
      <c r="L262" s="28">
        <f>SUM(E262/D262)</f>
        <v>1</v>
      </c>
      <c r="M262" s="73"/>
    </row>
    <row r="263" spans="1:13" ht="12">
      <c r="A263" s="29"/>
      <c r="B263" s="74">
        <v>85212</v>
      </c>
      <c r="C263" s="26" t="s">
        <v>39</v>
      </c>
      <c r="D263" s="3"/>
      <c r="E263" s="3"/>
      <c r="F263" s="3"/>
      <c r="G263" s="3"/>
      <c r="H263" s="3"/>
      <c r="I263" s="3"/>
      <c r="J263" s="3"/>
      <c r="K263" s="52"/>
      <c r="L263" s="28"/>
      <c r="M263" s="73"/>
    </row>
    <row r="264" spans="1:13" ht="12">
      <c r="A264" s="29"/>
      <c r="B264" s="74"/>
      <c r="C264" s="26" t="s">
        <v>40</v>
      </c>
      <c r="D264" s="3"/>
      <c r="E264" s="3"/>
      <c r="F264" s="3"/>
      <c r="G264" s="3"/>
      <c r="H264" s="3"/>
      <c r="I264" s="3"/>
      <c r="J264" s="3"/>
      <c r="K264" s="52"/>
      <c r="L264" s="28"/>
      <c r="M264" s="73"/>
    </row>
    <row r="265" spans="1:13" ht="12">
      <c r="A265" s="29"/>
      <c r="B265" s="74"/>
      <c r="C265" s="26" t="s">
        <v>150</v>
      </c>
      <c r="D265" s="3">
        <v>7881938</v>
      </c>
      <c r="E265" s="3">
        <f>SUM(F265+K265)</f>
        <v>7848532</v>
      </c>
      <c r="F265" s="3">
        <v>7846532</v>
      </c>
      <c r="G265" s="3"/>
      <c r="H265" s="3">
        <v>185402</v>
      </c>
      <c r="I265" s="3"/>
      <c r="J265" s="3"/>
      <c r="K265" s="27">
        <v>2000</v>
      </c>
      <c r="L265" s="28">
        <f>SUM(E265/D265)</f>
        <v>1</v>
      </c>
      <c r="M265" s="73"/>
    </row>
    <row r="266" spans="1:13" ht="12">
      <c r="A266" s="29"/>
      <c r="B266" s="74">
        <v>85213</v>
      </c>
      <c r="C266" s="26" t="s">
        <v>134</v>
      </c>
      <c r="D266" s="3"/>
      <c r="E266" s="3"/>
      <c r="F266" s="3"/>
      <c r="G266" s="3"/>
      <c r="H266" s="3"/>
      <c r="I266" s="3"/>
      <c r="J266" s="3"/>
      <c r="K266" s="52"/>
      <c r="L266" s="28"/>
      <c r="M266" s="73"/>
    </row>
    <row r="267" spans="1:13" ht="12">
      <c r="A267" s="29"/>
      <c r="B267" s="74"/>
      <c r="C267" s="26" t="s">
        <v>135</v>
      </c>
      <c r="D267" s="3"/>
      <c r="E267" s="3"/>
      <c r="F267" s="3"/>
      <c r="G267" s="3"/>
      <c r="H267" s="3"/>
      <c r="I267" s="3"/>
      <c r="J267" s="3"/>
      <c r="K267" s="52"/>
      <c r="L267" s="28"/>
      <c r="M267" s="73"/>
    </row>
    <row r="268" spans="1:13" ht="12">
      <c r="A268" s="29"/>
      <c r="B268" s="74"/>
      <c r="C268" s="26" t="s">
        <v>136</v>
      </c>
      <c r="D268" s="3">
        <v>84400</v>
      </c>
      <c r="E268" s="3">
        <f>SUM(F268+K268)</f>
        <v>83524</v>
      </c>
      <c r="F268" s="3">
        <v>83524</v>
      </c>
      <c r="G268" s="3"/>
      <c r="H268" s="3"/>
      <c r="I268" s="3"/>
      <c r="J268" s="3"/>
      <c r="K268" s="52"/>
      <c r="L268" s="28">
        <f>SUM(E268/D268)</f>
        <v>0.99</v>
      </c>
      <c r="M268" s="73"/>
    </row>
    <row r="269" spans="1:13" ht="12">
      <c r="A269" s="29"/>
      <c r="B269" s="74">
        <v>85214</v>
      </c>
      <c r="C269" s="26" t="s">
        <v>114</v>
      </c>
      <c r="D269" s="3"/>
      <c r="E269" s="3"/>
      <c r="F269" s="3"/>
      <c r="G269" s="3"/>
      <c r="H269" s="3"/>
      <c r="I269" s="3"/>
      <c r="J269" s="3"/>
      <c r="K269" s="52"/>
      <c r="L269" s="28"/>
      <c r="M269" s="73"/>
    </row>
    <row r="270" spans="1:13" ht="12">
      <c r="A270" s="29"/>
      <c r="B270" s="74"/>
      <c r="C270" s="26" t="s">
        <v>37</v>
      </c>
      <c r="D270" s="3">
        <v>612026</v>
      </c>
      <c r="E270" s="3">
        <f>SUM(F270+K270)</f>
        <v>606382</v>
      </c>
      <c r="F270" s="3">
        <v>606382</v>
      </c>
      <c r="G270" s="3"/>
      <c r="H270" s="3"/>
      <c r="I270" s="3"/>
      <c r="J270" s="3"/>
      <c r="K270" s="52"/>
      <c r="L270" s="28">
        <f>SUM(E270/D270)</f>
        <v>0.99</v>
      </c>
      <c r="M270" s="73"/>
    </row>
    <row r="271" spans="1:13" ht="12">
      <c r="A271" s="29"/>
      <c r="B271" s="74">
        <v>85228</v>
      </c>
      <c r="C271" s="26" t="s">
        <v>137</v>
      </c>
      <c r="D271" s="3"/>
      <c r="E271" s="3"/>
      <c r="F271" s="3"/>
      <c r="G271" s="3"/>
      <c r="H271" s="3"/>
      <c r="I271" s="3"/>
      <c r="J271" s="3"/>
      <c r="K271" s="52"/>
      <c r="L271" s="28"/>
      <c r="M271" s="73"/>
    </row>
    <row r="272" spans="1:13" ht="12.75" thickBot="1">
      <c r="A272" s="35"/>
      <c r="B272" s="85"/>
      <c r="C272" s="36" t="s">
        <v>138</v>
      </c>
      <c r="D272" s="37">
        <v>124000</v>
      </c>
      <c r="E272" s="38">
        <f>SUM(F272+K272)</f>
        <v>124000</v>
      </c>
      <c r="F272" s="37">
        <v>124000</v>
      </c>
      <c r="G272" s="37"/>
      <c r="H272" s="37">
        <v>121000</v>
      </c>
      <c r="I272" s="37"/>
      <c r="J272" s="37"/>
      <c r="K272" s="116"/>
      <c r="L272" s="39">
        <f>SUM(E272/D272)</f>
        <v>1</v>
      </c>
      <c r="M272" s="73"/>
    </row>
    <row r="273" spans="1:13" ht="12">
      <c r="A273" s="70"/>
      <c r="B273" s="26"/>
      <c r="C273" s="26"/>
      <c r="D273" s="26"/>
      <c r="E273" s="26"/>
      <c r="F273" s="26"/>
      <c r="G273" s="26"/>
      <c r="H273" s="26"/>
      <c r="I273" s="26"/>
      <c r="J273" s="26"/>
      <c r="K273" s="52"/>
      <c r="L273" s="28"/>
      <c r="M273" s="73"/>
    </row>
    <row r="274" spans="1:13" s="7" customFormat="1" ht="12.75">
      <c r="A274" s="99"/>
      <c r="B274" s="117"/>
      <c r="C274" s="100" t="s">
        <v>81</v>
      </c>
      <c r="D274" s="60">
        <f>SUM(D234+D240+D247+D252+D256+D260)</f>
        <v>9267725</v>
      </c>
      <c r="E274" s="60">
        <f aca="true" t="shared" si="48" ref="E274:K274">SUM(E234+E240+E247+E252+E256+E260)</f>
        <v>9221739</v>
      </c>
      <c r="F274" s="60">
        <f>SUM(F234+F240+F247+F252+F256+F260)</f>
        <v>9219739</v>
      </c>
      <c r="G274" s="60">
        <f t="shared" si="48"/>
        <v>115319</v>
      </c>
      <c r="H274" s="60">
        <f t="shared" si="48"/>
        <v>624297</v>
      </c>
      <c r="I274" s="60">
        <f t="shared" si="48"/>
        <v>0</v>
      </c>
      <c r="J274" s="60">
        <f t="shared" si="48"/>
        <v>0</v>
      </c>
      <c r="K274" s="60">
        <f t="shared" si="48"/>
        <v>2000</v>
      </c>
      <c r="L274" s="5">
        <f>SUM(E274/D274)</f>
        <v>1</v>
      </c>
      <c r="M274" s="73"/>
    </row>
    <row r="275" spans="1:13" ht="12.75" thickBot="1">
      <c r="A275" s="102"/>
      <c r="B275" s="36"/>
      <c r="C275" s="36"/>
      <c r="D275" s="36"/>
      <c r="E275" s="36"/>
      <c r="F275" s="36"/>
      <c r="G275" s="36"/>
      <c r="H275" s="36"/>
      <c r="I275" s="36"/>
      <c r="J275" s="36"/>
      <c r="K275" s="116"/>
      <c r="L275" s="39"/>
      <c r="M275" s="73"/>
    </row>
    <row r="276" spans="1:13" ht="16.5" customHeight="1">
      <c r="A276" s="90" t="s">
        <v>145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118"/>
      <c r="M276" s="73"/>
    </row>
    <row r="277" spans="1:13" ht="41.25" customHeight="1">
      <c r="A277" s="141" t="s">
        <v>139</v>
      </c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73"/>
    </row>
    <row r="278" spans="1:13" ht="15.75" thickBo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"/>
      <c r="L278" s="1" t="s">
        <v>17</v>
      </c>
      <c r="M278" s="73"/>
    </row>
    <row r="279" spans="1:13" s="68" customFormat="1" ht="12">
      <c r="A279" s="137" t="s">
        <v>43</v>
      </c>
      <c r="B279" s="142" t="s">
        <v>53</v>
      </c>
      <c r="C279" s="134" t="s">
        <v>54</v>
      </c>
      <c r="D279" s="142" t="s">
        <v>42</v>
      </c>
      <c r="E279" s="142" t="s">
        <v>20</v>
      </c>
      <c r="F279" s="136" t="s">
        <v>56</v>
      </c>
      <c r="G279" s="127"/>
      <c r="H279" s="127"/>
      <c r="I279" s="127"/>
      <c r="J279" s="127"/>
      <c r="K279" s="131"/>
      <c r="L279" s="144" t="s">
        <v>83</v>
      </c>
      <c r="M279" s="73"/>
    </row>
    <row r="280" spans="1:13" s="68" customFormat="1" ht="12">
      <c r="A280" s="138"/>
      <c r="B280" s="143"/>
      <c r="C280" s="135"/>
      <c r="D280" s="143"/>
      <c r="E280" s="143"/>
      <c r="F280" s="132" t="s">
        <v>58</v>
      </c>
      <c r="G280" s="146" t="s">
        <v>9</v>
      </c>
      <c r="H280" s="146"/>
      <c r="I280" s="146"/>
      <c r="J280" s="146"/>
      <c r="K280" s="132" t="s">
        <v>59</v>
      </c>
      <c r="L280" s="145"/>
      <c r="M280" s="73"/>
    </row>
    <row r="281" spans="1:13" s="68" customFormat="1" ht="57.75" customHeight="1" thickBot="1">
      <c r="A281" s="138"/>
      <c r="B281" s="143"/>
      <c r="C281" s="135"/>
      <c r="D281" s="143"/>
      <c r="E281" s="143"/>
      <c r="F281" s="133"/>
      <c r="G281" s="9" t="s">
        <v>60</v>
      </c>
      <c r="H281" s="9" t="s">
        <v>84</v>
      </c>
      <c r="I281" s="9" t="s">
        <v>62</v>
      </c>
      <c r="J281" s="9" t="s">
        <v>63</v>
      </c>
      <c r="K281" s="133"/>
      <c r="L281" s="139"/>
      <c r="M281" s="73"/>
    </row>
    <row r="282" spans="1:13" s="10" customFormat="1" ht="12">
      <c r="A282" s="11">
        <v>1</v>
      </c>
      <c r="B282" s="13">
        <v>2</v>
      </c>
      <c r="C282" s="12">
        <v>3</v>
      </c>
      <c r="D282" s="13">
        <v>4</v>
      </c>
      <c r="E282" s="13">
        <v>5</v>
      </c>
      <c r="F282" s="13">
        <v>6</v>
      </c>
      <c r="G282" s="13">
        <v>7</v>
      </c>
      <c r="H282" s="13">
        <v>8</v>
      </c>
      <c r="I282" s="13">
        <v>9</v>
      </c>
      <c r="J282" s="13">
        <v>10</v>
      </c>
      <c r="K282" s="14">
        <v>11</v>
      </c>
      <c r="L282" s="119">
        <v>12</v>
      </c>
      <c r="M282" s="73"/>
    </row>
    <row r="283" spans="1:13" ht="12">
      <c r="A283" s="29"/>
      <c r="B283" s="74"/>
      <c r="C283" s="26"/>
      <c r="D283" s="3"/>
      <c r="E283" s="3"/>
      <c r="F283" s="3"/>
      <c r="G283" s="3"/>
      <c r="H283" s="3"/>
      <c r="I283" s="3"/>
      <c r="J283" s="3"/>
      <c r="K283" s="27"/>
      <c r="L283" s="106"/>
      <c r="M283" s="73"/>
    </row>
    <row r="284" spans="1:13" ht="12">
      <c r="A284" s="29">
        <v>600</v>
      </c>
      <c r="B284" s="72"/>
      <c r="C284" s="22" t="s">
        <v>44</v>
      </c>
      <c r="D284" s="4">
        <f aca="true" t="shared" si="49" ref="D284:K284">SUM(D286)</f>
        <v>1036741</v>
      </c>
      <c r="E284" s="4">
        <f t="shared" si="49"/>
        <v>948353</v>
      </c>
      <c r="F284" s="4">
        <f t="shared" si="49"/>
        <v>812966</v>
      </c>
      <c r="G284" s="4">
        <f t="shared" si="49"/>
        <v>0</v>
      </c>
      <c r="H284" s="4">
        <f t="shared" si="49"/>
        <v>0</v>
      </c>
      <c r="I284" s="4">
        <f t="shared" si="49"/>
        <v>0</v>
      </c>
      <c r="J284" s="4">
        <f t="shared" si="49"/>
        <v>0</v>
      </c>
      <c r="K284" s="23">
        <f t="shared" si="49"/>
        <v>135387</v>
      </c>
      <c r="L284" s="24">
        <f>SUM(E284/D284)</f>
        <v>0.91</v>
      </c>
      <c r="M284" s="73"/>
    </row>
    <row r="285" spans="1:13" ht="12">
      <c r="A285" s="29"/>
      <c r="B285" s="120"/>
      <c r="C285" s="90"/>
      <c r="D285" s="3"/>
      <c r="E285" s="3"/>
      <c r="F285" s="3"/>
      <c r="G285" s="3"/>
      <c r="H285" s="3"/>
      <c r="I285" s="3"/>
      <c r="J285" s="3"/>
      <c r="K285" s="27"/>
      <c r="L285" s="28"/>
      <c r="M285" s="73"/>
    </row>
    <row r="286" spans="1:13" ht="12.75" thickBot="1">
      <c r="A286" s="35"/>
      <c r="B286" s="121">
        <v>60014</v>
      </c>
      <c r="C286" s="103" t="s">
        <v>8</v>
      </c>
      <c r="D286" s="37">
        <v>1036741</v>
      </c>
      <c r="E286" s="37">
        <f>SUM(F286+K286)</f>
        <v>948353</v>
      </c>
      <c r="F286" s="37">
        <v>812966</v>
      </c>
      <c r="G286" s="37"/>
      <c r="H286" s="37"/>
      <c r="I286" s="37"/>
      <c r="J286" s="37"/>
      <c r="K286" s="38">
        <v>135387</v>
      </c>
      <c r="L286" s="39">
        <f>SUM(E286/D286)</f>
        <v>0.91</v>
      </c>
      <c r="M286" s="73"/>
    </row>
    <row r="287" spans="1:13" ht="12">
      <c r="A287" s="70" t="s">
        <v>41</v>
      </c>
      <c r="B287" s="26"/>
      <c r="C287" s="90"/>
      <c r="D287" s="3"/>
      <c r="E287" s="3"/>
      <c r="F287" s="3"/>
      <c r="G287" s="3"/>
      <c r="H287" s="3"/>
      <c r="I287" s="3"/>
      <c r="J287" s="3"/>
      <c r="K287" s="27"/>
      <c r="L287" s="28"/>
      <c r="M287" s="73"/>
    </row>
    <row r="288" spans="1:13" s="7" customFormat="1" ht="12.75">
      <c r="A288" s="99"/>
      <c r="B288" s="100" t="s">
        <v>81</v>
      </c>
      <c r="C288" s="101"/>
      <c r="D288" s="60">
        <f aca="true" t="shared" si="50" ref="D288:K288">SUM(D284)</f>
        <v>1036741</v>
      </c>
      <c r="E288" s="60">
        <f t="shared" si="50"/>
        <v>948353</v>
      </c>
      <c r="F288" s="60">
        <f t="shared" si="50"/>
        <v>812966</v>
      </c>
      <c r="G288" s="60">
        <f t="shared" si="50"/>
        <v>0</v>
      </c>
      <c r="H288" s="60">
        <f t="shared" si="50"/>
        <v>0</v>
      </c>
      <c r="I288" s="60">
        <f t="shared" si="50"/>
        <v>0</v>
      </c>
      <c r="J288" s="60">
        <f t="shared" si="50"/>
        <v>0</v>
      </c>
      <c r="K288" s="61">
        <f t="shared" si="50"/>
        <v>135387</v>
      </c>
      <c r="L288" s="5">
        <f>SUM(E288/D288)</f>
        <v>0.91</v>
      </c>
      <c r="M288" s="73"/>
    </row>
    <row r="289" spans="1:13" ht="12.75" thickBot="1">
      <c r="A289" s="102"/>
      <c r="B289" s="36"/>
      <c r="C289" s="103"/>
      <c r="D289" s="37"/>
      <c r="E289" s="37"/>
      <c r="F289" s="37"/>
      <c r="G289" s="37"/>
      <c r="H289" s="37"/>
      <c r="I289" s="37"/>
      <c r="J289" s="37"/>
      <c r="K289" s="38"/>
      <c r="L289" s="39"/>
      <c r="M289" s="73"/>
    </row>
    <row r="290" spans="1:13" ht="12">
      <c r="A290" s="90"/>
      <c r="B290" s="90"/>
      <c r="C290" s="90"/>
      <c r="D290" s="90"/>
      <c r="E290" s="92"/>
      <c r="F290" s="92"/>
      <c r="G290" s="92"/>
      <c r="H290" s="92"/>
      <c r="I290" s="92"/>
      <c r="J290" s="92"/>
      <c r="K290" s="92"/>
      <c r="M290" s="73"/>
    </row>
    <row r="291" spans="1:13" ht="42" customHeight="1">
      <c r="A291" s="141" t="s">
        <v>140</v>
      </c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73"/>
    </row>
    <row r="292" spans="1:13" ht="15.75" customHeight="1" thickBo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"/>
      <c r="L292" s="1" t="s">
        <v>17</v>
      </c>
      <c r="M292" s="73"/>
    </row>
    <row r="293" spans="1:13" ht="12">
      <c r="A293" s="137" t="s">
        <v>43</v>
      </c>
      <c r="B293" s="142" t="s">
        <v>53</v>
      </c>
      <c r="C293" s="134" t="s">
        <v>54</v>
      </c>
      <c r="D293" s="142" t="s">
        <v>42</v>
      </c>
      <c r="E293" s="142" t="s">
        <v>20</v>
      </c>
      <c r="F293" s="136" t="s">
        <v>56</v>
      </c>
      <c r="G293" s="127"/>
      <c r="H293" s="127"/>
      <c r="I293" s="127"/>
      <c r="J293" s="127"/>
      <c r="K293" s="127"/>
      <c r="L293" s="144" t="s">
        <v>83</v>
      </c>
      <c r="M293" s="73"/>
    </row>
    <row r="294" spans="1:13" ht="12.75" customHeight="1">
      <c r="A294" s="138"/>
      <c r="B294" s="143"/>
      <c r="C294" s="135"/>
      <c r="D294" s="143"/>
      <c r="E294" s="143"/>
      <c r="F294" s="132" t="s">
        <v>58</v>
      </c>
      <c r="G294" s="146" t="s">
        <v>9</v>
      </c>
      <c r="H294" s="146"/>
      <c r="I294" s="146"/>
      <c r="J294" s="146"/>
      <c r="K294" s="148" t="s">
        <v>59</v>
      </c>
      <c r="L294" s="145"/>
      <c r="M294" s="73"/>
    </row>
    <row r="295" spans="1:13" ht="59.25" customHeight="1" thickBot="1">
      <c r="A295" s="138"/>
      <c r="B295" s="143"/>
      <c r="C295" s="135"/>
      <c r="D295" s="143"/>
      <c r="E295" s="143"/>
      <c r="F295" s="133"/>
      <c r="G295" s="9" t="s">
        <v>60</v>
      </c>
      <c r="H295" s="9" t="s">
        <v>84</v>
      </c>
      <c r="I295" s="9" t="s">
        <v>62</v>
      </c>
      <c r="J295" s="9" t="s">
        <v>63</v>
      </c>
      <c r="K295" s="149"/>
      <c r="L295" s="139"/>
      <c r="M295" s="73"/>
    </row>
    <row r="296" spans="1:13" ht="12">
      <c r="A296" s="11">
        <v>1</v>
      </c>
      <c r="B296" s="13">
        <v>2</v>
      </c>
      <c r="C296" s="12">
        <v>3</v>
      </c>
      <c r="D296" s="13">
        <v>4</v>
      </c>
      <c r="E296" s="13">
        <v>5</v>
      </c>
      <c r="F296" s="13">
        <v>6</v>
      </c>
      <c r="G296" s="13">
        <v>7</v>
      </c>
      <c r="H296" s="13">
        <v>8</v>
      </c>
      <c r="I296" s="13">
        <v>9</v>
      </c>
      <c r="J296" s="13">
        <v>10</v>
      </c>
      <c r="K296" s="13">
        <v>11</v>
      </c>
      <c r="L296" s="119">
        <v>12</v>
      </c>
      <c r="M296" s="73"/>
    </row>
    <row r="297" spans="1:13" ht="12">
      <c r="A297" s="29"/>
      <c r="B297" s="74"/>
      <c r="C297" s="26"/>
      <c r="D297" s="3"/>
      <c r="E297" s="3"/>
      <c r="F297" s="3"/>
      <c r="G297" s="3"/>
      <c r="H297" s="3"/>
      <c r="I297" s="3"/>
      <c r="J297" s="3"/>
      <c r="K297" s="3"/>
      <c r="L297" s="106"/>
      <c r="M297" s="73"/>
    </row>
    <row r="298" spans="1:13" ht="12">
      <c r="A298" s="29">
        <v>600</v>
      </c>
      <c r="B298" s="72"/>
      <c r="C298" s="22" t="s">
        <v>44</v>
      </c>
      <c r="D298" s="4">
        <f aca="true" t="shared" si="51" ref="D298:K298">SUM(D300)</f>
        <v>150000</v>
      </c>
      <c r="E298" s="4">
        <f t="shared" si="51"/>
        <v>0</v>
      </c>
      <c r="F298" s="4">
        <f t="shared" si="51"/>
        <v>0</v>
      </c>
      <c r="G298" s="4">
        <f t="shared" si="51"/>
        <v>0</v>
      </c>
      <c r="H298" s="4">
        <f t="shared" si="51"/>
        <v>0</v>
      </c>
      <c r="I298" s="4">
        <f t="shared" si="51"/>
        <v>0</v>
      </c>
      <c r="J298" s="4">
        <f t="shared" si="51"/>
        <v>0</v>
      </c>
      <c r="K298" s="4">
        <f t="shared" si="51"/>
        <v>0</v>
      </c>
      <c r="L298" s="24">
        <f>SUM(E298/D298)</f>
        <v>0</v>
      </c>
      <c r="M298" s="73"/>
    </row>
    <row r="299" spans="1:13" ht="12">
      <c r="A299" s="29"/>
      <c r="B299" s="120"/>
      <c r="C299" s="90"/>
      <c r="D299" s="3"/>
      <c r="E299" s="3"/>
      <c r="F299" s="3"/>
      <c r="G299" s="3"/>
      <c r="H299" s="3"/>
      <c r="I299" s="3"/>
      <c r="J299" s="3"/>
      <c r="K299" s="3"/>
      <c r="L299" s="106"/>
      <c r="M299" s="73"/>
    </row>
    <row r="300" spans="1:13" ht="12.75" thickBot="1">
      <c r="A300" s="35"/>
      <c r="B300" s="121">
        <v>60013</v>
      </c>
      <c r="C300" s="103" t="s">
        <v>141</v>
      </c>
      <c r="D300" s="37">
        <v>150000</v>
      </c>
      <c r="E300" s="37">
        <f>SUM(F300+K300)</f>
        <v>0</v>
      </c>
      <c r="F300" s="37"/>
      <c r="G300" s="37"/>
      <c r="H300" s="37"/>
      <c r="I300" s="37"/>
      <c r="J300" s="37"/>
      <c r="K300" s="37"/>
      <c r="L300" s="39">
        <f>SUM(E300/D300)</f>
        <v>0</v>
      </c>
      <c r="M300" s="73"/>
    </row>
    <row r="301" spans="1:13" ht="12">
      <c r="A301" s="97" t="s">
        <v>41</v>
      </c>
      <c r="B301" s="46"/>
      <c r="C301" s="98"/>
      <c r="D301" s="47"/>
      <c r="E301" s="47"/>
      <c r="F301" s="47"/>
      <c r="G301" s="47"/>
      <c r="H301" s="47"/>
      <c r="I301" s="47"/>
      <c r="J301" s="47"/>
      <c r="K301" s="47"/>
      <c r="L301" s="122"/>
      <c r="M301" s="73"/>
    </row>
    <row r="302" spans="1:13" ht="12.75">
      <c r="A302" s="99"/>
      <c r="B302" s="100" t="s">
        <v>81</v>
      </c>
      <c r="C302" s="101"/>
      <c r="D302" s="60">
        <f aca="true" t="shared" si="52" ref="D302:L302">SUM(D298)</f>
        <v>150000</v>
      </c>
      <c r="E302" s="60">
        <f t="shared" si="52"/>
        <v>0</v>
      </c>
      <c r="F302" s="60">
        <f t="shared" si="52"/>
        <v>0</v>
      </c>
      <c r="G302" s="60">
        <f t="shared" si="52"/>
        <v>0</v>
      </c>
      <c r="H302" s="60">
        <f t="shared" si="52"/>
        <v>0</v>
      </c>
      <c r="I302" s="60">
        <f t="shared" si="52"/>
        <v>0</v>
      </c>
      <c r="J302" s="60">
        <f t="shared" si="52"/>
        <v>0</v>
      </c>
      <c r="K302" s="60">
        <f t="shared" si="52"/>
        <v>0</v>
      </c>
      <c r="L302" s="123">
        <f t="shared" si="52"/>
        <v>0</v>
      </c>
      <c r="M302" s="73"/>
    </row>
    <row r="303" spans="1:13" ht="12.75" thickBot="1">
      <c r="A303" s="102"/>
      <c r="B303" s="36"/>
      <c r="C303" s="103"/>
      <c r="D303" s="37"/>
      <c r="E303" s="37"/>
      <c r="F303" s="37"/>
      <c r="G303" s="37"/>
      <c r="H303" s="37"/>
      <c r="I303" s="37"/>
      <c r="J303" s="37"/>
      <c r="K303" s="37"/>
      <c r="L303" s="124"/>
      <c r="M303" s="73"/>
    </row>
    <row r="304" spans="1:13" s="90" customFormat="1" ht="18">
      <c r="A304" s="140" t="s">
        <v>142</v>
      </c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73"/>
    </row>
    <row r="305" spans="1:13" ht="16.5" customHeight="1" thickBo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"/>
      <c r="L305" s="1" t="s">
        <v>17</v>
      </c>
      <c r="M305" s="73"/>
    </row>
    <row r="306" spans="1:13" ht="12">
      <c r="A306" s="137" t="s">
        <v>43</v>
      </c>
      <c r="B306" s="142" t="s">
        <v>53</v>
      </c>
      <c r="C306" s="134" t="s">
        <v>54</v>
      </c>
      <c r="D306" s="142" t="s">
        <v>42</v>
      </c>
      <c r="E306" s="142" t="s">
        <v>20</v>
      </c>
      <c r="F306" s="136" t="s">
        <v>56</v>
      </c>
      <c r="G306" s="127"/>
      <c r="H306" s="127"/>
      <c r="I306" s="127"/>
      <c r="J306" s="127"/>
      <c r="K306" s="127"/>
      <c r="L306" s="144" t="s">
        <v>83</v>
      </c>
      <c r="M306" s="73"/>
    </row>
    <row r="307" spans="1:13" ht="12.75" customHeight="1">
      <c r="A307" s="138"/>
      <c r="B307" s="143"/>
      <c r="C307" s="135"/>
      <c r="D307" s="143"/>
      <c r="E307" s="143"/>
      <c r="F307" s="132" t="s">
        <v>58</v>
      </c>
      <c r="G307" s="146" t="s">
        <v>9</v>
      </c>
      <c r="H307" s="146"/>
      <c r="I307" s="146"/>
      <c r="J307" s="146"/>
      <c r="K307" s="148" t="s">
        <v>59</v>
      </c>
      <c r="L307" s="145"/>
      <c r="M307" s="73"/>
    </row>
    <row r="308" spans="1:13" ht="59.25" customHeight="1" thickBot="1">
      <c r="A308" s="138"/>
      <c r="B308" s="143"/>
      <c r="C308" s="135"/>
      <c r="D308" s="143"/>
      <c r="E308" s="143"/>
      <c r="F308" s="133"/>
      <c r="G308" s="9" t="s">
        <v>60</v>
      </c>
      <c r="H308" s="9" t="s">
        <v>84</v>
      </c>
      <c r="I308" s="9" t="s">
        <v>62</v>
      </c>
      <c r="J308" s="9" t="s">
        <v>63</v>
      </c>
      <c r="K308" s="149"/>
      <c r="L308" s="139"/>
      <c r="M308" s="73"/>
    </row>
    <row r="309" spans="1:13" ht="12">
      <c r="A309" s="11">
        <v>1</v>
      </c>
      <c r="B309" s="13">
        <v>2</v>
      </c>
      <c r="C309" s="12">
        <v>3</v>
      </c>
      <c r="D309" s="13">
        <v>4</v>
      </c>
      <c r="E309" s="13">
        <v>5</v>
      </c>
      <c r="F309" s="13">
        <v>6</v>
      </c>
      <c r="G309" s="13">
        <v>7</v>
      </c>
      <c r="H309" s="13">
        <v>8</v>
      </c>
      <c r="I309" s="13">
        <v>9</v>
      </c>
      <c r="J309" s="13">
        <v>10</v>
      </c>
      <c r="K309" s="13">
        <v>11</v>
      </c>
      <c r="L309" s="119">
        <v>12</v>
      </c>
      <c r="M309" s="73"/>
    </row>
    <row r="310" spans="1:13" ht="12">
      <c r="A310" s="29"/>
      <c r="B310" s="74"/>
      <c r="C310" s="26"/>
      <c r="D310" s="3"/>
      <c r="E310" s="3"/>
      <c r="F310" s="3"/>
      <c r="G310" s="3"/>
      <c r="H310" s="3"/>
      <c r="I310" s="3"/>
      <c r="J310" s="3"/>
      <c r="K310" s="3"/>
      <c r="L310" s="106"/>
      <c r="M310" s="73"/>
    </row>
    <row r="311" spans="1:13" ht="12">
      <c r="A311" s="29">
        <v>801</v>
      </c>
      <c r="B311" s="88"/>
      <c r="C311" s="125" t="s">
        <v>50</v>
      </c>
      <c r="D311" s="4">
        <f aca="true" t="shared" si="53" ref="D311:K311">SUM(D313)</f>
        <v>60000</v>
      </c>
      <c r="E311" s="4">
        <f t="shared" si="53"/>
        <v>60000</v>
      </c>
      <c r="F311" s="4">
        <f t="shared" si="53"/>
        <v>0</v>
      </c>
      <c r="G311" s="4">
        <f t="shared" si="53"/>
        <v>0</v>
      </c>
      <c r="H311" s="4">
        <f t="shared" si="53"/>
        <v>0</v>
      </c>
      <c r="I311" s="4">
        <f t="shared" si="53"/>
        <v>0</v>
      </c>
      <c r="J311" s="4">
        <f t="shared" si="53"/>
        <v>0</v>
      </c>
      <c r="K311" s="4">
        <f t="shared" si="53"/>
        <v>60000</v>
      </c>
      <c r="L311" s="24">
        <f>SUM(E311/D311)</f>
        <v>1</v>
      </c>
      <c r="M311" s="73"/>
    </row>
    <row r="312" spans="1:13" ht="12">
      <c r="A312" s="29"/>
      <c r="B312" s="87"/>
      <c r="C312" s="90"/>
      <c r="D312" s="3"/>
      <c r="E312" s="3"/>
      <c r="F312" s="3"/>
      <c r="G312" s="3"/>
      <c r="H312" s="3"/>
      <c r="I312" s="3"/>
      <c r="J312" s="3"/>
      <c r="K312" s="3"/>
      <c r="L312" s="28"/>
      <c r="M312" s="73"/>
    </row>
    <row r="313" spans="1:13" ht="12.75" thickBot="1">
      <c r="A313" s="35"/>
      <c r="B313" s="85">
        <v>80120</v>
      </c>
      <c r="C313" s="36" t="s">
        <v>143</v>
      </c>
      <c r="D313" s="37">
        <v>60000</v>
      </c>
      <c r="E313" s="37">
        <f>SUM(F313+K313)</f>
        <v>60000</v>
      </c>
      <c r="F313" s="37"/>
      <c r="G313" s="37"/>
      <c r="H313" s="37"/>
      <c r="I313" s="37"/>
      <c r="J313" s="37"/>
      <c r="K313" s="37">
        <v>60000</v>
      </c>
      <c r="L313" s="39">
        <f>SUM(E313/D313)</f>
        <v>1</v>
      </c>
      <c r="M313" s="73"/>
    </row>
    <row r="314" spans="1:13" ht="12">
      <c r="A314" s="97" t="s">
        <v>41</v>
      </c>
      <c r="B314" s="46"/>
      <c r="C314" s="98"/>
      <c r="D314" s="47"/>
      <c r="E314" s="47"/>
      <c r="F314" s="47"/>
      <c r="G314" s="47"/>
      <c r="H314" s="47"/>
      <c r="I314" s="47"/>
      <c r="J314" s="47"/>
      <c r="K314" s="47"/>
      <c r="L314" s="49"/>
      <c r="M314" s="73"/>
    </row>
    <row r="315" spans="1:13" ht="12.75">
      <c r="A315" s="99"/>
      <c r="B315" s="100" t="s">
        <v>81</v>
      </c>
      <c r="C315" s="101"/>
      <c r="D315" s="60">
        <f aca="true" t="shared" si="54" ref="D315:K315">SUM(D311)</f>
        <v>60000</v>
      </c>
      <c r="E315" s="60">
        <f t="shared" si="54"/>
        <v>60000</v>
      </c>
      <c r="F315" s="60">
        <f t="shared" si="54"/>
        <v>0</v>
      </c>
      <c r="G315" s="60">
        <f t="shared" si="54"/>
        <v>0</v>
      </c>
      <c r="H315" s="60">
        <f t="shared" si="54"/>
        <v>0</v>
      </c>
      <c r="I315" s="60">
        <f t="shared" si="54"/>
        <v>0</v>
      </c>
      <c r="J315" s="60">
        <f t="shared" si="54"/>
        <v>0</v>
      </c>
      <c r="K315" s="60">
        <f t="shared" si="54"/>
        <v>60000</v>
      </c>
      <c r="L315" s="5">
        <f>SUM(E315/D315)</f>
        <v>1</v>
      </c>
      <c r="M315" s="73"/>
    </row>
    <row r="316" spans="1:13" ht="12.75" thickBot="1">
      <c r="A316" s="102"/>
      <c r="B316" s="36"/>
      <c r="C316" s="103"/>
      <c r="D316" s="37"/>
      <c r="E316" s="37"/>
      <c r="F316" s="37"/>
      <c r="G316" s="37"/>
      <c r="H316" s="37"/>
      <c r="I316" s="37"/>
      <c r="J316" s="37"/>
      <c r="K316" s="37"/>
      <c r="L316" s="39"/>
      <c r="M316" s="73"/>
    </row>
    <row r="317" ht="12">
      <c r="M317" s="73"/>
    </row>
    <row r="318" ht="12">
      <c r="M318" s="73"/>
    </row>
    <row r="319" ht="12">
      <c r="M319" s="73"/>
    </row>
    <row r="320" ht="12">
      <c r="M320" s="73"/>
    </row>
    <row r="321" ht="12">
      <c r="M321" s="73"/>
    </row>
    <row r="322" ht="12">
      <c r="M322" s="73"/>
    </row>
    <row r="323" ht="12">
      <c r="M323" s="73"/>
    </row>
    <row r="324" ht="12">
      <c r="M324" s="73"/>
    </row>
    <row r="325" ht="12">
      <c r="M325" s="73"/>
    </row>
    <row r="326" ht="12">
      <c r="M326" s="73"/>
    </row>
    <row r="327" ht="12">
      <c r="M327" s="73"/>
    </row>
    <row r="328" ht="12">
      <c r="M328" s="73"/>
    </row>
    <row r="329" ht="12">
      <c r="M329" s="73"/>
    </row>
    <row r="330" ht="12">
      <c r="M330" s="73"/>
    </row>
    <row r="331" ht="12">
      <c r="M331" s="73"/>
    </row>
    <row r="332" ht="12">
      <c r="M332" s="73"/>
    </row>
    <row r="333" ht="12">
      <c r="M333" s="73"/>
    </row>
    <row r="334" ht="12">
      <c r="M334" s="73"/>
    </row>
    <row r="335" ht="12">
      <c r="M335" s="73"/>
    </row>
    <row r="336" ht="12">
      <c r="M336" s="73"/>
    </row>
    <row r="337" ht="12">
      <c r="M337" s="73"/>
    </row>
    <row r="338" ht="12">
      <c r="M338" s="73"/>
    </row>
    <row r="339" ht="12">
      <c r="M339" s="73"/>
    </row>
    <row r="340" ht="12">
      <c r="M340" s="73"/>
    </row>
    <row r="341" ht="12">
      <c r="M341" s="73"/>
    </row>
    <row r="342" ht="12">
      <c r="M342" s="73"/>
    </row>
    <row r="343" ht="12">
      <c r="M343" s="73"/>
    </row>
    <row r="344" ht="12">
      <c r="M344" s="73"/>
    </row>
    <row r="345" ht="12">
      <c r="M345" s="73"/>
    </row>
    <row r="346" ht="12">
      <c r="M346" s="73"/>
    </row>
    <row r="347" ht="12">
      <c r="M347" s="73"/>
    </row>
    <row r="348" ht="12">
      <c r="M348" s="73"/>
    </row>
    <row r="349" ht="12">
      <c r="M349" s="73"/>
    </row>
    <row r="350" ht="12">
      <c r="M350" s="73"/>
    </row>
    <row r="351" ht="12">
      <c r="M351" s="73"/>
    </row>
    <row r="352" ht="12">
      <c r="M352" s="73"/>
    </row>
    <row r="353" ht="12">
      <c r="M353" s="73"/>
    </row>
    <row r="354" ht="12">
      <c r="M354" s="73"/>
    </row>
    <row r="355" ht="12">
      <c r="M355" s="73"/>
    </row>
    <row r="356" ht="12">
      <c r="M356" s="73"/>
    </row>
    <row r="357" ht="12">
      <c r="M357" s="73"/>
    </row>
    <row r="358" ht="12">
      <c r="M358" s="73"/>
    </row>
    <row r="359" ht="12">
      <c r="M359" s="73"/>
    </row>
    <row r="360" ht="12">
      <c r="M360" s="73"/>
    </row>
    <row r="361" ht="12">
      <c r="M361" s="73"/>
    </row>
    <row r="362" ht="12">
      <c r="M362" s="73"/>
    </row>
    <row r="363" ht="12">
      <c r="M363" s="73"/>
    </row>
    <row r="364" ht="12">
      <c r="M364" s="73"/>
    </row>
    <row r="365" ht="12">
      <c r="M365" s="73"/>
    </row>
    <row r="366" ht="12">
      <c r="M366" s="73"/>
    </row>
    <row r="367" ht="12">
      <c r="M367" s="73"/>
    </row>
    <row r="368" ht="12">
      <c r="M368" s="73"/>
    </row>
    <row r="369" ht="12">
      <c r="M369" s="73"/>
    </row>
    <row r="370" ht="12">
      <c r="M370" s="73"/>
    </row>
    <row r="371" ht="12">
      <c r="M371" s="73"/>
    </row>
    <row r="372" ht="12">
      <c r="M372" s="73"/>
    </row>
    <row r="373" ht="12">
      <c r="M373" s="73"/>
    </row>
    <row r="374" ht="12">
      <c r="M374" s="73"/>
    </row>
    <row r="375" ht="12">
      <c r="M375" s="73"/>
    </row>
    <row r="376" ht="12">
      <c r="M376" s="73"/>
    </row>
    <row r="377" ht="12">
      <c r="M377" s="73"/>
    </row>
    <row r="378" ht="12">
      <c r="M378" s="73"/>
    </row>
    <row r="379" ht="12">
      <c r="M379" s="73"/>
    </row>
    <row r="380" ht="12">
      <c r="M380" s="73"/>
    </row>
    <row r="381" ht="12">
      <c r="M381" s="73"/>
    </row>
    <row r="382" ht="12">
      <c r="M382" s="73"/>
    </row>
    <row r="383" ht="12">
      <c r="M383" s="73"/>
    </row>
    <row r="384" ht="12">
      <c r="M384" s="73"/>
    </row>
    <row r="385" ht="12">
      <c r="M385" s="73"/>
    </row>
    <row r="386" ht="12">
      <c r="M386" s="73"/>
    </row>
    <row r="387" ht="12">
      <c r="M387" s="73"/>
    </row>
    <row r="388" ht="12">
      <c r="M388" s="73"/>
    </row>
    <row r="389" ht="12">
      <c r="M389" s="73"/>
    </row>
    <row r="390" ht="12">
      <c r="M390" s="73"/>
    </row>
    <row r="391" ht="12">
      <c r="M391" s="73"/>
    </row>
    <row r="392" ht="12">
      <c r="M392" s="73"/>
    </row>
    <row r="393" ht="12">
      <c r="M393" s="73"/>
    </row>
    <row r="394" ht="12">
      <c r="M394" s="73"/>
    </row>
    <row r="395" ht="12">
      <c r="M395" s="73"/>
    </row>
    <row r="396" ht="12">
      <c r="M396" s="73"/>
    </row>
    <row r="397" ht="12">
      <c r="M397" s="73"/>
    </row>
    <row r="398" ht="12">
      <c r="M398" s="73"/>
    </row>
    <row r="399" ht="12">
      <c r="M399" s="73"/>
    </row>
    <row r="400" ht="12">
      <c r="M400" s="73"/>
    </row>
    <row r="401" ht="12">
      <c r="M401" s="73"/>
    </row>
    <row r="402" ht="12">
      <c r="M402" s="73"/>
    </row>
    <row r="403" ht="12">
      <c r="M403" s="73"/>
    </row>
    <row r="404" ht="12">
      <c r="M404" s="73"/>
    </row>
    <row r="405" ht="12">
      <c r="M405" s="73"/>
    </row>
    <row r="406" ht="12">
      <c r="M406" s="73"/>
    </row>
    <row r="407" ht="12">
      <c r="M407" s="73"/>
    </row>
    <row r="408" ht="12">
      <c r="M408" s="73"/>
    </row>
    <row r="409" ht="12">
      <c r="M409" s="73"/>
    </row>
    <row r="410" ht="12">
      <c r="M410" s="73"/>
    </row>
    <row r="411" ht="12">
      <c r="M411" s="73"/>
    </row>
    <row r="412" ht="12">
      <c r="M412" s="73"/>
    </row>
    <row r="413" ht="12">
      <c r="M413" s="73"/>
    </row>
    <row r="414" ht="12">
      <c r="M414" s="73"/>
    </row>
    <row r="415" ht="12">
      <c r="M415" s="73"/>
    </row>
    <row r="416" ht="12">
      <c r="M416" s="73"/>
    </row>
    <row r="417" ht="12">
      <c r="M417" s="73"/>
    </row>
    <row r="418" ht="12">
      <c r="M418" s="73"/>
    </row>
    <row r="419" ht="12">
      <c r="M419" s="73"/>
    </row>
    <row r="420" ht="12">
      <c r="M420" s="73"/>
    </row>
    <row r="421" ht="12">
      <c r="M421" s="73"/>
    </row>
    <row r="422" ht="12">
      <c r="M422" s="73"/>
    </row>
    <row r="423" ht="12">
      <c r="M423" s="73"/>
    </row>
    <row r="424" ht="12">
      <c r="M424" s="73"/>
    </row>
    <row r="425" ht="12">
      <c r="M425" s="73"/>
    </row>
    <row r="426" ht="12">
      <c r="M426" s="73"/>
    </row>
    <row r="427" ht="12">
      <c r="M427" s="73"/>
    </row>
    <row r="428" ht="12">
      <c r="M428" s="73"/>
    </row>
    <row r="429" ht="12">
      <c r="M429" s="73"/>
    </row>
    <row r="430" ht="12">
      <c r="M430" s="73"/>
    </row>
    <row r="431" ht="12">
      <c r="M431" s="73"/>
    </row>
    <row r="432" ht="12">
      <c r="M432" s="73"/>
    </row>
    <row r="433" ht="12">
      <c r="M433" s="73"/>
    </row>
    <row r="434" ht="12">
      <c r="M434" s="73"/>
    </row>
    <row r="435" ht="12">
      <c r="M435" s="73"/>
    </row>
    <row r="436" ht="12">
      <c r="M436" s="73"/>
    </row>
    <row r="437" ht="12">
      <c r="M437" s="73"/>
    </row>
    <row r="438" ht="12">
      <c r="M438" s="73"/>
    </row>
    <row r="439" ht="12">
      <c r="M439" s="73"/>
    </row>
    <row r="440" ht="12">
      <c r="M440" s="73"/>
    </row>
    <row r="441" ht="12">
      <c r="M441" s="73"/>
    </row>
    <row r="442" ht="12">
      <c r="M442" s="73"/>
    </row>
    <row r="443" ht="12">
      <c r="M443" s="73"/>
    </row>
    <row r="444" ht="12">
      <c r="M444" s="73"/>
    </row>
    <row r="445" ht="12">
      <c r="M445" s="73"/>
    </row>
    <row r="446" ht="12">
      <c r="M446" s="73"/>
    </row>
    <row r="447" ht="12">
      <c r="M447" s="73"/>
    </row>
    <row r="448" ht="12">
      <c r="M448" s="73"/>
    </row>
    <row r="449" ht="12">
      <c r="M449" s="73"/>
    </row>
    <row r="450" ht="12">
      <c r="M450" s="73"/>
    </row>
    <row r="451" ht="12">
      <c r="M451" s="73"/>
    </row>
    <row r="452" ht="12">
      <c r="M452" s="73"/>
    </row>
    <row r="453" ht="12">
      <c r="M453" s="73"/>
    </row>
    <row r="454" ht="12">
      <c r="M454" s="73"/>
    </row>
    <row r="455" ht="12">
      <c r="M455" s="73"/>
    </row>
    <row r="456" ht="12">
      <c r="M456" s="73"/>
    </row>
    <row r="457" ht="12">
      <c r="M457" s="73"/>
    </row>
    <row r="458" ht="12">
      <c r="M458" s="73"/>
    </row>
    <row r="459" ht="12">
      <c r="M459" s="73"/>
    </row>
    <row r="460" ht="12">
      <c r="M460" s="73"/>
    </row>
    <row r="461" ht="12">
      <c r="M461" s="73"/>
    </row>
    <row r="462" ht="12">
      <c r="M462" s="73"/>
    </row>
    <row r="463" ht="12">
      <c r="M463" s="73"/>
    </row>
    <row r="464" ht="12">
      <c r="M464" s="73"/>
    </row>
    <row r="465" ht="12">
      <c r="M465" s="73"/>
    </row>
    <row r="466" ht="12">
      <c r="M466" s="73"/>
    </row>
    <row r="467" ht="12">
      <c r="M467" s="73"/>
    </row>
    <row r="468" ht="12">
      <c r="M468" s="73"/>
    </row>
  </sheetData>
  <mergeCells count="66">
    <mergeCell ref="F293:K293"/>
    <mergeCell ref="F294:F295"/>
    <mergeCell ref="G294:J294"/>
    <mergeCell ref="K294:K295"/>
    <mergeCell ref="A293:A295"/>
    <mergeCell ref="B293:B295"/>
    <mergeCell ref="C293:C295"/>
    <mergeCell ref="E293:E295"/>
    <mergeCell ref="B4:B6"/>
    <mergeCell ref="A66:A68"/>
    <mergeCell ref="B66:B68"/>
    <mergeCell ref="C66:C68"/>
    <mergeCell ref="K230:K231"/>
    <mergeCell ref="F229:K229"/>
    <mergeCell ref="G230:J230"/>
    <mergeCell ref="F230:F231"/>
    <mergeCell ref="C279:C281"/>
    <mergeCell ref="E279:E281"/>
    <mergeCell ref="A229:A231"/>
    <mergeCell ref="B229:B231"/>
    <mergeCell ref="C229:C231"/>
    <mergeCell ref="E229:E231"/>
    <mergeCell ref="D229:D231"/>
    <mergeCell ref="F307:F308"/>
    <mergeCell ref="G307:J307"/>
    <mergeCell ref="K307:K308"/>
    <mergeCell ref="D306:D308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D66:D68"/>
    <mergeCell ref="L66:L68"/>
    <mergeCell ref="A64:L64"/>
    <mergeCell ref="A227:L227"/>
    <mergeCell ref="E66:E68"/>
    <mergeCell ref="F67:F68"/>
    <mergeCell ref="K67:K68"/>
    <mergeCell ref="F66:K66"/>
    <mergeCell ref="G67:J67"/>
    <mergeCell ref="L229:L231"/>
    <mergeCell ref="D279:D281"/>
    <mergeCell ref="L279:L281"/>
    <mergeCell ref="A277:L277"/>
    <mergeCell ref="F279:K279"/>
    <mergeCell ref="F280:F281"/>
    <mergeCell ref="G280:J280"/>
    <mergeCell ref="K280:K281"/>
    <mergeCell ref="A279:A281"/>
    <mergeCell ref="B279:B281"/>
    <mergeCell ref="L306:L308"/>
    <mergeCell ref="A304:L304"/>
    <mergeCell ref="A291:L291"/>
    <mergeCell ref="L293:L295"/>
    <mergeCell ref="D293:D295"/>
    <mergeCell ref="A306:A308"/>
    <mergeCell ref="B306:B308"/>
    <mergeCell ref="C306:C308"/>
    <mergeCell ref="E306:E308"/>
    <mergeCell ref="F306:K30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0" r:id="rId1"/>
  <rowBreaks count="8" manualBreakCount="8">
    <brk id="40" max="11" man="1"/>
    <brk id="63" max="11" man="1"/>
    <brk id="104" max="11" man="1"/>
    <brk id="158" max="11" man="1"/>
    <brk id="207" max="11" man="1"/>
    <brk id="226" max="11" man="1"/>
    <brk id="276" max="11" man="1"/>
    <brk id="3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2006-04-13T06:18:08Z</dcterms:modified>
  <cp:category/>
  <cp:version/>
  <cp:contentType/>
  <cp:contentStatus/>
</cp:coreProperties>
</file>