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2 - wydatki" sheetId="1" r:id="rId1"/>
  </sheets>
  <definedNames>
    <definedName name="_xlnm.Print_Area" localSheetId="0">'2 - wydatki'!$A$1:$L$268</definedName>
  </definedNames>
  <calcPr fullCalcOnLoad="1" fullPrecision="0"/>
</workbook>
</file>

<file path=xl/sharedStrings.xml><?xml version="1.0" encoding="utf-8"?>
<sst xmlns="http://schemas.openxmlformats.org/spreadsheetml/2006/main" count="238" uniqueCount="144">
  <si>
    <t>Urzędy naczelnych organów władzy państwowej,</t>
  </si>
  <si>
    <t>kontroli i ochrony prawa</t>
  </si>
  <si>
    <t>Obrona cywilna</t>
  </si>
  <si>
    <t>Ochotnicze straże pożarne</t>
  </si>
  <si>
    <t>Zasiłki rodzinne, pielęgnacyjne i wychowawcze</t>
  </si>
  <si>
    <t>GOSPODARKA KOMUNALNA I OCHRONA</t>
  </si>
  <si>
    <t>Oświetlenie ulic, placów i dróg</t>
  </si>
  <si>
    <t>Drogi publiczne powiatowe</t>
  </si>
  <si>
    <t>z tego:</t>
  </si>
  <si>
    <t>w tym:</t>
  </si>
  <si>
    <t>dotacje</t>
  </si>
  <si>
    <t>010</t>
  </si>
  <si>
    <t>ROLNICTWO I ŁOWIECTWO</t>
  </si>
  <si>
    <t>400</t>
  </si>
  <si>
    <t xml:space="preserve">URZĘDY NACZELNYCH ORGANÓW WŁADZY </t>
  </si>
  <si>
    <t>PAŃSTWOWEJ, KONTROLI I OCHRONY</t>
  </si>
  <si>
    <t>PRAWA ORAZ SĄDOWNICTWA</t>
  </si>
  <si>
    <t>OBSŁUGA DŁUGU PUBLICZNEGO</t>
  </si>
  <si>
    <t>KULTURA FIZYCZNA I SPORT</t>
  </si>
  <si>
    <t>OGÓŁEM</t>
  </si>
  <si>
    <t>Pomoc dla repatriantów</t>
  </si>
  <si>
    <t>01030</t>
  </si>
  <si>
    <t>Izby rolnicze</t>
  </si>
  <si>
    <t>Lokalny transport zbiorowy</t>
  </si>
  <si>
    <t>Plany zagospodarowania przestrzennego</t>
  </si>
  <si>
    <t>Obsługa papierów wartościowych, kredytów</t>
  </si>
  <si>
    <t>i pożyczek jednostek samorządu terytorialnego</t>
  </si>
  <si>
    <t>Rezerwa ogólna i celowa</t>
  </si>
  <si>
    <t>Dowożenie uczniów do szkół</t>
  </si>
  <si>
    <t>Komisje egzaminacyjne</t>
  </si>
  <si>
    <t>Przeciwdziałanie alkoholizmowi</t>
  </si>
  <si>
    <t xml:space="preserve">Zasiłki i pomoc w naturze oraz składki na </t>
  </si>
  <si>
    <t>ubezpieczenia społeczne</t>
  </si>
  <si>
    <t>Usługi opiekuńcze i specjalistyczne</t>
  </si>
  <si>
    <t>usługi opiekuńcze</t>
  </si>
  <si>
    <t>Przedszkola</t>
  </si>
  <si>
    <t>Przedszkola specjalne</t>
  </si>
  <si>
    <t>Kolonie i obozy oraz inne formy wypoczynku</t>
  </si>
  <si>
    <t>Kolonie i obozy dla młodzieży polonijnej w kraju</t>
  </si>
  <si>
    <t>Gospodarka ściekowa i ochrona wód</t>
  </si>
  <si>
    <t>Oczyszczanie miast i wsi</t>
  </si>
  <si>
    <t>Domy i ośrodki kultury, świetlice i kluby</t>
  </si>
  <si>
    <t>Ochrona i konserwacja zabytków</t>
  </si>
  <si>
    <t>Obiekty sportowe</t>
  </si>
  <si>
    <t>Zadania w zakresie kultury fizycznej i sportu</t>
  </si>
  <si>
    <t>Urzędy wojewódzkie</t>
  </si>
  <si>
    <t xml:space="preserve">PAŃSTWOWEJ, KONTROLI I OCHRONY </t>
  </si>
  <si>
    <t>w zł</t>
  </si>
  <si>
    <t>,</t>
  </si>
  <si>
    <t>01002</t>
  </si>
  <si>
    <t>Ośrodki doradztwa rolniczego</t>
  </si>
  <si>
    <t>Ochotnicze Hufce Pracy</t>
  </si>
  <si>
    <t>Dokształcanie i doskonalenie nauczycieli</t>
  </si>
  <si>
    <t>Biblioteki</t>
  </si>
  <si>
    <t>Pozostała działalność (promocja i informacja)</t>
  </si>
  <si>
    <t>Wykonanie</t>
  </si>
  <si>
    <t>Komendy powiatowe Państwowej Straży Pożarnej</t>
  </si>
  <si>
    <t>Dostarczanie paliw gazowych</t>
  </si>
  <si>
    <t>POMOC SPOŁECZNA</t>
  </si>
  <si>
    <t>POLITYKI SPOŁECZNEJ</t>
  </si>
  <si>
    <t>POZOSTAŁE ZADANIA W ZAKRESIE</t>
  </si>
  <si>
    <t>ORAZ WYDATKI ZWIĄZANE Z ICH POBOREM</t>
  </si>
  <si>
    <t>NIEPOSIADAJĄCYCH OSOBOWOŚCI PRAWNEJ</t>
  </si>
  <si>
    <t xml:space="preserve">DOCHODY OD OSÓB PRAWNYCH, </t>
  </si>
  <si>
    <t>OD OSÓB FIZYCZNYCH I OD INNYCH JEDNOSTEK</t>
  </si>
  <si>
    <t xml:space="preserve"> I OCHRONA ŚRODOWISKA</t>
  </si>
  <si>
    <t>dzieci i młodzieży szkolnej, a także</t>
  </si>
  <si>
    <t>szkolenia młodzieży</t>
  </si>
  <si>
    <t>opiekuńcze</t>
  </si>
  <si>
    <t>Usługi opiekuńcze i specjalistyczne usługi</t>
  </si>
  <si>
    <t>Ośrodki wsparcia</t>
  </si>
  <si>
    <t>Pomoc materialna dla uczniów - stypendia</t>
  </si>
  <si>
    <t>Instytucje kultury fizycznej - Ośrodek Sportu i Rekreacji</t>
  </si>
  <si>
    <t xml:space="preserve">Pobór podatków, opłat i niepodatkowych </t>
  </si>
  <si>
    <t>należności budżetowych</t>
  </si>
  <si>
    <t>wydatki na obsługę długu</t>
  </si>
  <si>
    <t>wydatki z tytułu poręczeń i gwarancji</t>
  </si>
  <si>
    <t>wydatki majątkowe</t>
  </si>
  <si>
    <t>wydatki bieżące</t>
  </si>
  <si>
    <t>wynagrodzenia i pochodne od wynagrodzeń</t>
  </si>
  <si>
    <t>Wpływy i wydatki związane z gromadzeniem</t>
  </si>
  <si>
    <t>środków z opłat produktowych</t>
  </si>
  <si>
    <t>Komendy wojewódzkie Państwowej Straży Pożarnej</t>
  </si>
  <si>
    <t>1.2. Zestawienie wykonania wydatków budżetu Gminy Police za 2004 rok.</t>
  </si>
  <si>
    <t>Zadania ratownictwa górskiego i wodnego</t>
  </si>
  <si>
    <t>Straż Graniczna</t>
  </si>
  <si>
    <t>Uzupełnienie subwencji ogólnej</t>
  </si>
  <si>
    <t>dla jednostek samorządu terytorialnego</t>
  </si>
  <si>
    <t>Rady gmin</t>
  </si>
  <si>
    <t>Urzędy gmin</t>
  </si>
  <si>
    <t>Zakłady gospodarki mieszkaniowej</t>
  </si>
  <si>
    <t>Wybory do Parlamentu Europejskiego</t>
  </si>
  <si>
    <t xml:space="preserve">Świadczenia rodzinne oraz składki </t>
  </si>
  <si>
    <t xml:space="preserve">na ubezpieczenia emerytalne i rentowe </t>
  </si>
  <si>
    <t>z ubezpieczenia społecznego</t>
  </si>
  <si>
    <t>Usuwanie skutków klęsk żywiołowych</t>
  </si>
  <si>
    <t>1.2.1. Zestawienie zbiorcze według działów klasyfikacji budżetowej.</t>
  </si>
  <si>
    <t>1.2.2. Zestawienie wydatków związanych z realizacją zadań własnych według działów i rozdziałów klasyfikacji budżetowej.</t>
  </si>
  <si>
    <t>1.2.3. Zestawienie wydatków związanych z realizacją zadań zleconych z zakresu administracji rządowej i innych zadań zleconych gminie 
          ustawami według działów i rozdziałów klasyfikacji budżetowej.</t>
  </si>
  <si>
    <t>1.2.4. Zestawienie wydatków związanych z realizacją zadań z zakresu właściwości powiatu przejętych w drodze porozumienia 
          według działów i rozdziałów klasyfikacji budżetowej</t>
  </si>
  <si>
    <t>Komendy powiatowe Policji</t>
  </si>
  <si>
    <t>Programy polityki zdrowotnej</t>
  </si>
  <si>
    <t>Ośrodki pomocy społecznej</t>
  </si>
  <si>
    <t>Żłobki</t>
  </si>
  <si>
    <t>11</t>
  </si>
  <si>
    <t>Stopień realizacji
4:3</t>
  </si>
  <si>
    <t>Stopień realizacji
5:4</t>
  </si>
  <si>
    <t>oraz niektóre świadczenia rodzinne</t>
  </si>
  <si>
    <t>Składki na ubezpieczenia zdrowotne opłacane za osoby</t>
  </si>
  <si>
    <t>pobierające niektóre świadczenia z pomocy społecznej</t>
  </si>
  <si>
    <t xml:space="preserve"> </t>
  </si>
  <si>
    <t>Plan</t>
  </si>
  <si>
    <t>Dział</t>
  </si>
  <si>
    <t>TRANSPORT I ŁĄCZNOŚĆ</t>
  </si>
  <si>
    <t>TURYSTYKA</t>
  </si>
  <si>
    <t>GOSPODARKA MIESZKANIOWA</t>
  </si>
  <si>
    <t>DZIAŁALNOŚĆ USŁUGOWA</t>
  </si>
  <si>
    <t>ADMINISTRACJA PUBLICZNA</t>
  </si>
  <si>
    <t>URZĘDY NACZELNYCH ORGANÓW WŁADZY</t>
  </si>
  <si>
    <t>RÓŻNE ROZLICZENIA</t>
  </si>
  <si>
    <t>OŚWIATA I WYCHOWANIE</t>
  </si>
  <si>
    <t>OCHRONA ZDROWIA</t>
  </si>
  <si>
    <t>EDUKACYJNA OPIEKA WYCHOWAWCZA</t>
  </si>
  <si>
    <t>GOSPODARKA KOMUNALNA</t>
  </si>
  <si>
    <t>KULTURA I OCHRONA DZIEDZICTWA</t>
  </si>
  <si>
    <t>NARODOWEGO</t>
  </si>
  <si>
    <t>Rozdział</t>
  </si>
  <si>
    <t>Treść</t>
  </si>
  <si>
    <t>WYTWARZANIE I ZAOPATRYWANIE W ENERGIĘ</t>
  </si>
  <si>
    <t>ELEKTRYCZNĄ, GAZ I WODĘ</t>
  </si>
  <si>
    <t>Dostarczanie wody</t>
  </si>
  <si>
    <t>Drogi publiczne gminne</t>
  </si>
  <si>
    <t>Zadania w zakresie upowszechniania turystyki</t>
  </si>
  <si>
    <t>Gospodarka gruntami i nieruchomościami</t>
  </si>
  <si>
    <t>Opracowania geodezyjne i kartograficzne</t>
  </si>
  <si>
    <t>Pozostała działalność</t>
  </si>
  <si>
    <t>BEZPIECZEŃSTWO PUBLICZNE I OCHRONA</t>
  </si>
  <si>
    <t>PRZECIWPOŻAROWA</t>
  </si>
  <si>
    <t>Straż Miejska</t>
  </si>
  <si>
    <t>Szkoły podstawowe</t>
  </si>
  <si>
    <t>Gimnazja</t>
  </si>
  <si>
    <t>Dodatki mieszkaniowe</t>
  </si>
  <si>
    <t>ŚRODOWISKA</t>
  </si>
  <si>
    <t>Gospodarka odpadami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</si>
</sst>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5" fillId="0" borderId="28" xfId="0" applyFont="1" applyBorder="1" applyAlignment="1">
      <alignment/>
    </xf>
    <xf numFmtId="3" fontId="5" fillId="0" borderId="29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8" xfId="0" applyFont="1" applyBorder="1" applyAlignment="1">
      <alignment/>
    </xf>
    <xf numFmtId="9" fontId="0" fillId="0" borderId="32" xfId="19" applyFont="1" applyBorder="1" applyAlignment="1">
      <alignment/>
    </xf>
    <xf numFmtId="9" fontId="0" fillId="0" borderId="28" xfId="19" applyFont="1" applyBorder="1" applyAlignment="1">
      <alignment/>
    </xf>
    <xf numFmtId="9" fontId="0" fillId="0" borderId="33" xfId="19" applyFont="1" applyBorder="1" applyAlignment="1">
      <alignment/>
    </xf>
    <xf numFmtId="0" fontId="0" fillId="0" borderId="34" xfId="0" applyFont="1" applyBorder="1" applyAlignment="1">
      <alignment horizontal="center"/>
    </xf>
    <xf numFmtId="9" fontId="0" fillId="0" borderId="30" xfId="19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Fill="1" applyBorder="1" applyAlignment="1">
      <alignment/>
    </xf>
    <xf numFmtId="167" fontId="0" fillId="0" borderId="11" xfId="15" applyNumberFormat="1" applyFont="1" applyBorder="1" applyAlignment="1">
      <alignment horizontal="right" wrapText="1"/>
    </xf>
    <xf numFmtId="167" fontId="0" fillId="0" borderId="1" xfId="15" applyNumberFormat="1" applyFont="1" applyBorder="1" applyAlignment="1">
      <alignment horizontal="right" wrapText="1"/>
    </xf>
    <xf numFmtId="167" fontId="0" fillId="0" borderId="1" xfId="15" applyNumberFormat="1" applyFont="1" applyFill="1" applyBorder="1" applyAlignment="1">
      <alignment horizontal="right" wrapText="1"/>
    </xf>
    <xf numFmtId="167" fontId="0" fillId="0" borderId="12" xfId="15" applyNumberFormat="1" applyFont="1" applyBorder="1" applyAlignment="1">
      <alignment horizontal="right" wrapText="1"/>
    </xf>
    <xf numFmtId="167" fontId="0" fillId="0" borderId="2" xfId="15" applyNumberFormat="1" applyFont="1" applyBorder="1" applyAlignment="1">
      <alignment horizontal="right" wrapText="1"/>
    </xf>
    <xf numFmtId="167" fontId="0" fillId="0" borderId="15" xfId="15" applyNumberFormat="1" applyFont="1" applyBorder="1" applyAlignment="1">
      <alignment horizontal="right" wrapText="1"/>
    </xf>
    <xf numFmtId="167" fontId="5" fillId="0" borderId="1" xfId="15" applyNumberFormat="1" applyFont="1" applyBorder="1" applyAlignment="1">
      <alignment horizontal="right" wrapText="1"/>
    </xf>
    <xf numFmtId="167" fontId="0" fillId="0" borderId="35" xfId="15" applyNumberFormat="1" applyFont="1" applyBorder="1" applyAlignment="1">
      <alignment horizontal="right" wrapText="1"/>
    </xf>
    <xf numFmtId="3" fontId="1" fillId="0" borderId="20" xfId="0" applyNumberFormat="1" applyFont="1" applyBorder="1" applyAlignment="1">
      <alignment/>
    </xf>
    <xf numFmtId="167" fontId="0" fillId="0" borderId="24" xfId="15" applyNumberFormat="1" applyFont="1" applyBorder="1" applyAlignment="1">
      <alignment horizontal="right" wrapText="1"/>
    </xf>
    <xf numFmtId="0" fontId="5" fillId="0" borderId="10" xfId="15" applyNumberFormat="1" applyFont="1" applyBorder="1" applyAlignment="1">
      <alignment horizontal="center" vertical="center" wrapText="1"/>
    </xf>
    <xf numFmtId="167" fontId="0" fillId="0" borderId="17" xfId="15" applyNumberFormat="1" applyFont="1" applyBorder="1" applyAlignment="1">
      <alignment horizontal="right" wrapText="1"/>
    </xf>
    <xf numFmtId="0" fontId="5" fillId="0" borderId="29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7" fontId="0" fillId="0" borderId="0" xfId="15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/>
    </xf>
    <xf numFmtId="3" fontId="0" fillId="0" borderId="11" xfId="15" applyNumberFormat="1" applyFont="1" applyBorder="1" applyAlignment="1">
      <alignment horizontal="right" wrapText="1"/>
    </xf>
    <xf numFmtId="3" fontId="0" fillId="0" borderId="17" xfId="15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49" fontId="5" fillId="0" borderId="7" xfId="0" applyNumberFormat="1" applyFont="1" applyBorder="1" applyAlignment="1">
      <alignment horizontal="center"/>
    </xf>
    <xf numFmtId="9" fontId="1" fillId="0" borderId="28" xfId="19" applyFont="1" applyBorder="1" applyAlignment="1">
      <alignment/>
    </xf>
    <xf numFmtId="0" fontId="0" fillId="0" borderId="2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9" fontId="6" fillId="0" borderId="28" xfId="0" applyNumberFormat="1" applyFont="1" applyBorder="1" applyAlignment="1">
      <alignment horizontal="center"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6" fillId="0" borderId="4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showGridLines="0" tabSelected="1" view="pageBreakPreview" zoomScaleSheetLayoutView="100" workbookViewId="0" topLeftCell="A1">
      <selection activeCell="A1" sqref="A1:M1"/>
    </sheetView>
  </sheetViews>
  <sheetFormatPr defaultColWidth="9.00390625" defaultRowHeight="12"/>
  <cols>
    <col min="1" max="1" width="6.75390625" style="2" customWidth="1"/>
    <col min="2" max="2" width="9.125" style="2" customWidth="1"/>
    <col min="3" max="3" width="45.25390625" style="2" bestFit="1" customWidth="1"/>
    <col min="4" max="4" width="14.125" style="2" bestFit="1" customWidth="1"/>
    <col min="5" max="5" width="13.625" style="2" customWidth="1"/>
    <col min="6" max="7" width="12.75390625" style="2" customWidth="1"/>
    <col min="8" max="8" width="15.875" style="2" customWidth="1"/>
    <col min="9" max="10" width="14.875" style="2" customWidth="1"/>
    <col min="11" max="11" width="13.625" style="2" customWidth="1"/>
    <col min="12" max="12" width="10.875" style="2" customWidth="1"/>
    <col min="13" max="16384" width="9.125" style="2" customWidth="1"/>
  </cols>
  <sheetData>
    <row r="1" spans="1:13" ht="18">
      <c r="A1" s="131" t="s">
        <v>83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1" ht="18">
      <c r="A2" s="131" t="s">
        <v>96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ht="18" customHeight="1" thickBot="1">
      <c r="L3" s="77" t="s">
        <v>47</v>
      </c>
    </row>
    <row r="4" spans="2:12" s="34" customFormat="1" ht="12.75" customHeight="1">
      <c r="B4" s="117" t="s">
        <v>112</v>
      </c>
      <c r="C4" s="127" t="s">
        <v>127</v>
      </c>
      <c r="D4" s="132" t="s">
        <v>111</v>
      </c>
      <c r="E4" s="132" t="s">
        <v>55</v>
      </c>
      <c r="F4" s="115" t="s">
        <v>8</v>
      </c>
      <c r="G4" s="116"/>
      <c r="H4" s="116"/>
      <c r="I4" s="116"/>
      <c r="J4" s="116"/>
      <c r="K4" s="116"/>
      <c r="L4" s="129" t="s">
        <v>105</v>
      </c>
    </row>
    <row r="5" spans="2:12" s="34" customFormat="1" ht="12.75">
      <c r="B5" s="118"/>
      <c r="C5" s="128"/>
      <c r="D5" s="133"/>
      <c r="E5" s="133"/>
      <c r="F5" s="122" t="s">
        <v>78</v>
      </c>
      <c r="G5" s="114" t="s">
        <v>9</v>
      </c>
      <c r="H5" s="114"/>
      <c r="I5" s="114"/>
      <c r="J5" s="114"/>
      <c r="K5" s="125" t="s">
        <v>77</v>
      </c>
      <c r="L5" s="120"/>
    </row>
    <row r="6" spans="2:12" s="34" customFormat="1" ht="60.75" customHeight="1" thickBot="1">
      <c r="B6" s="119"/>
      <c r="C6" s="126"/>
      <c r="D6" s="123"/>
      <c r="E6" s="123"/>
      <c r="F6" s="123"/>
      <c r="G6" s="75" t="s">
        <v>10</v>
      </c>
      <c r="H6" s="75" t="s">
        <v>79</v>
      </c>
      <c r="I6" s="75" t="s">
        <v>75</v>
      </c>
      <c r="J6" s="75" t="s">
        <v>76</v>
      </c>
      <c r="K6" s="126"/>
      <c r="L6" s="121"/>
    </row>
    <row r="7" spans="2:12" s="27" customFormat="1" ht="11.25">
      <c r="B7" s="9">
        <v>1</v>
      </c>
      <c r="C7" s="6">
        <v>2</v>
      </c>
      <c r="D7" s="6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11" t="s">
        <v>104</v>
      </c>
    </row>
    <row r="8" spans="2:12" ht="12">
      <c r="B8" s="8"/>
      <c r="C8" s="1"/>
      <c r="D8" s="1"/>
      <c r="E8" s="1"/>
      <c r="F8" s="1"/>
      <c r="G8" s="1"/>
      <c r="H8" s="1"/>
      <c r="I8" s="1"/>
      <c r="J8" s="1"/>
      <c r="K8" s="1"/>
      <c r="L8" s="80"/>
    </row>
    <row r="9" spans="2:12" ht="12">
      <c r="B9" s="37" t="s">
        <v>11</v>
      </c>
      <c r="C9" s="24" t="s">
        <v>12</v>
      </c>
      <c r="D9" s="38">
        <f>SUM(D69)</f>
        <v>9500</v>
      </c>
      <c r="E9" s="38">
        <f>SUM(F9+K9)</f>
        <v>6969</v>
      </c>
      <c r="F9" s="38">
        <f aca="true" t="shared" si="0" ref="F9:K9">SUM(F69)</f>
        <v>6969</v>
      </c>
      <c r="G9" s="38">
        <f t="shared" si="0"/>
        <v>0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86">
        <f>SUM(E9/D9)</f>
        <v>0.73</v>
      </c>
    </row>
    <row r="10" spans="2:12" ht="12">
      <c r="B10" s="39"/>
      <c r="C10" s="12"/>
      <c r="D10" s="29"/>
      <c r="E10" s="29"/>
      <c r="F10" s="29"/>
      <c r="G10" s="29"/>
      <c r="H10" s="29"/>
      <c r="I10" s="29"/>
      <c r="J10" s="29"/>
      <c r="K10" s="29"/>
      <c r="L10" s="85"/>
    </row>
    <row r="11" spans="2:12" ht="12">
      <c r="B11" s="39" t="s">
        <v>13</v>
      </c>
      <c r="C11" s="12" t="s">
        <v>128</v>
      </c>
      <c r="D11" s="29"/>
      <c r="E11" s="29"/>
      <c r="F11" s="29"/>
      <c r="G11" s="29"/>
      <c r="H11" s="29"/>
      <c r="I11" s="29"/>
      <c r="J11" s="29"/>
      <c r="K11" s="29"/>
      <c r="L11" s="85"/>
    </row>
    <row r="12" spans="2:12" ht="12">
      <c r="B12" s="37"/>
      <c r="C12" s="24" t="s">
        <v>129</v>
      </c>
      <c r="D12" s="38">
        <f>SUM(D75)</f>
        <v>3095044</v>
      </c>
      <c r="E12" s="38">
        <f>SUM(F12+K12)</f>
        <v>1184711</v>
      </c>
      <c r="F12" s="38">
        <f aca="true" t="shared" si="1" ref="F12:K12">SUM(F75)</f>
        <v>37661</v>
      </c>
      <c r="G12" s="38">
        <f t="shared" si="1"/>
        <v>0</v>
      </c>
      <c r="H12" s="38">
        <f t="shared" si="1"/>
        <v>0</v>
      </c>
      <c r="I12" s="38">
        <f t="shared" si="1"/>
        <v>0</v>
      </c>
      <c r="J12" s="38">
        <f t="shared" si="1"/>
        <v>0</v>
      </c>
      <c r="K12" s="38">
        <f t="shared" si="1"/>
        <v>1147050</v>
      </c>
      <c r="L12" s="86">
        <f>SUM(E12/D12)</f>
        <v>0.38</v>
      </c>
    </row>
    <row r="13" spans="2:12" ht="12">
      <c r="B13" s="20"/>
      <c r="C13" s="12"/>
      <c r="D13" s="29"/>
      <c r="E13" s="29"/>
      <c r="F13" s="29"/>
      <c r="G13" s="29"/>
      <c r="H13" s="29"/>
      <c r="I13" s="29"/>
      <c r="J13" s="29"/>
      <c r="K13" s="29"/>
      <c r="L13" s="85"/>
    </row>
    <row r="14" spans="2:12" ht="12">
      <c r="B14" s="40">
        <v>600</v>
      </c>
      <c r="C14" s="24" t="s">
        <v>113</v>
      </c>
      <c r="D14" s="38">
        <f>SUM(D80+D263)</f>
        <v>5454317</v>
      </c>
      <c r="E14" s="38">
        <f>SUM(F14+K14)</f>
        <v>5342560</v>
      </c>
      <c r="F14" s="38">
        <f aca="true" t="shared" si="2" ref="F14:K14">SUM(F80+F263)</f>
        <v>4707782</v>
      </c>
      <c r="G14" s="38">
        <f t="shared" si="2"/>
        <v>0</v>
      </c>
      <c r="H14" s="38">
        <f t="shared" si="2"/>
        <v>0</v>
      </c>
      <c r="I14" s="38">
        <f t="shared" si="2"/>
        <v>0</v>
      </c>
      <c r="J14" s="38">
        <f t="shared" si="2"/>
        <v>0</v>
      </c>
      <c r="K14" s="38">
        <f t="shared" si="2"/>
        <v>634778</v>
      </c>
      <c r="L14" s="86">
        <f>SUM(E14/D14)</f>
        <v>0.98</v>
      </c>
    </row>
    <row r="15" spans="2:12" ht="12">
      <c r="B15" s="20"/>
      <c r="C15" s="12"/>
      <c r="D15" s="29"/>
      <c r="E15" s="29"/>
      <c r="F15" s="29"/>
      <c r="G15" s="29"/>
      <c r="H15" s="29"/>
      <c r="I15" s="29"/>
      <c r="J15" s="29"/>
      <c r="K15" s="29"/>
      <c r="L15" s="85"/>
    </row>
    <row r="16" spans="2:12" ht="12">
      <c r="B16" s="40">
        <v>630</v>
      </c>
      <c r="C16" s="24" t="s">
        <v>114</v>
      </c>
      <c r="D16" s="38">
        <f>SUM(D86)</f>
        <v>1301750</v>
      </c>
      <c r="E16" s="38">
        <f>SUM(F16+K16)</f>
        <v>1225561</v>
      </c>
      <c r="F16" s="38">
        <f>SUM(F86)</f>
        <v>26071</v>
      </c>
      <c r="G16" s="38">
        <f>(G86)</f>
        <v>3000</v>
      </c>
      <c r="H16" s="38">
        <f>(H86)</f>
        <v>0</v>
      </c>
      <c r="I16" s="38">
        <f>(I86)</f>
        <v>0</v>
      </c>
      <c r="J16" s="38">
        <f>(J86)</f>
        <v>0</v>
      </c>
      <c r="K16" s="38">
        <f>(K86)</f>
        <v>1199490</v>
      </c>
      <c r="L16" s="86">
        <f>SUM(E16/D16)</f>
        <v>0.94</v>
      </c>
    </row>
    <row r="17" spans="2:12" ht="12">
      <c r="B17" s="20"/>
      <c r="C17" s="12"/>
      <c r="D17" s="29"/>
      <c r="E17" s="29"/>
      <c r="F17" s="29"/>
      <c r="G17" s="29"/>
      <c r="H17" s="29"/>
      <c r="I17" s="29"/>
      <c r="J17" s="29"/>
      <c r="K17" s="29"/>
      <c r="L17" s="85"/>
    </row>
    <row r="18" spans="2:12" ht="12">
      <c r="B18" s="40">
        <v>700</v>
      </c>
      <c r="C18" s="24" t="s">
        <v>115</v>
      </c>
      <c r="D18" s="38">
        <f>SUM(D91)</f>
        <v>2729900</v>
      </c>
      <c r="E18" s="38">
        <f>SUM(F18+K18)</f>
        <v>2524498</v>
      </c>
      <c r="F18" s="38">
        <f aca="true" t="shared" si="3" ref="F18:K18">SUM(F91)</f>
        <v>1944817</v>
      </c>
      <c r="G18" s="38">
        <f t="shared" si="3"/>
        <v>1850000</v>
      </c>
      <c r="H18" s="38">
        <f t="shared" si="3"/>
        <v>0</v>
      </c>
      <c r="I18" s="38">
        <f t="shared" si="3"/>
        <v>0</v>
      </c>
      <c r="J18" s="38">
        <f t="shared" si="3"/>
        <v>0</v>
      </c>
      <c r="K18" s="38">
        <f t="shared" si="3"/>
        <v>579681</v>
      </c>
      <c r="L18" s="86">
        <f>SUM(E18/D18)</f>
        <v>0.92</v>
      </c>
    </row>
    <row r="19" spans="2:12" ht="12">
      <c r="B19" s="20"/>
      <c r="C19" s="12"/>
      <c r="D19" s="29"/>
      <c r="E19" s="29"/>
      <c r="F19" s="29"/>
      <c r="G19" s="29"/>
      <c r="H19" s="29"/>
      <c r="I19" s="29"/>
      <c r="J19" s="29"/>
      <c r="K19" s="29"/>
      <c r="L19" s="85"/>
    </row>
    <row r="20" spans="2:12" ht="12">
      <c r="B20" s="40">
        <v>710</v>
      </c>
      <c r="C20" s="24" t="s">
        <v>116</v>
      </c>
      <c r="D20" s="38">
        <f>SUM(D97)</f>
        <v>1342600</v>
      </c>
      <c r="E20" s="38">
        <f>SUM(F20+K20)</f>
        <v>1290744</v>
      </c>
      <c r="F20" s="38">
        <f>SUM(F97)</f>
        <v>1194564</v>
      </c>
      <c r="G20" s="38">
        <f>SUM(G103)</f>
        <v>0</v>
      </c>
      <c r="H20" s="38">
        <f>SUM(H97)</f>
        <v>0</v>
      </c>
      <c r="I20" s="38">
        <f>SUM(I97)</f>
        <v>0</v>
      </c>
      <c r="J20" s="38">
        <f>SUM(J97)</f>
        <v>0</v>
      </c>
      <c r="K20" s="38">
        <f>SUM(K97)</f>
        <v>96180</v>
      </c>
      <c r="L20" s="86">
        <f>SUM(E20/D20)</f>
        <v>0.96</v>
      </c>
    </row>
    <row r="21" spans="2:12" ht="12">
      <c r="B21" s="20"/>
      <c r="C21" s="12"/>
      <c r="D21" s="29"/>
      <c r="E21" s="29"/>
      <c r="F21" s="29"/>
      <c r="G21" s="29"/>
      <c r="H21" s="29"/>
      <c r="I21" s="29"/>
      <c r="J21" s="29"/>
      <c r="K21" s="29"/>
      <c r="L21" s="85"/>
    </row>
    <row r="22" spans="2:12" ht="12">
      <c r="B22" s="40">
        <v>750</v>
      </c>
      <c r="C22" s="24" t="s">
        <v>117</v>
      </c>
      <c r="D22" s="38">
        <f>SUM(D103+D220)</f>
        <v>8616500</v>
      </c>
      <c r="E22" s="38">
        <f>SUM(F22+K22)</f>
        <v>8098069</v>
      </c>
      <c r="F22" s="38">
        <f>SUM(F103+F220)</f>
        <v>7796120</v>
      </c>
      <c r="G22" s="38">
        <f>(G103+G220)</f>
        <v>0</v>
      </c>
      <c r="H22" s="38">
        <f>(H103+H220)</f>
        <v>5597144</v>
      </c>
      <c r="I22" s="38">
        <f>(I103+I220)</f>
        <v>0</v>
      </c>
      <c r="J22" s="38">
        <f>(J103+J220)</f>
        <v>0</v>
      </c>
      <c r="K22" s="38">
        <f>(K103+K220)</f>
        <v>301949</v>
      </c>
      <c r="L22" s="86">
        <f>SUM(E22/D22)</f>
        <v>0.94</v>
      </c>
    </row>
    <row r="23" spans="2:12" ht="12">
      <c r="B23" s="20"/>
      <c r="C23" s="12"/>
      <c r="D23" s="29"/>
      <c r="E23" s="29"/>
      <c r="F23" s="29"/>
      <c r="G23" s="29"/>
      <c r="H23" s="29"/>
      <c r="I23" s="29"/>
      <c r="J23" s="29"/>
      <c r="K23" s="29"/>
      <c r="L23" s="85"/>
    </row>
    <row r="24" spans="2:12" ht="12">
      <c r="B24" s="20">
        <v>751</v>
      </c>
      <c r="C24" s="12" t="s">
        <v>14</v>
      </c>
      <c r="D24" s="29"/>
      <c r="E24" s="29"/>
      <c r="F24" s="29"/>
      <c r="G24" s="29"/>
      <c r="H24" s="29"/>
      <c r="I24" s="29"/>
      <c r="J24" s="29"/>
      <c r="K24" s="29"/>
      <c r="L24" s="85"/>
    </row>
    <row r="25" spans="2:12" ht="12">
      <c r="B25" s="20"/>
      <c r="C25" s="12" t="s">
        <v>15</v>
      </c>
      <c r="D25" s="29"/>
      <c r="E25" s="29"/>
      <c r="F25" s="29"/>
      <c r="G25" s="29"/>
      <c r="H25" s="29"/>
      <c r="I25" s="29"/>
      <c r="J25" s="29"/>
      <c r="K25" s="29"/>
      <c r="L25" s="85"/>
    </row>
    <row r="26" spans="2:12" ht="12">
      <c r="B26" s="40"/>
      <c r="C26" s="24" t="s">
        <v>16</v>
      </c>
      <c r="D26" s="38">
        <f>SUM(D226)</f>
        <v>58840</v>
      </c>
      <c r="E26" s="38">
        <f aca="true" t="shared" si="4" ref="E26:K26">SUM(E226)</f>
        <v>58560</v>
      </c>
      <c r="F26" s="38">
        <f t="shared" si="4"/>
        <v>58560</v>
      </c>
      <c r="G26" s="38">
        <f t="shared" si="4"/>
        <v>0</v>
      </c>
      <c r="H26" s="38">
        <f t="shared" si="4"/>
        <v>2062</v>
      </c>
      <c r="I26" s="38">
        <f t="shared" si="4"/>
        <v>0</v>
      </c>
      <c r="J26" s="38">
        <f t="shared" si="4"/>
        <v>0</v>
      </c>
      <c r="K26" s="38">
        <f t="shared" si="4"/>
        <v>0</v>
      </c>
      <c r="L26" s="86">
        <f>SUM(E26/D26)</f>
        <v>1</v>
      </c>
    </row>
    <row r="27" spans="2:12" ht="12">
      <c r="B27" s="20"/>
      <c r="C27" s="12"/>
      <c r="D27" s="29"/>
      <c r="E27" s="29"/>
      <c r="F27" s="29"/>
      <c r="G27" s="29"/>
      <c r="H27" s="29"/>
      <c r="I27" s="29"/>
      <c r="J27" s="29"/>
      <c r="K27" s="29"/>
      <c r="L27" s="85"/>
    </row>
    <row r="28" spans="2:12" ht="12">
      <c r="B28" s="20">
        <v>754</v>
      </c>
      <c r="C28" s="12" t="s">
        <v>136</v>
      </c>
      <c r="D28" s="29"/>
      <c r="E28" s="29"/>
      <c r="F28" s="29"/>
      <c r="G28" s="29"/>
      <c r="H28" s="29"/>
      <c r="I28" s="29"/>
      <c r="J28" s="29"/>
      <c r="K28" s="29"/>
      <c r="L28" s="85"/>
    </row>
    <row r="29" spans="2:12" ht="12">
      <c r="B29" s="40"/>
      <c r="C29" s="24" t="s">
        <v>137</v>
      </c>
      <c r="D29" s="38">
        <f>SUM(D112+D233)</f>
        <v>1937514</v>
      </c>
      <c r="E29" s="38">
        <f>SUM(F29+K29)</f>
        <v>1164736</v>
      </c>
      <c r="F29" s="38">
        <f>SUM(F112+F233)</f>
        <v>873528</v>
      </c>
      <c r="G29" s="38">
        <f>(G112+G233)</f>
        <v>86998</v>
      </c>
      <c r="H29" s="38">
        <f>(H112+H233)</f>
        <v>508544</v>
      </c>
      <c r="I29" s="38">
        <f>(I112+I233)</f>
        <v>0</v>
      </c>
      <c r="J29" s="38">
        <f>(J112+J233)</f>
        <v>0</v>
      </c>
      <c r="K29" s="38">
        <f>(K112+K233)</f>
        <v>291208</v>
      </c>
      <c r="L29" s="86">
        <f>SUM(E29/D29)</f>
        <v>0.6</v>
      </c>
    </row>
    <row r="30" spans="2:12" ht="12">
      <c r="B30" s="20"/>
      <c r="C30" s="12"/>
      <c r="D30" s="29"/>
      <c r="E30" s="29"/>
      <c r="F30" s="29"/>
      <c r="G30" s="29"/>
      <c r="H30" s="29"/>
      <c r="I30" s="29"/>
      <c r="J30" s="29"/>
      <c r="K30" s="29"/>
      <c r="L30" s="85"/>
    </row>
    <row r="31" spans="2:12" ht="12">
      <c r="B31" s="20">
        <v>756</v>
      </c>
      <c r="C31" s="12" t="s">
        <v>63</v>
      </c>
      <c r="D31" s="29"/>
      <c r="E31" s="29"/>
      <c r="F31" s="29"/>
      <c r="G31" s="29"/>
      <c r="H31" s="29"/>
      <c r="I31" s="29"/>
      <c r="J31" s="29"/>
      <c r="K31" s="29"/>
      <c r="L31" s="85"/>
    </row>
    <row r="32" spans="2:12" ht="12">
      <c r="B32" s="20"/>
      <c r="C32" s="12" t="s">
        <v>64</v>
      </c>
      <c r="D32" s="29"/>
      <c r="E32" s="29"/>
      <c r="F32" s="29"/>
      <c r="G32" s="29"/>
      <c r="H32" s="29"/>
      <c r="I32" s="29"/>
      <c r="J32" s="29"/>
      <c r="K32" s="29"/>
      <c r="L32" s="85"/>
    </row>
    <row r="33" spans="2:12" ht="12">
      <c r="B33" s="20"/>
      <c r="C33" s="12" t="s">
        <v>62</v>
      </c>
      <c r="D33" s="29"/>
      <c r="E33" s="29"/>
      <c r="F33" s="29"/>
      <c r="G33" s="29"/>
      <c r="H33" s="29"/>
      <c r="I33" s="29"/>
      <c r="J33" s="29"/>
      <c r="K33" s="29"/>
      <c r="L33" s="85"/>
    </row>
    <row r="34" spans="2:12" ht="12">
      <c r="B34" s="40"/>
      <c r="C34" s="24" t="s">
        <v>61</v>
      </c>
      <c r="D34" s="38">
        <f>SUM(D126)</f>
        <v>129500</v>
      </c>
      <c r="E34" s="38">
        <f>SUM(F34+K34)</f>
        <v>113058</v>
      </c>
      <c r="F34" s="38">
        <f aca="true" t="shared" si="5" ref="F34:K34">SUM(F126)</f>
        <v>113058</v>
      </c>
      <c r="G34" s="38">
        <f t="shared" si="5"/>
        <v>0</v>
      </c>
      <c r="H34" s="38">
        <f t="shared" si="5"/>
        <v>53410</v>
      </c>
      <c r="I34" s="38">
        <f t="shared" si="5"/>
        <v>0</v>
      </c>
      <c r="J34" s="38">
        <f t="shared" si="5"/>
        <v>0</v>
      </c>
      <c r="K34" s="38">
        <f t="shared" si="5"/>
        <v>0</v>
      </c>
      <c r="L34" s="86">
        <f>SUM(E34/D34)</f>
        <v>0.87</v>
      </c>
    </row>
    <row r="35" spans="2:12" ht="12">
      <c r="B35" s="20"/>
      <c r="C35" s="12"/>
      <c r="D35" s="29"/>
      <c r="E35" s="29"/>
      <c r="F35" s="29"/>
      <c r="G35" s="29"/>
      <c r="H35" s="29"/>
      <c r="I35" s="29"/>
      <c r="J35" s="29"/>
      <c r="K35" s="29"/>
      <c r="L35" s="85"/>
    </row>
    <row r="36" spans="2:12" ht="12">
      <c r="B36" s="40">
        <v>757</v>
      </c>
      <c r="C36" s="24" t="s">
        <v>17</v>
      </c>
      <c r="D36" s="38">
        <f>SUM(D131)</f>
        <v>349097</v>
      </c>
      <c r="E36" s="38">
        <f>SUM(F36+K36)</f>
        <v>176944</v>
      </c>
      <c r="F36" s="38">
        <f aca="true" t="shared" si="6" ref="F36:K36">SUM(F131)</f>
        <v>176944</v>
      </c>
      <c r="G36" s="38">
        <f t="shared" si="6"/>
        <v>0</v>
      </c>
      <c r="H36" s="38">
        <f t="shared" si="6"/>
        <v>0</v>
      </c>
      <c r="I36" s="38">
        <f t="shared" si="6"/>
        <v>176944</v>
      </c>
      <c r="J36" s="38">
        <f t="shared" si="6"/>
        <v>0</v>
      </c>
      <c r="K36" s="38">
        <f t="shared" si="6"/>
        <v>0</v>
      </c>
      <c r="L36" s="86">
        <f>SUM(E36/D36)</f>
        <v>0.51</v>
      </c>
    </row>
    <row r="37" spans="2:12" ht="12">
      <c r="B37" s="20"/>
      <c r="C37" s="12"/>
      <c r="D37" s="29"/>
      <c r="E37" s="29"/>
      <c r="F37" s="29"/>
      <c r="G37" s="29"/>
      <c r="H37" s="29"/>
      <c r="I37" s="29"/>
      <c r="J37" s="29"/>
      <c r="K37" s="29"/>
      <c r="L37" s="85"/>
    </row>
    <row r="38" spans="2:12" ht="12">
      <c r="B38" s="40">
        <v>758</v>
      </c>
      <c r="C38" s="24" t="s">
        <v>119</v>
      </c>
      <c r="D38" s="38">
        <f>SUM(D136)</f>
        <v>1406458</v>
      </c>
      <c r="E38" s="38">
        <f>SUM(F38+K38)</f>
        <v>1284047</v>
      </c>
      <c r="F38" s="38">
        <f aca="true" t="shared" si="7" ref="F38:K38">(F136)</f>
        <v>1284047</v>
      </c>
      <c r="G38" s="38">
        <f t="shared" si="7"/>
        <v>0</v>
      </c>
      <c r="H38" s="38">
        <f t="shared" si="7"/>
        <v>0</v>
      </c>
      <c r="I38" s="38">
        <f t="shared" si="7"/>
        <v>0</v>
      </c>
      <c r="J38" s="38">
        <f t="shared" si="7"/>
        <v>0</v>
      </c>
      <c r="K38" s="38">
        <f t="shared" si="7"/>
        <v>0</v>
      </c>
      <c r="L38" s="86">
        <f>SUM(E38/D38)</f>
        <v>0.91</v>
      </c>
    </row>
    <row r="39" spans="2:12" ht="12">
      <c r="B39" s="20"/>
      <c r="C39" s="12"/>
      <c r="D39" s="29"/>
      <c r="E39" s="29"/>
      <c r="F39" s="29"/>
      <c r="G39" s="29"/>
      <c r="H39" s="29"/>
      <c r="I39" s="29"/>
      <c r="J39" s="29"/>
      <c r="K39" s="29"/>
      <c r="L39" s="85"/>
    </row>
    <row r="40" spans="2:12" ht="12">
      <c r="B40" s="40">
        <v>801</v>
      </c>
      <c r="C40" s="24" t="s">
        <v>120</v>
      </c>
      <c r="D40" s="38">
        <f>SUM(D142)</f>
        <v>27302012</v>
      </c>
      <c r="E40" s="38">
        <f>SUM(F40+K40)</f>
        <v>27266431</v>
      </c>
      <c r="F40" s="38">
        <f>SUM(F142)</f>
        <v>26988482</v>
      </c>
      <c r="G40" s="38">
        <f>(G142)</f>
        <v>26544541</v>
      </c>
      <c r="H40" s="38">
        <f>(H142)</f>
        <v>3271</v>
      </c>
      <c r="I40" s="38">
        <f>(I142)</f>
        <v>0</v>
      </c>
      <c r="J40" s="38">
        <f>(J142)</f>
        <v>0</v>
      </c>
      <c r="K40" s="38">
        <f>SUM(K142)</f>
        <v>277949</v>
      </c>
      <c r="L40" s="86">
        <f>SUM(E40/D40)</f>
        <v>1</v>
      </c>
    </row>
    <row r="41" spans="2:12" ht="12">
      <c r="B41" s="20"/>
      <c r="C41" s="12"/>
      <c r="D41" s="29"/>
      <c r="E41" s="29"/>
      <c r="F41" s="29"/>
      <c r="G41" s="29"/>
      <c r="H41" s="29"/>
      <c r="I41" s="29"/>
      <c r="J41" s="29"/>
      <c r="K41" s="29"/>
      <c r="L41" s="85"/>
    </row>
    <row r="42" spans="2:12" ht="12">
      <c r="B42" s="40">
        <v>851</v>
      </c>
      <c r="C42" s="24" t="s">
        <v>121</v>
      </c>
      <c r="D42" s="38">
        <f>SUM(D153)</f>
        <v>746688</v>
      </c>
      <c r="E42" s="38">
        <f>SUM(F42+K42)</f>
        <v>722905</v>
      </c>
      <c r="F42" s="38">
        <f>SUM(F153)</f>
        <v>722905</v>
      </c>
      <c r="G42" s="38">
        <f>(G153)</f>
        <v>124200</v>
      </c>
      <c r="H42" s="38">
        <f>(H153)</f>
        <v>10256</v>
      </c>
      <c r="I42" s="38">
        <f>(I153)</f>
        <v>0</v>
      </c>
      <c r="J42" s="38">
        <f>(J153)</f>
        <v>0</v>
      </c>
      <c r="K42" s="38">
        <f>(K153)</f>
        <v>0</v>
      </c>
      <c r="L42" s="86">
        <f>SUM(E42/D42)</f>
        <v>0.97</v>
      </c>
    </row>
    <row r="43" spans="2:12" ht="12">
      <c r="B43" s="20"/>
      <c r="C43" s="12"/>
      <c r="D43" s="29"/>
      <c r="E43" s="29"/>
      <c r="F43" s="29"/>
      <c r="G43" s="29"/>
      <c r="H43" s="29"/>
      <c r="I43" s="29"/>
      <c r="J43" s="29"/>
      <c r="K43" s="29"/>
      <c r="L43" s="85"/>
    </row>
    <row r="44" spans="2:12" ht="12">
      <c r="B44" s="40">
        <v>852</v>
      </c>
      <c r="C44" s="24" t="s">
        <v>58</v>
      </c>
      <c r="D44" s="38">
        <f>SUM(D160+D237)</f>
        <v>12487846</v>
      </c>
      <c r="E44" s="38">
        <f>SUM(F44+K44)</f>
        <v>12227497</v>
      </c>
      <c r="F44" s="38">
        <f aca="true" t="shared" si="8" ref="F44:K44">SUM(F160+F237)</f>
        <v>12185443</v>
      </c>
      <c r="G44" s="38">
        <f t="shared" si="8"/>
        <v>131147</v>
      </c>
      <c r="H44" s="38">
        <f t="shared" si="8"/>
        <v>1899075</v>
      </c>
      <c r="I44" s="38">
        <f t="shared" si="8"/>
        <v>0</v>
      </c>
      <c r="J44" s="38">
        <f t="shared" si="8"/>
        <v>0</v>
      </c>
      <c r="K44" s="38">
        <f t="shared" si="8"/>
        <v>42054</v>
      </c>
      <c r="L44" s="86">
        <f>SUM(E44/D44)</f>
        <v>0.98</v>
      </c>
    </row>
    <row r="45" spans="2:12" ht="12">
      <c r="B45" s="67"/>
      <c r="C45" s="42"/>
      <c r="D45" s="71"/>
      <c r="E45" s="71"/>
      <c r="F45" s="43"/>
      <c r="G45" s="71"/>
      <c r="H45" s="42"/>
      <c r="I45" s="42"/>
      <c r="J45" s="42"/>
      <c r="K45" s="42"/>
      <c r="L45" s="85"/>
    </row>
    <row r="46" spans="2:12" ht="12">
      <c r="B46" s="20">
        <v>853</v>
      </c>
      <c r="C46" s="12" t="s">
        <v>60</v>
      </c>
      <c r="D46" s="72"/>
      <c r="E46" s="72"/>
      <c r="F46" s="4"/>
      <c r="G46" s="72"/>
      <c r="H46" s="72"/>
      <c r="I46" s="72"/>
      <c r="J46" s="72"/>
      <c r="K46" s="12"/>
      <c r="L46" s="85"/>
    </row>
    <row r="47" spans="2:12" ht="12">
      <c r="B47" s="40"/>
      <c r="C47" s="24" t="s">
        <v>59</v>
      </c>
      <c r="D47" s="44">
        <f>SUM(D171)</f>
        <v>605000</v>
      </c>
      <c r="E47" s="44">
        <f>SUM(F47+K47)</f>
        <v>600000</v>
      </c>
      <c r="F47" s="70">
        <f>SUM(F171)</f>
        <v>600000</v>
      </c>
      <c r="G47" s="44">
        <f>(G171)</f>
        <v>600000</v>
      </c>
      <c r="H47" s="44">
        <f>(H171)</f>
        <v>0</v>
      </c>
      <c r="I47" s="44">
        <f>(I171)</f>
        <v>0</v>
      </c>
      <c r="J47" s="44">
        <f>(J171)</f>
        <v>0</v>
      </c>
      <c r="K47" s="38">
        <f>(K171)</f>
        <v>0</v>
      </c>
      <c r="L47" s="86">
        <f>SUM(E47/D47)</f>
        <v>0.99</v>
      </c>
    </row>
    <row r="48" spans="2:12" ht="12">
      <c r="B48" s="7"/>
      <c r="C48" s="1"/>
      <c r="D48" s="15"/>
      <c r="E48" s="15"/>
      <c r="F48" s="15"/>
      <c r="G48" s="15"/>
      <c r="H48" s="15"/>
      <c r="I48" s="15"/>
      <c r="J48" s="15"/>
      <c r="K48" s="15"/>
      <c r="L48" s="85"/>
    </row>
    <row r="49" spans="2:12" ht="12.75" thickBot="1">
      <c r="B49" s="21">
        <v>854</v>
      </c>
      <c r="C49" s="25" t="s">
        <v>122</v>
      </c>
      <c r="D49" s="41">
        <f>SUM(D176)</f>
        <v>73000</v>
      </c>
      <c r="E49" s="41">
        <f>SUM(F49+K49)</f>
        <v>71350</v>
      </c>
      <c r="F49" s="41">
        <f aca="true" t="shared" si="9" ref="F49:K49">SUM(F176)</f>
        <v>71350</v>
      </c>
      <c r="G49" s="41">
        <f t="shared" si="9"/>
        <v>33000</v>
      </c>
      <c r="H49" s="41">
        <f t="shared" si="9"/>
        <v>0</v>
      </c>
      <c r="I49" s="41">
        <f t="shared" si="9"/>
        <v>0</v>
      </c>
      <c r="J49" s="41">
        <f t="shared" si="9"/>
        <v>0</v>
      </c>
      <c r="K49" s="41">
        <f t="shared" si="9"/>
        <v>0</v>
      </c>
      <c r="L49" s="88">
        <f>SUM(E49/D49)</f>
        <v>0.98</v>
      </c>
    </row>
    <row r="50" spans="2:12" s="27" customFormat="1" ht="12" thickBot="1">
      <c r="B50" s="17">
        <v>1</v>
      </c>
      <c r="C50" s="18">
        <v>2</v>
      </c>
      <c r="D50" s="19">
        <v>3</v>
      </c>
      <c r="E50" s="19">
        <v>4</v>
      </c>
      <c r="F50" s="19">
        <v>5</v>
      </c>
      <c r="G50" s="19">
        <v>6</v>
      </c>
      <c r="H50" s="19">
        <v>7</v>
      </c>
      <c r="I50" s="19">
        <v>8</v>
      </c>
      <c r="J50" s="19">
        <v>9</v>
      </c>
      <c r="K50" s="19">
        <v>10</v>
      </c>
      <c r="L50" s="79">
        <v>11</v>
      </c>
    </row>
    <row r="51" spans="2:12" ht="12">
      <c r="B51" s="20"/>
      <c r="C51" s="12"/>
      <c r="D51" s="29"/>
      <c r="E51" s="29"/>
      <c r="F51" s="29"/>
      <c r="G51" s="29"/>
      <c r="H51" s="29"/>
      <c r="I51" s="29"/>
      <c r="J51" s="29"/>
      <c r="K51" s="29"/>
      <c r="L51" s="85"/>
    </row>
    <row r="52" spans="2:12" ht="12">
      <c r="B52" s="20">
        <v>900</v>
      </c>
      <c r="C52" s="12" t="s">
        <v>123</v>
      </c>
      <c r="D52" s="29"/>
      <c r="E52" s="29"/>
      <c r="F52" s="29"/>
      <c r="G52" s="29"/>
      <c r="H52" s="29"/>
      <c r="I52" s="29"/>
      <c r="J52" s="29"/>
      <c r="K52" s="29"/>
      <c r="L52" s="85"/>
    </row>
    <row r="53" spans="2:12" ht="12">
      <c r="B53" s="40"/>
      <c r="C53" s="24" t="s">
        <v>65</v>
      </c>
      <c r="D53" s="38">
        <f>SUM(D186)</f>
        <v>32965008</v>
      </c>
      <c r="E53" s="38">
        <f aca="true" t="shared" si="10" ref="E53:K53">SUM(E186)</f>
        <v>15671595</v>
      </c>
      <c r="F53" s="38">
        <f t="shared" si="10"/>
        <v>3124781</v>
      </c>
      <c r="G53" s="38">
        <f t="shared" si="10"/>
        <v>82000</v>
      </c>
      <c r="H53" s="38">
        <f t="shared" si="10"/>
        <v>54107</v>
      </c>
      <c r="I53" s="38">
        <f t="shared" si="10"/>
        <v>0</v>
      </c>
      <c r="J53" s="38">
        <f t="shared" si="10"/>
        <v>0</v>
      </c>
      <c r="K53" s="38">
        <f t="shared" si="10"/>
        <v>12546814</v>
      </c>
      <c r="L53" s="86">
        <f>SUM(E53/D53)</f>
        <v>0.48</v>
      </c>
    </row>
    <row r="54" spans="2:12" ht="12">
      <c r="B54" s="20"/>
      <c r="C54" s="12"/>
      <c r="D54" s="29"/>
      <c r="E54" s="29"/>
      <c r="F54" s="29"/>
      <c r="G54" s="29"/>
      <c r="H54" s="29"/>
      <c r="I54" s="29"/>
      <c r="J54" s="29"/>
      <c r="K54" s="29"/>
      <c r="L54" s="85"/>
    </row>
    <row r="55" spans="2:12" ht="12">
      <c r="B55" s="20">
        <v>921</v>
      </c>
      <c r="C55" s="12" t="s">
        <v>124</v>
      </c>
      <c r="D55" s="29"/>
      <c r="E55" s="29"/>
      <c r="F55" s="29"/>
      <c r="G55" s="29"/>
      <c r="H55" s="29"/>
      <c r="I55" s="29"/>
      <c r="J55" s="29"/>
      <c r="K55" s="29"/>
      <c r="L55" s="85"/>
    </row>
    <row r="56" spans="2:12" ht="12">
      <c r="B56" s="40"/>
      <c r="C56" s="24" t="s">
        <v>125</v>
      </c>
      <c r="D56" s="38">
        <f>SUM(D197)</f>
        <v>3062680</v>
      </c>
      <c r="E56" s="38">
        <f>SUM(F56+K56)</f>
        <v>3035754</v>
      </c>
      <c r="F56" s="38">
        <f aca="true" t="shared" si="11" ref="F56:K56">SUM(F197)</f>
        <v>2923476</v>
      </c>
      <c r="G56" s="38">
        <f t="shared" si="11"/>
        <v>2466830</v>
      </c>
      <c r="H56" s="38">
        <f t="shared" si="11"/>
        <v>5762</v>
      </c>
      <c r="I56" s="38">
        <f t="shared" si="11"/>
        <v>0</v>
      </c>
      <c r="J56" s="38">
        <f t="shared" si="11"/>
        <v>0</v>
      </c>
      <c r="K56" s="38">
        <f t="shared" si="11"/>
        <v>112278</v>
      </c>
      <c r="L56" s="86">
        <f>SUM(E56/D56)</f>
        <v>0.99</v>
      </c>
    </row>
    <row r="57" spans="2:12" ht="12">
      <c r="B57" s="20"/>
      <c r="C57" s="42"/>
      <c r="D57" s="29"/>
      <c r="E57" s="29"/>
      <c r="F57" s="29"/>
      <c r="G57" s="29"/>
      <c r="H57" s="29"/>
      <c r="I57" s="29"/>
      <c r="J57" s="29"/>
      <c r="K57" s="29"/>
      <c r="L57" s="85"/>
    </row>
    <row r="58" spans="2:12" ht="12.75" thickBot="1">
      <c r="B58" s="21">
        <v>926</v>
      </c>
      <c r="C58" s="113" t="s">
        <v>18</v>
      </c>
      <c r="D58" s="89">
        <f>SUM(D204)</f>
        <v>4103174</v>
      </c>
      <c r="E58" s="89">
        <f>SUM(F58+K58)</f>
        <v>3959685</v>
      </c>
      <c r="F58" s="41">
        <f>SUM(F204)</f>
        <v>1726242</v>
      </c>
      <c r="G58" s="41">
        <f>(G204)</f>
        <v>500000</v>
      </c>
      <c r="H58" s="41">
        <f>(H204)</f>
        <v>468054</v>
      </c>
      <c r="I58" s="41">
        <f>(I204)</f>
        <v>0</v>
      </c>
      <c r="J58" s="41">
        <f>(J204)</f>
        <v>0</v>
      </c>
      <c r="K58" s="41">
        <f>SUM(K204)</f>
        <v>2233443</v>
      </c>
      <c r="L58" s="88">
        <f>SUM(E58/D58)</f>
        <v>0.97</v>
      </c>
    </row>
    <row r="59" spans="2:12" ht="12">
      <c r="B59" s="7"/>
      <c r="C59" s="1"/>
      <c r="D59" s="15"/>
      <c r="E59" s="15"/>
      <c r="F59" s="15"/>
      <c r="G59" s="15"/>
      <c r="H59" s="15"/>
      <c r="I59" s="15"/>
      <c r="J59" s="15"/>
      <c r="K59" s="15"/>
      <c r="L59" s="85"/>
    </row>
    <row r="60" spans="2:12" s="34" customFormat="1" ht="12.75">
      <c r="B60" s="32"/>
      <c r="C60" s="45" t="s">
        <v>19</v>
      </c>
      <c r="D60" s="46">
        <f>SUM(D9+D12+D14+D16+D18+D20+D22+D26+D29+D34+D36+D38+D40+D42+D44+D47+D49+D53+D56+D58)</f>
        <v>107776428</v>
      </c>
      <c r="E60" s="46">
        <f aca="true" t="shared" si="12" ref="E60:K60">SUM(E9+E12+E14+E16+E18+E20+E22+E26+E29+E34+E36+E38+E40+E42+E44+E47+E49+E53+E56+E58)</f>
        <v>86025674</v>
      </c>
      <c r="F60" s="46">
        <f t="shared" si="12"/>
        <v>66562800</v>
      </c>
      <c r="G60" s="46">
        <f t="shared" si="12"/>
        <v>32421716</v>
      </c>
      <c r="H60" s="46">
        <f>SUM(H9+H12+H14+H16+H18+H20+H22+H26+H29+H34+H36+H38+H40+H42+H44+H47+H49+H53+H56+H58)</f>
        <v>8601685</v>
      </c>
      <c r="I60" s="46">
        <f t="shared" si="12"/>
        <v>176944</v>
      </c>
      <c r="J60" s="46">
        <f t="shared" si="12"/>
        <v>0</v>
      </c>
      <c r="K60" s="46">
        <f t="shared" si="12"/>
        <v>19462874</v>
      </c>
      <c r="L60" s="112">
        <f>SUM(E60/D60)</f>
        <v>0.8</v>
      </c>
    </row>
    <row r="61" spans="2:12" ht="12.75" thickBot="1">
      <c r="B61" s="16"/>
      <c r="C61" s="5"/>
      <c r="D61" s="5"/>
      <c r="E61" s="5"/>
      <c r="F61" s="5"/>
      <c r="G61" s="5"/>
      <c r="H61" s="5"/>
      <c r="I61" s="5"/>
      <c r="J61" s="5"/>
      <c r="K61" s="5"/>
      <c r="L61" s="88"/>
    </row>
    <row r="62" spans="1:12" s="110" customFormat="1" ht="18">
      <c r="A62" s="131" t="s">
        <v>97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</row>
    <row r="63" spans="1:12" ht="15.75" customHeight="1" thickBot="1">
      <c r="A63" s="3"/>
      <c r="B63" s="3"/>
      <c r="C63" s="3"/>
      <c r="D63" s="3"/>
      <c r="E63" s="3"/>
      <c r="F63" s="3"/>
      <c r="G63" s="3"/>
      <c r="H63" s="3"/>
      <c r="I63" s="3"/>
      <c r="J63" s="3"/>
      <c r="L63" s="77" t="s">
        <v>47</v>
      </c>
    </row>
    <row r="64" spans="1:12" s="76" customFormat="1" ht="12.75">
      <c r="A64" s="117" t="s">
        <v>112</v>
      </c>
      <c r="B64" s="132" t="s">
        <v>126</v>
      </c>
      <c r="C64" s="127" t="s">
        <v>127</v>
      </c>
      <c r="D64" s="132" t="s">
        <v>111</v>
      </c>
      <c r="E64" s="132" t="s">
        <v>55</v>
      </c>
      <c r="F64" s="134" t="s">
        <v>8</v>
      </c>
      <c r="G64" s="135"/>
      <c r="H64" s="135"/>
      <c r="I64" s="135"/>
      <c r="J64" s="135"/>
      <c r="K64" s="135"/>
      <c r="L64" s="129" t="s">
        <v>106</v>
      </c>
    </row>
    <row r="65" spans="1:12" s="76" customFormat="1" ht="12.75">
      <c r="A65" s="118"/>
      <c r="B65" s="133"/>
      <c r="C65" s="128"/>
      <c r="D65" s="133"/>
      <c r="E65" s="133"/>
      <c r="F65" s="122" t="s">
        <v>78</v>
      </c>
      <c r="G65" s="124" t="s">
        <v>9</v>
      </c>
      <c r="H65" s="124"/>
      <c r="I65" s="124"/>
      <c r="J65" s="124"/>
      <c r="K65" s="125" t="s">
        <v>77</v>
      </c>
      <c r="L65" s="120"/>
    </row>
    <row r="66" spans="1:12" s="76" customFormat="1" ht="57" customHeight="1" thickBot="1">
      <c r="A66" s="118"/>
      <c r="B66" s="133"/>
      <c r="C66" s="128"/>
      <c r="D66" s="133"/>
      <c r="E66" s="133"/>
      <c r="F66" s="123"/>
      <c r="G66" s="75" t="s">
        <v>10</v>
      </c>
      <c r="H66" s="75" t="s">
        <v>79</v>
      </c>
      <c r="I66" s="75" t="s">
        <v>75</v>
      </c>
      <c r="J66" s="75" t="s">
        <v>76</v>
      </c>
      <c r="K66" s="126"/>
      <c r="L66" s="121"/>
    </row>
    <row r="67" spans="1:12" ht="12">
      <c r="A67" s="9">
        <v>1</v>
      </c>
      <c r="B67" s="13">
        <v>2</v>
      </c>
      <c r="C67" s="6">
        <v>3</v>
      </c>
      <c r="D67" s="6">
        <v>4</v>
      </c>
      <c r="E67" s="13">
        <v>5</v>
      </c>
      <c r="F67" s="13">
        <v>6</v>
      </c>
      <c r="G67" s="13">
        <v>7</v>
      </c>
      <c r="H67" s="13">
        <v>8</v>
      </c>
      <c r="I67" s="13">
        <v>9</v>
      </c>
      <c r="J67" s="13">
        <v>10</v>
      </c>
      <c r="K67" s="13">
        <v>11</v>
      </c>
      <c r="L67" s="105">
        <v>12</v>
      </c>
    </row>
    <row r="68" spans="1:12" ht="12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80"/>
    </row>
    <row r="69" spans="1:12" ht="12">
      <c r="A69" s="39" t="s">
        <v>11</v>
      </c>
      <c r="B69" s="47"/>
      <c r="C69" s="24" t="s">
        <v>12</v>
      </c>
      <c r="D69" s="92">
        <f>SUM(D71:D72)</f>
        <v>9500</v>
      </c>
      <c r="E69" s="38">
        <f>SUM(E71:E72)</f>
        <v>6969</v>
      </c>
      <c r="F69" s="38">
        <f aca="true" t="shared" si="13" ref="F69:K69">SUM(F71:F72)</f>
        <v>6969</v>
      </c>
      <c r="G69" s="38">
        <f t="shared" si="13"/>
        <v>0</v>
      </c>
      <c r="H69" s="38">
        <f t="shared" si="13"/>
        <v>0</v>
      </c>
      <c r="I69" s="38">
        <f t="shared" si="13"/>
        <v>0</v>
      </c>
      <c r="J69" s="38">
        <f t="shared" si="13"/>
        <v>0</v>
      </c>
      <c r="K69" s="38">
        <f t="shared" si="13"/>
        <v>0</v>
      </c>
      <c r="L69" s="86">
        <f>SUM(E69/D69)</f>
        <v>0.73</v>
      </c>
    </row>
    <row r="70" spans="1:12" ht="12">
      <c r="A70" s="20"/>
      <c r="B70" s="23"/>
      <c r="C70" s="12"/>
      <c r="D70" s="93"/>
      <c r="E70" s="29"/>
      <c r="F70" s="29"/>
      <c r="G70" s="29"/>
      <c r="H70" s="29"/>
      <c r="I70" s="29"/>
      <c r="J70" s="29"/>
      <c r="K70" s="29"/>
      <c r="L70" s="85"/>
    </row>
    <row r="71" spans="1:12" ht="12">
      <c r="A71" s="20"/>
      <c r="B71" s="48" t="s">
        <v>49</v>
      </c>
      <c r="C71" s="49" t="s">
        <v>50</v>
      </c>
      <c r="D71" s="94">
        <v>4000</v>
      </c>
      <c r="E71" s="29">
        <f>SUM(F71+K71)</f>
        <v>3577</v>
      </c>
      <c r="F71" s="50">
        <v>3577</v>
      </c>
      <c r="G71" s="50"/>
      <c r="H71" s="50"/>
      <c r="I71" s="50"/>
      <c r="J71" s="50"/>
      <c r="K71" s="50"/>
      <c r="L71" s="85">
        <f aca="true" t="shared" si="14" ref="L71:L100">SUM(E71/D71)</f>
        <v>0.89</v>
      </c>
    </row>
    <row r="72" spans="1:12" ht="12.75" thickBot="1">
      <c r="A72" s="51"/>
      <c r="B72" s="52" t="s">
        <v>21</v>
      </c>
      <c r="C72" s="53" t="s">
        <v>22</v>
      </c>
      <c r="D72" s="95">
        <v>5500</v>
      </c>
      <c r="E72" s="59">
        <f>SUM(F72+K72)</f>
        <v>3392</v>
      </c>
      <c r="F72" s="28">
        <v>3392</v>
      </c>
      <c r="G72" s="28"/>
      <c r="H72" s="28"/>
      <c r="I72" s="28"/>
      <c r="J72" s="28"/>
      <c r="K72" s="28"/>
      <c r="L72" s="84">
        <f t="shared" si="14"/>
        <v>0.62</v>
      </c>
    </row>
    <row r="73" spans="1:12" ht="12.75" thickTop="1">
      <c r="A73" s="20"/>
      <c r="B73" s="23"/>
      <c r="C73" s="12"/>
      <c r="D73" s="93"/>
      <c r="E73" s="29"/>
      <c r="F73" s="29"/>
      <c r="G73" s="29"/>
      <c r="H73" s="29"/>
      <c r="I73" s="29"/>
      <c r="J73" s="29"/>
      <c r="K73" s="29"/>
      <c r="L73" s="85"/>
    </row>
    <row r="74" spans="1:12" ht="12">
      <c r="A74" s="20">
        <v>400</v>
      </c>
      <c r="B74" s="23"/>
      <c r="C74" s="12" t="s">
        <v>128</v>
      </c>
      <c r="D74" s="93"/>
      <c r="E74" s="29"/>
      <c r="F74" s="29"/>
      <c r="G74" s="29"/>
      <c r="H74" s="29"/>
      <c r="I74" s="29"/>
      <c r="J74" s="29"/>
      <c r="K74" s="29"/>
      <c r="L74" s="85"/>
    </row>
    <row r="75" spans="1:12" ht="12">
      <c r="A75" s="20"/>
      <c r="B75" s="47"/>
      <c r="C75" s="24" t="s">
        <v>129</v>
      </c>
      <c r="D75" s="44">
        <f aca="true" t="shared" si="15" ref="D75:K75">SUM(D77:D78)</f>
        <v>3095044</v>
      </c>
      <c r="E75" s="44">
        <f t="shared" si="15"/>
        <v>1184711</v>
      </c>
      <c r="F75" s="44">
        <f t="shared" si="15"/>
        <v>37661</v>
      </c>
      <c r="G75" s="44">
        <f t="shared" si="15"/>
        <v>0</v>
      </c>
      <c r="H75" s="44">
        <f t="shared" si="15"/>
        <v>0</v>
      </c>
      <c r="I75" s="44">
        <f t="shared" si="15"/>
        <v>0</v>
      </c>
      <c r="J75" s="44">
        <f t="shared" si="15"/>
        <v>0</v>
      </c>
      <c r="K75" s="38">
        <f t="shared" si="15"/>
        <v>1147050</v>
      </c>
      <c r="L75" s="86">
        <f t="shared" si="14"/>
        <v>0.38</v>
      </c>
    </row>
    <row r="76" spans="1:12" ht="12">
      <c r="A76" s="20"/>
      <c r="B76" s="23"/>
      <c r="C76" s="12"/>
      <c r="D76" s="93"/>
      <c r="E76" s="29"/>
      <c r="F76" s="29"/>
      <c r="G76" s="29"/>
      <c r="H76" s="29"/>
      <c r="I76" s="29"/>
      <c r="J76" s="29"/>
      <c r="K76" s="29"/>
      <c r="L76" s="85"/>
    </row>
    <row r="77" spans="1:12" ht="12">
      <c r="A77" s="20"/>
      <c r="B77" s="23">
        <v>40002</v>
      </c>
      <c r="C77" s="12" t="s">
        <v>130</v>
      </c>
      <c r="D77" s="93">
        <v>2995044</v>
      </c>
      <c r="E77" s="29">
        <f>SUM(F77+K77)</f>
        <v>1147093</v>
      </c>
      <c r="F77" s="29">
        <v>43</v>
      </c>
      <c r="G77" s="29"/>
      <c r="H77" s="29"/>
      <c r="I77" s="29"/>
      <c r="J77" s="29"/>
      <c r="K77" s="29">
        <v>1147050</v>
      </c>
      <c r="L77" s="85">
        <f t="shared" si="14"/>
        <v>0.38</v>
      </c>
    </row>
    <row r="78" spans="1:12" ht="12.75" thickBot="1">
      <c r="A78" s="51"/>
      <c r="B78" s="54">
        <v>40004</v>
      </c>
      <c r="C78" s="53" t="s">
        <v>57</v>
      </c>
      <c r="D78" s="95">
        <v>100000</v>
      </c>
      <c r="E78" s="59">
        <f>SUM(F78+K78)</f>
        <v>37618</v>
      </c>
      <c r="F78" s="28">
        <v>37618</v>
      </c>
      <c r="G78" s="28"/>
      <c r="H78" s="28"/>
      <c r="I78" s="28"/>
      <c r="J78" s="28"/>
      <c r="K78" s="28"/>
      <c r="L78" s="84">
        <f t="shared" si="14"/>
        <v>0.38</v>
      </c>
    </row>
    <row r="79" spans="1:12" ht="12.75" thickTop="1">
      <c r="A79" s="20"/>
      <c r="B79" s="23"/>
      <c r="C79" s="12"/>
      <c r="D79" s="93"/>
      <c r="E79" s="29"/>
      <c r="F79" s="29"/>
      <c r="G79" s="29"/>
      <c r="H79" s="29"/>
      <c r="I79" s="29"/>
      <c r="J79" s="29"/>
      <c r="K79" s="29"/>
      <c r="L79" s="85"/>
    </row>
    <row r="80" spans="1:12" ht="12">
      <c r="A80" s="20">
        <v>600</v>
      </c>
      <c r="B80" s="47"/>
      <c r="C80" s="24" t="s">
        <v>113</v>
      </c>
      <c r="D80" s="38">
        <f aca="true" t="shared" si="16" ref="D80:K80">SUM(D82:D84)</f>
        <v>4622817</v>
      </c>
      <c r="E80" s="38">
        <f t="shared" si="16"/>
        <v>4512100</v>
      </c>
      <c r="F80" s="38">
        <f t="shared" si="16"/>
        <v>3877322</v>
      </c>
      <c r="G80" s="38">
        <f t="shared" si="16"/>
        <v>0</v>
      </c>
      <c r="H80" s="38">
        <f t="shared" si="16"/>
        <v>0</v>
      </c>
      <c r="I80" s="38">
        <f t="shared" si="16"/>
        <v>0</v>
      </c>
      <c r="J80" s="38">
        <f t="shared" si="16"/>
        <v>0</v>
      </c>
      <c r="K80" s="38">
        <f t="shared" si="16"/>
        <v>634778</v>
      </c>
      <c r="L80" s="86">
        <f t="shared" si="14"/>
        <v>0.98</v>
      </c>
    </row>
    <row r="81" spans="1:12" ht="12">
      <c r="A81" s="20"/>
      <c r="B81" s="23"/>
      <c r="C81" s="12"/>
      <c r="D81" s="93"/>
      <c r="E81" s="29"/>
      <c r="F81" s="29"/>
      <c r="G81" s="29"/>
      <c r="H81" s="29"/>
      <c r="I81" s="29"/>
      <c r="J81" s="29"/>
      <c r="K81" s="29"/>
      <c r="L81" s="85"/>
    </row>
    <row r="82" spans="1:12" ht="12">
      <c r="A82" s="20"/>
      <c r="B82" s="23">
        <v>60004</v>
      </c>
      <c r="C82" s="12" t="s">
        <v>23</v>
      </c>
      <c r="D82" s="93">
        <v>3143617</v>
      </c>
      <c r="E82" s="29">
        <f>SUM(F82+K82)</f>
        <v>3080873</v>
      </c>
      <c r="F82" s="29">
        <v>3080873</v>
      </c>
      <c r="G82" s="29"/>
      <c r="H82" s="29"/>
      <c r="I82" s="29"/>
      <c r="J82" s="29"/>
      <c r="K82" s="29"/>
      <c r="L82" s="85">
        <f t="shared" si="14"/>
        <v>0.98</v>
      </c>
    </row>
    <row r="83" spans="1:12" ht="12">
      <c r="A83" s="20"/>
      <c r="B83" s="23">
        <v>60016</v>
      </c>
      <c r="C83" s="12" t="s">
        <v>131</v>
      </c>
      <c r="D83" s="93">
        <v>1439200</v>
      </c>
      <c r="E83" s="29">
        <f>SUM(F83+K83)</f>
        <v>1398085</v>
      </c>
      <c r="F83" s="29">
        <v>763307</v>
      </c>
      <c r="G83" s="29"/>
      <c r="H83" s="29"/>
      <c r="I83" s="29"/>
      <c r="J83" s="29"/>
      <c r="K83" s="29">
        <v>634778</v>
      </c>
      <c r="L83" s="85">
        <f t="shared" si="14"/>
        <v>0.97</v>
      </c>
    </row>
    <row r="84" spans="1:12" ht="12.75" thickBot="1">
      <c r="A84" s="51"/>
      <c r="B84" s="54">
        <v>60095</v>
      </c>
      <c r="C84" s="53" t="s">
        <v>135</v>
      </c>
      <c r="D84" s="95">
        <v>40000</v>
      </c>
      <c r="E84" s="28">
        <f>SUM(F84+K84)</f>
        <v>33142</v>
      </c>
      <c r="F84" s="28">
        <v>33142</v>
      </c>
      <c r="G84" s="28"/>
      <c r="H84" s="28"/>
      <c r="I84" s="28"/>
      <c r="J84" s="28"/>
      <c r="K84" s="28"/>
      <c r="L84" s="84">
        <f t="shared" si="14"/>
        <v>0.83</v>
      </c>
    </row>
    <row r="85" spans="1:12" ht="12.75" thickTop="1">
      <c r="A85" s="20"/>
      <c r="B85" s="23"/>
      <c r="C85" s="12"/>
      <c r="D85" s="93"/>
      <c r="E85" s="29"/>
      <c r="F85" s="29"/>
      <c r="G85" s="29"/>
      <c r="H85" s="29"/>
      <c r="I85" s="29"/>
      <c r="J85" s="29"/>
      <c r="K85" s="29"/>
      <c r="L85" s="85"/>
    </row>
    <row r="86" spans="1:12" ht="12">
      <c r="A86" s="20">
        <v>630</v>
      </c>
      <c r="B86" s="47"/>
      <c r="C86" s="24" t="s">
        <v>114</v>
      </c>
      <c r="D86" s="38">
        <f aca="true" t="shared" si="17" ref="D86:K86">SUM(D88:D89)</f>
        <v>1301750</v>
      </c>
      <c r="E86" s="38">
        <f t="shared" si="17"/>
        <v>1225561</v>
      </c>
      <c r="F86" s="38">
        <f t="shared" si="17"/>
        <v>26071</v>
      </c>
      <c r="G86" s="38">
        <f t="shared" si="17"/>
        <v>3000</v>
      </c>
      <c r="H86" s="38">
        <f t="shared" si="17"/>
        <v>0</v>
      </c>
      <c r="I86" s="38">
        <f t="shared" si="17"/>
        <v>0</v>
      </c>
      <c r="J86" s="38">
        <f t="shared" si="17"/>
        <v>0</v>
      </c>
      <c r="K86" s="38">
        <f t="shared" si="17"/>
        <v>1199490</v>
      </c>
      <c r="L86" s="86">
        <f t="shared" si="14"/>
        <v>0.94</v>
      </c>
    </row>
    <row r="87" spans="1:12" ht="12">
      <c r="A87" s="20"/>
      <c r="B87" s="23"/>
      <c r="C87" s="12"/>
      <c r="D87" s="93"/>
      <c r="E87" s="29"/>
      <c r="F87" s="29"/>
      <c r="G87" s="29"/>
      <c r="H87" s="29"/>
      <c r="I87" s="29"/>
      <c r="J87" s="29"/>
      <c r="K87" s="29"/>
      <c r="L87" s="85"/>
    </row>
    <row r="88" spans="1:12" ht="12">
      <c r="A88" s="20"/>
      <c r="B88" s="23">
        <v>63003</v>
      </c>
      <c r="C88" s="12" t="s">
        <v>132</v>
      </c>
      <c r="D88" s="93">
        <v>1215000</v>
      </c>
      <c r="E88" s="29">
        <f>SUM(F88+K88)</f>
        <v>1213708</v>
      </c>
      <c r="F88" s="29">
        <v>14218</v>
      </c>
      <c r="G88" s="29">
        <v>3000</v>
      </c>
      <c r="H88" s="29"/>
      <c r="I88" s="29"/>
      <c r="J88" s="29"/>
      <c r="K88" s="29">
        <v>1199490</v>
      </c>
      <c r="L88" s="85">
        <f t="shared" si="14"/>
        <v>1</v>
      </c>
    </row>
    <row r="89" spans="1:12" ht="12.75" thickBot="1">
      <c r="A89" s="51"/>
      <c r="B89" s="54">
        <v>63095</v>
      </c>
      <c r="C89" s="53" t="s">
        <v>135</v>
      </c>
      <c r="D89" s="95">
        <v>86750</v>
      </c>
      <c r="E89" s="28">
        <f>SUM(F89+K89)</f>
        <v>11853</v>
      </c>
      <c r="F89" s="28">
        <v>11853</v>
      </c>
      <c r="G89" s="28"/>
      <c r="H89" s="28"/>
      <c r="I89" s="28"/>
      <c r="J89" s="28"/>
      <c r="K89" s="28"/>
      <c r="L89" s="84">
        <f t="shared" si="14"/>
        <v>0.14</v>
      </c>
    </row>
    <row r="90" spans="1:12" ht="12.75" thickTop="1">
      <c r="A90" s="20"/>
      <c r="B90" s="23"/>
      <c r="C90" s="12"/>
      <c r="D90" s="93"/>
      <c r="E90" s="29"/>
      <c r="F90" s="29"/>
      <c r="G90" s="29"/>
      <c r="H90" s="29"/>
      <c r="I90" s="29"/>
      <c r="J90" s="29"/>
      <c r="K90" s="29"/>
      <c r="L90" s="85"/>
    </row>
    <row r="91" spans="1:12" ht="12">
      <c r="A91" s="20">
        <v>700</v>
      </c>
      <c r="B91" s="47"/>
      <c r="C91" s="24" t="s">
        <v>115</v>
      </c>
      <c r="D91" s="38">
        <f>SUM(D93:D95)</f>
        <v>2729900</v>
      </c>
      <c r="E91" s="38">
        <f aca="true" t="shared" si="18" ref="E91:K91">SUM(E93:E95)</f>
        <v>2524498</v>
      </c>
      <c r="F91" s="38">
        <f t="shared" si="18"/>
        <v>1944817</v>
      </c>
      <c r="G91" s="38">
        <f t="shared" si="18"/>
        <v>1850000</v>
      </c>
      <c r="H91" s="38">
        <f t="shared" si="18"/>
        <v>0</v>
      </c>
      <c r="I91" s="38">
        <f t="shared" si="18"/>
        <v>0</v>
      </c>
      <c r="J91" s="38">
        <f t="shared" si="18"/>
        <v>0</v>
      </c>
      <c r="K91" s="38">
        <f t="shared" si="18"/>
        <v>579681</v>
      </c>
      <c r="L91" s="86">
        <f t="shared" si="14"/>
        <v>0.92</v>
      </c>
    </row>
    <row r="92" spans="1:12" ht="12">
      <c r="A92" s="20"/>
      <c r="B92" s="23"/>
      <c r="C92" s="12"/>
      <c r="D92" s="93"/>
      <c r="E92" s="29"/>
      <c r="F92" s="29"/>
      <c r="G92" s="29"/>
      <c r="H92" s="29"/>
      <c r="I92" s="29"/>
      <c r="J92" s="29"/>
      <c r="K92" s="29"/>
      <c r="L92" s="85"/>
    </row>
    <row r="93" spans="1:12" ht="12">
      <c r="A93" s="20"/>
      <c r="B93" s="23">
        <v>70001</v>
      </c>
      <c r="C93" s="12" t="s">
        <v>90</v>
      </c>
      <c r="D93" s="93">
        <v>2234900</v>
      </c>
      <c r="E93" s="29">
        <f>SUM(F93+K93)</f>
        <v>2234900</v>
      </c>
      <c r="F93" s="29">
        <v>1850000</v>
      </c>
      <c r="G93" s="29">
        <v>1850000</v>
      </c>
      <c r="H93" s="29"/>
      <c r="I93" s="29"/>
      <c r="J93" s="29"/>
      <c r="K93" s="29">
        <v>384900</v>
      </c>
      <c r="L93" s="85">
        <f t="shared" si="14"/>
        <v>1</v>
      </c>
    </row>
    <row r="94" spans="1:12" ht="12">
      <c r="A94" s="20"/>
      <c r="B94" s="23">
        <v>70005</v>
      </c>
      <c r="C94" s="12" t="s">
        <v>133</v>
      </c>
      <c r="D94" s="93">
        <v>95000</v>
      </c>
      <c r="E94" s="29">
        <f>SUM(F94+K94)</f>
        <v>94817</v>
      </c>
      <c r="F94" s="29">
        <v>94817</v>
      </c>
      <c r="G94" s="29"/>
      <c r="H94" s="29"/>
      <c r="I94" s="29"/>
      <c r="J94" s="29"/>
      <c r="K94" s="29"/>
      <c r="L94" s="85">
        <f t="shared" si="14"/>
        <v>1</v>
      </c>
    </row>
    <row r="95" spans="1:12" ht="12.75" thickBot="1">
      <c r="A95" s="51"/>
      <c r="B95" s="54">
        <v>70095</v>
      </c>
      <c r="C95" s="53" t="s">
        <v>135</v>
      </c>
      <c r="D95" s="28">
        <v>400000</v>
      </c>
      <c r="E95" s="28">
        <f>SUM(F95+K95)</f>
        <v>194781</v>
      </c>
      <c r="F95" s="28"/>
      <c r="G95" s="28"/>
      <c r="H95" s="28"/>
      <c r="I95" s="28"/>
      <c r="J95" s="28"/>
      <c r="K95" s="28">
        <v>194781</v>
      </c>
      <c r="L95" s="84">
        <f t="shared" si="14"/>
        <v>0.49</v>
      </c>
    </row>
    <row r="96" spans="1:12" ht="12.75" thickTop="1">
      <c r="A96" s="20"/>
      <c r="B96" s="23"/>
      <c r="C96" s="12"/>
      <c r="D96" s="93"/>
      <c r="E96" s="29"/>
      <c r="F96" s="29"/>
      <c r="G96" s="29"/>
      <c r="H96" s="29"/>
      <c r="I96" s="29"/>
      <c r="J96" s="29"/>
      <c r="K96" s="29"/>
      <c r="L96" s="85"/>
    </row>
    <row r="97" spans="1:12" ht="12">
      <c r="A97" s="20">
        <v>710</v>
      </c>
      <c r="B97" s="47"/>
      <c r="C97" s="24" t="s">
        <v>116</v>
      </c>
      <c r="D97" s="38">
        <f aca="true" t="shared" si="19" ref="D97:K97">SUM(D99:D101)</f>
        <v>1342600</v>
      </c>
      <c r="E97" s="38">
        <f t="shared" si="19"/>
        <v>1290744</v>
      </c>
      <c r="F97" s="38">
        <f t="shared" si="19"/>
        <v>1194564</v>
      </c>
      <c r="G97" s="38">
        <f t="shared" si="19"/>
        <v>0</v>
      </c>
      <c r="H97" s="38">
        <f t="shared" si="19"/>
        <v>0</v>
      </c>
      <c r="I97" s="38">
        <f t="shared" si="19"/>
        <v>0</v>
      </c>
      <c r="J97" s="38">
        <f t="shared" si="19"/>
        <v>0</v>
      </c>
      <c r="K97" s="38">
        <f t="shared" si="19"/>
        <v>96180</v>
      </c>
      <c r="L97" s="86">
        <f t="shared" si="14"/>
        <v>0.96</v>
      </c>
    </row>
    <row r="98" spans="1:12" ht="12">
      <c r="A98" s="20"/>
      <c r="B98" s="23"/>
      <c r="C98" s="12"/>
      <c r="D98" s="93"/>
      <c r="E98" s="29"/>
      <c r="F98" s="29"/>
      <c r="G98" s="29"/>
      <c r="H98" s="29"/>
      <c r="I98" s="29"/>
      <c r="J98" s="29"/>
      <c r="K98" s="29"/>
      <c r="L98" s="85"/>
    </row>
    <row r="99" spans="1:12" ht="12">
      <c r="A99" s="20"/>
      <c r="B99" s="23">
        <v>71004</v>
      </c>
      <c r="C99" s="12" t="s">
        <v>24</v>
      </c>
      <c r="D99" s="93">
        <v>370989</v>
      </c>
      <c r="E99" s="29">
        <f>SUM(F99+K99)</f>
        <v>366987</v>
      </c>
      <c r="F99" s="29">
        <v>366987</v>
      </c>
      <c r="G99" s="29"/>
      <c r="H99" s="29"/>
      <c r="I99" s="29"/>
      <c r="J99" s="29"/>
      <c r="K99" s="29"/>
      <c r="L99" s="85">
        <f t="shared" si="14"/>
        <v>0.99</v>
      </c>
    </row>
    <row r="100" spans="1:12" ht="12">
      <c r="A100" s="20"/>
      <c r="B100" s="23">
        <v>71014</v>
      </c>
      <c r="C100" s="12" t="s">
        <v>134</v>
      </c>
      <c r="D100" s="93">
        <v>99800</v>
      </c>
      <c r="E100" s="29">
        <f>SUM(F100+K100)</f>
        <v>90910</v>
      </c>
      <c r="F100" s="29">
        <v>90910</v>
      </c>
      <c r="G100" s="29"/>
      <c r="H100" s="29"/>
      <c r="I100" s="29"/>
      <c r="J100" s="29"/>
      <c r="K100" s="29"/>
      <c r="L100" s="85">
        <f t="shared" si="14"/>
        <v>0.91</v>
      </c>
    </row>
    <row r="101" spans="1:12" ht="12.75" thickBot="1">
      <c r="A101" s="51"/>
      <c r="B101" s="54">
        <v>71095</v>
      </c>
      <c r="C101" s="53" t="s">
        <v>135</v>
      </c>
      <c r="D101" s="95">
        <v>871811</v>
      </c>
      <c r="E101" s="28">
        <f>SUM(F101+K101)</f>
        <v>832847</v>
      </c>
      <c r="F101" s="28">
        <v>736667</v>
      </c>
      <c r="G101" s="28"/>
      <c r="H101" s="28"/>
      <c r="I101" s="28"/>
      <c r="J101" s="28"/>
      <c r="K101" s="28">
        <v>96180</v>
      </c>
      <c r="L101" s="84">
        <f>SUM(E101/D101)</f>
        <v>0.96</v>
      </c>
    </row>
    <row r="102" spans="1:12" ht="12.75" thickTop="1">
      <c r="A102" s="20"/>
      <c r="B102" s="23"/>
      <c r="C102" s="12"/>
      <c r="D102" s="93"/>
      <c r="E102" s="29"/>
      <c r="F102" s="29"/>
      <c r="G102" s="29"/>
      <c r="H102" s="29"/>
      <c r="I102" s="29"/>
      <c r="J102" s="29"/>
      <c r="K102" s="29"/>
      <c r="L102" s="80"/>
    </row>
    <row r="103" spans="1:12" ht="12">
      <c r="A103" s="20">
        <v>750</v>
      </c>
      <c r="B103" s="47"/>
      <c r="C103" s="24" t="s">
        <v>117</v>
      </c>
      <c r="D103" s="38">
        <f aca="true" t="shared" si="20" ref="D103:K103">SUM(D105:D108)</f>
        <v>8333500</v>
      </c>
      <c r="E103" s="38">
        <f>SUM(E105:E108)</f>
        <v>7815069</v>
      </c>
      <c r="F103" s="38">
        <f t="shared" si="20"/>
        <v>7513120</v>
      </c>
      <c r="G103" s="38">
        <f t="shared" si="20"/>
        <v>0</v>
      </c>
      <c r="H103" s="38">
        <f t="shared" si="20"/>
        <v>5314144</v>
      </c>
      <c r="I103" s="38">
        <f t="shared" si="20"/>
        <v>0</v>
      </c>
      <c r="J103" s="38">
        <f t="shared" si="20"/>
        <v>0</v>
      </c>
      <c r="K103" s="38">
        <f t="shared" si="20"/>
        <v>301949</v>
      </c>
      <c r="L103" s="86">
        <f>SUM(E103/D103)</f>
        <v>0.94</v>
      </c>
    </row>
    <row r="104" spans="1:12" ht="12">
      <c r="A104" s="20"/>
      <c r="B104" s="23"/>
      <c r="C104" s="12"/>
      <c r="D104" s="93"/>
      <c r="E104" s="29"/>
      <c r="F104" s="29"/>
      <c r="G104" s="29"/>
      <c r="H104" s="29"/>
      <c r="I104" s="29"/>
      <c r="J104" s="29"/>
      <c r="K104" s="29"/>
      <c r="L104" s="85"/>
    </row>
    <row r="105" spans="1:12" ht="12">
      <c r="A105" s="20"/>
      <c r="B105" s="23">
        <v>75022</v>
      </c>
      <c r="C105" s="12" t="s">
        <v>88</v>
      </c>
      <c r="D105" s="93">
        <v>382000</v>
      </c>
      <c r="E105" s="29">
        <f>SUM(F105+K105)</f>
        <v>281217</v>
      </c>
      <c r="F105" s="29">
        <v>277301</v>
      </c>
      <c r="G105" s="29"/>
      <c r="H105" s="29"/>
      <c r="I105" s="29"/>
      <c r="J105" s="29"/>
      <c r="K105" s="29">
        <v>3916</v>
      </c>
      <c r="L105" s="85">
        <f aca="true" t="shared" si="21" ref="L105:L151">SUM(E105/D105)</f>
        <v>0.74</v>
      </c>
    </row>
    <row r="106" spans="1:12" ht="12">
      <c r="A106" s="20"/>
      <c r="B106" s="23">
        <v>75023</v>
      </c>
      <c r="C106" s="12" t="s">
        <v>89</v>
      </c>
      <c r="D106" s="93">
        <v>7504700</v>
      </c>
      <c r="E106" s="29">
        <f>SUM(F106+K106)</f>
        <v>7144936</v>
      </c>
      <c r="F106" s="29">
        <v>6846903</v>
      </c>
      <c r="G106" s="29"/>
      <c r="H106" s="29">
        <v>5296344</v>
      </c>
      <c r="I106" s="29"/>
      <c r="J106" s="29"/>
      <c r="K106" s="29">
        <v>298033</v>
      </c>
      <c r="L106" s="85">
        <f t="shared" si="21"/>
        <v>0.95</v>
      </c>
    </row>
    <row r="107" spans="1:12" ht="12">
      <c r="A107" s="20"/>
      <c r="B107" s="23">
        <v>75055</v>
      </c>
      <c r="C107" s="12" t="s">
        <v>91</v>
      </c>
      <c r="D107" s="93">
        <v>45000</v>
      </c>
      <c r="E107" s="29">
        <f>SUM(F107+K107)</f>
        <v>38633</v>
      </c>
      <c r="F107" s="29">
        <v>38633</v>
      </c>
      <c r="G107" s="29"/>
      <c r="H107" s="29">
        <v>17800</v>
      </c>
      <c r="I107" s="29"/>
      <c r="J107" s="29"/>
      <c r="K107" s="29"/>
      <c r="L107" s="85">
        <f t="shared" si="21"/>
        <v>0.86</v>
      </c>
    </row>
    <row r="108" spans="1:12" ht="12.75" thickBot="1">
      <c r="A108" s="21"/>
      <c r="B108" s="22">
        <v>75095</v>
      </c>
      <c r="C108" s="25" t="s">
        <v>54</v>
      </c>
      <c r="D108" s="96">
        <v>401800</v>
      </c>
      <c r="E108" s="41">
        <f>SUM(F108+K108)</f>
        <v>350283</v>
      </c>
      <c r="F108" s="41">
        <v>350283</v>
      </c>
      <c r="G108" s="41"/>
      <c r="H108" s="41"/>
      <c r="I108" s="41"/>
      <c r="J108" s="41"/>
      <c r="K108" s="41"/>
      <c r="L108" s="88">
        <f t="shared" si="21"/>
        <v>0.87</v>
      </c>
    </row>
    <row r="109" spans="1:12" s="27" customFormat="1" ht="12" thickBot="1">
      <c r="A109" s="17">
        <v>1</v>
      </c>
      <c r="B109" s="18">
        <v>2</v>
      </c>
      <c r="C109" s="18">
        <v>3</v>
      </c>
      <c r="D109" s="102">
        <v>4</v>
      </c>
      <c r="E109" s="19">
        <v>5</v>
      </c>
      <c r="F109" s="19">
        <v>6</v>
      </c>
      <c r="G109" s="19">
        <v>7</v>
      </c>
      <c r="H109" s="19">
        <v>8</v>
      </c>
      <c r="I109" s="19">
        <v>9</v>
      </c>
      <c r="J109" s="19">
        <v>10</v>
      </c>
      <c r="K109" s="19">
        <v>11</v>
      </c>
      <c r="L109" s="104">
        <v>12</v>
      </c>
    </row>
    <row r="110" spans="1:12" ht="12">
      <c r="A110" s="20"/>
      <c r="B110" s="23"/>
      <c r="C110" s="12"/>
      <c r="D110" s="93"/>
      <c r="E110" s="29"/>
      <c r="F110" s="29"/>
      <c r="G110" s="29"/>
      <c r="H110" s="29"/>
      <c r="I110" s="29"/>
      <c r="J110" s="29"/>
      <c r="K110" s="29"/>
      <c r="L110" s="85"/>
    </row>
    <row r="111" spans="1:12" ht="12">
      <c r="A111" s="20">
        <v>754</v>
      </c>
      <c r="B111" s="23"/>
      <c r="C111" s="12" t="s">
        <v>136</v>
      </c>
      <c r="D111" s="93"/>
      <c r="E111" s="29"/>
      <c r="F111" s="29"/>
      <c r="G111" s="29"/>
      <c r="H111" s="29"/>
      <c r="I111" s="29"/>
      <c r="J111" s="29"/>
      <c r="K111" s="29"/>
      <c r="L111" s="85"/>
    </row>
    <row r="112" spans="1:12" ht="12">
      <c r="A112" s="20"/>
      <c r="B112" s="47"/>
      <c r="C112" s="24" t="s">
        <v>137</v>
      </c>
      <c r="D112" s="38">
        <f aca="true" t="shared" si="22" ref="D112:K112">SUM(D114:D121)</f>
        <v>1935514</v>
      </c>
      <c r="E112" s="38">
        <f t="shared" si="22"/>
        <v>1162736</v>
      </c>
      <c r="F112" s="38">
        <f t="shared" si="22"/>
        <v>871528</v>
      </c>
      <c r="G112" s="38">
        <f t="shared" si="22"/>
        <v>86998</v>
      </c>
      <c r="H112" s="38">
        <f t="shared" si="22"/>
        <v>508544</v>
      </c>
      <c r="I112" s="38">
        <f t="shared" si="22"/>
        <v>0</v>
      </c>
      <c r="J112" s="38">
        <f t="shared" si="22"/>
        <v>0</v>
      </c>
      <c r="K112" s="38">
        <f t="shared" si="22"/>
        <v>291208</v>
      </c>
      <c r="L112" s="86">
        <f t="shared" si="21"/>
        <v>0.6</v>
      </c>
    </row>
    <row r="113" spans="1:12" ht="12">
      <c r="A113" s="20"/>
      <c r="B113" s="23"/>
      <c r="C113" s="12"/>
      <c r="D113" s="93"/>
      <c r="E113" s="29"/>
      <c r="F113" s="29"/>
      <c r="G113" s="29"/>
      <c r="H113" s="29"/>
      <c r="I113" s="29"/>
      <c r="J113" s="29"/>
      <c r="K113" s="29"/>
      <c r="L113" s="85"/>
    </row>
    <row r="114" spans="1:12" ht="12">
      <c r="A114" s="20"/>
      <c r="B114" s="23">
        <v>75405</v>
      </c>
      <c r="C114" s="12" t="s">
        <v>100</v>
      </c>
      <c r="D114" s="93">
        <v>78000</v>
      </c>
      <c r="E114" s="29">
        <f aca="true" t="shared" si="23" ref="E114:E121">SUM(F114+K114)</f>
        <v>77992</v>
      </c>
      <c r="F114" s="29">
        <v>77992</v>
      </c>
      <c r="G114" s="29">
        <v>66998</v>
      </c>
      <c r="H114" s="29"/>
      <c r="I114" s="29"/>
      <c r="J114" s="29"/>
      <c r="K114" s="29"/>
      <c r="L114" s="85">
        <f t="shared" si="21"/>
        <v>1</v>
      </c>
    </row>
    <row r="115" spans="1:12" ht="12">
      <c r="A115" s="20"/>
      <c r="B115" s="23">
        <v>75406</v>
      </c>
      <c r="C115" s="12" t="s">
        <v>85</v>
      </c>
      <c r="D115" s="93">
        <v>5000</v>
      </c>
      <c r="E115" s="29">
        <f t="shared" si="23"/>
        <v>5000</v>
      </c>
      <c r="F115" s="29">
        <v>5000</v>
      </c>
      <c r="G115" s="29"/>
      <c r="H115" s="29"/>
      <c r="I115" s="29"/>
      <c r="J115" s="29"/>
      <c r="K115" s="29"/>
      <c r="L115" s="85">
        <f t="shared" si="21"/>
        <v>1</v>
      </c>
    </row>
    <row r="116" spans="1:12" ht="12">
      <c r="A116" s="20"/>
      <c r="B116" s="23">
        <v>75410</v>
      </c>
      <c r="C116" s="12" t="s">
        <v>82</v>
      </c>
      <c r="D116" s="93">
        <v>800000</v>
      </c>
      <c r="E116" s="29">
        <f t="shared" si="23"/>
        <v>148920</v>
      </c>
      <c r="F116" s="29"/>
      <c r="G116" s="29"/>
      <c r="H116" s="29"/>
      <c r="I116" s="29"/>
      <c r="J116" s="29"/>
      <c r="K116" s="29">
        <v>148920</v>
      </c>
      <c r="L116" s="85"/>
    </row>
    <row r="117" spans="1:12" ht="12">
      <c r="A117" s="20"/>
      <c r="B117" s="23">
        <v>75411</v>
      </c>
      <c r="C117" s="12" t="s">
        <v>56</v>
      </c>
      <c r="D117" s="93">
        <v>8500</v>
      </c>
      <c r="E117" s="29">
        <f t="shared" si="23"/>
        <v>8500</v>
      </c>
      <c r="F117" s="29"/>
      <c r="G117" s="29"/>
      <c r="H117" s="29"/>
      <c r="I117" s="29"/>
      <c r="J117" s="29"/>
      <c r="K117" s="29">
        <v>8500</v>
      </c>
      <c r="L117" s="85">
        <f t="shared" si="21"/>
        <v>1</v>
      </c>
    </row>
    <row r="118" spans="1:12" ht="12">
      <c r="A118" s="20"/>
      <c r="B118" s="23">
        <v>75412</v>
      </c>
      <c r="C118" s="12" t="s">
        <v>3</v>
      </c>
      <c r="D118" s="93">
        <v>220358</v>
      </c>
      <c r="E118" s="29">
        <f t="shared" si="23"/>
        <v>184041</v>
      </c>
      <c r="F118" s="29">
        <v>130062</v>
      </c>
      <c r="G118" s="29"/>
      <c r="H118" s="29">
        <v>31213</v>
      </c>
      <c r="I118" s="29"/>
      <c r="J118" s="29"/>
      <c r="K118" s="29">
        <v>53979</v>
      </c>
      <c r="L118" s="85">
        <f t="shared" si="21"/>
        <v>0.84</v>
      </c>
    </row>
    <row r="119" spans="1:12" ht="12">
      <c r="A119" s="20"/>
      <c r="B119" s="23">
        <v>75415</v>
      </c>
      <c r="C119" s="12" t="s">
        <v>84</v>
      </c>
      <c r="D119" s="93">
        <v>20000</v>
      </c>
      <c r="E119" s="29">
        <f t="shared" si="23"/>
        <v>20000</v>
      </c>
      <c r="F119" s="29">
        <v>20000</v>
      </c>
      <c r="G119" s="29">
        <v>20000</v>
      </c>
      <c r="H119" s="29"/>
      <c r="I119" s="29"/>
      <c r="J119" s="29"/>
      <c r="K119" s="29"/>
      <c r="L119" s="85">
        <f t="shared" si="21"/>
        <v>1</v>
      </c>
    </row>
    <row r="120" spans="1:12" ht="12">
      <c r="A120" s="20"/>
      <c r="B120" s="23">
        <v>75416</v>
      </c>
      <c r="C120" s="12" t="s">
        <v>138</v>
      </c>
      <c r="D120" s="93">
        <v>720500</v>
      </c>
      <c r="E120" s="29">
        <f t="shared" si="23"/>
        <v>651642</v>
      </c>
      <c r="F120" s="29">
        <v>591833</v>
      </c>
      <c r="G120" s="29"/>
      <c r="H120" s="29">
        <v>477331</v>
      </c>
      <c r="I120" s="29"/>
      <c r="J120" s="29"/>
      <c r="K120" s="29">
        <v>59809</v>
      </c>
      <c r="L120" s="85">
        <f t="shared" si="21"/>
        <v>0.9</v>
      </c>
    </row>
    <row r="121" spans="1:12" ht="12.75" thickBot="1">
      <c r="A121" s="51"/>
      <c r="B121" s="54">
        <v>75495</v>
      </c>
      <c r="C121" s="53" t="s">
        <v>135</v>
      </c>
      <c r="D121" s="95">
        <v>83156</v>
      </c>
      <c r="E121" s="28">
        <f t="shared" si="23"/>
        <v>66641</v>
      </c>
      <c r="F121" s="28">
        <v>46641</v>
      </c>
      <c r="G121" s="28"/>
      <c r="H121" s="28"/>
      <c r="I121" s="28"/>
      <c r="J121" s="28"/>
      <c r="K121" s="28">
        <v>20000</v>
      </c>
      <c r="L121" s="84">
        <f t="shared" si="21"/>
        <v>0.8</v>
      </c>
    </row>
    <row r="122" spans="1:12" ht="12.75" thickTop="1">
      <c r="A122" s="20"/>
      <c r="B122" s="23"/>
      <c r="C122" s="12"/>
      <c r="D122" s="93"/>
      <c r="E122" s="29"/>
      <c r="F122" s="29"/>
      <c r="G122" s="29"/>
      <c r="H122" s="29"/>
      <c r="I122" s="29"/>
      <c r="J122" s="29"/>
      <c r="K122" s="29"/>
      <c r="L122" s="85"/>
    </row>
    <row r="123" spans="1:12" ht="12">
      <c r="A123" s="20">
        <v>756</v>
      </c>
      <c r="B123" s="64"/>
      <c r="C123" s="12" t="s">
        <v>63</v>
      </c>
      <c r="D123" s="93"/>
      <c r="E123" s="29"/>
      <c r="F123" s="29"/>
      <c r="G123" s="29"/>
      <c r="H123" s="29"/>
      <c r="I123" s="29"/>
      <c r="J123" s="29"/>
      <c r="K123" s="29"/>
      <c r="L123" s="85"/>
    </row>
    <row r="124" spans="1:12" ht="12">
      <c r="A124" s="10"/>
      <c r="B124" s="64"/>
      <c r="C124" s="12" t="s">
        <v>64</v>
      </c>
      <c r="D124" s="93"/>
      <c r="E124" s="29"/>
      <c r="F124" s="29"/>
      <c r="G124" s="29"/>
      <c r="H124" s="29"/>
      <c r="I124" s="29"/>
      <c r="J124" s="29"/>
      <c r="K124" s="29"/>
      <c r="L124" s="85"/>
    </row>
    <row r="125" spans="1:12" ht="12">
      <c r="A125" s="10"/>
      <c r="B125" s="64"/>
      <c r="C125" s="12" t="s">
        <v>62</v>
      </c>
      <c r="D125" s="93"/>
      <c r="E125" s="29"/>
      <c r="F125" s="29"/>
      <c r="G125" s="29"/>
      <c r="H125" s="29"/>
      <c r="I125" s="29"/>
      <c r="J125" s="29"/>
      <c r="K125" s="29"/>
      <c r="L125" s="85"/>
    </row>
    <row r="126" spans="1:12" ht="12">
      <c r="A126" s="10"/>
      <c r="B126" s="65"/>
      <c r="C126" s="24" t="s">
        <v>61</v>
      </c>
      <c r="D126" s="38">
        <f aca="true" t="shared" si="24" ref="D126:K126">SUM(D129)</f>
        <v>129500</v>
      </c>
      <c r="E126" s="38">
        <f t="shared" si="24"/>
        <v>113058</v>
      </c>
      <c r="F126" s="38">
        <f t="shared" si="24"/>
        <v>113058</v>
      </c>
      <c r="G126" s="38">
        <f t="shared" si="24"/>
        <v>0</v>
      </c>
      <c r="H126" s="38">
        <f t="shared" si="24"/>
        <v>53410</v>
      </c>
      <c r="I126" s="38">
        <f t="shared" si="24"/>
        <v>0</v>
      </c>
      <c r="J126" s="38">
        <f t="shared" si="24"/>
        <v>0</v>
      </c>
      <c r="K126" s="38">
        <f t="shared" si="24"/>
        <v>0</v>
      </c>
      <c r="L126" s="86">
        <f t="shared" si="21"/>
        <v>0.87</v>
      </c>
    </row>
    <row r="127" spans="1:12" ht="12">
      <c r="A127" s="20"/>
      <c r="B127" s="23"/>
      <c r="C127" s="12"/>
      <c r="D127" s="93"/>
      <c r="E127" s="29"/>
      <c r="F127" s="29"/>
      <c r="G127" s="29"/>
      <c r="H127" s="29"/>
      <c r="I127" s="29"/>
      <c r="J127" s="29"/>
      <c r="K127" s="29"/>
      <c r="L127" s="85"/>
    </row>
    <row r="128" spans="1:12" ht="12">
      <c r="A128" s="20"/>
      <c r="B128" s="23">
        <v>75647</v>
      </c>
      <c r="C128" s="12" t="s">
        <v>73</v>
      </c>
      <c r="D128" s="93"/>
      <c r="E128" s="29"/>
      <c r="F128" s="29"/>
      <c r="G128" s="29"/>
      <c r="H128" s="29"/>
      <c r="I128" s="29"/>
      <c r="J128" s="29"/>
      <c r="K128" s="29"/>
      <c r="L128" s="85"/>
    </row>
    <row r="129" spans="1:12" ht="12.75" thickBot="1">
      <c r="A129" s="51"/>
      <c r="B129" s="54"/>
      <c r="C129" s="53" t="s">
        <v>74</v>
      </c>
      <c r="D129" s="95">
        <v>129500</v>
      </c>
      <c r="E129" s="28">
        <f>SUM(F129+K129)</f>
        <v>113058</v>
      </c>
      <c r="F129" s="28">
        <v>113058</v>
      </c>
      <c r="G129" s="28"/>
      <c r="H129" s="28">
        <v>53410</v>
      </c>
      <c r="I129" s="28"/>
      <c r="J129" s="28"/>
      <c r="K129" s="28"/>
      <c r="L129" s="84">
        <f t="shared" si="21"/>
        <v>0.87</v>
      </c>
    </row>
    <row r="130" spans="1:12" ht="12.75" thickTop="1">
      <c r="A130" s="20"/>
      <c r="B130" s="23"/>
      <c r="C130" s="12"/>
      <c r="D130" s="93"/>
      <c r="E130" s="29"/>
      <c r="F130" s="29"/>
      <c r="G130" s="29"/>
      <c r="H130" s="29"/>
      <c r="I130" s="29"/>
      <c r="J130" s="29"/>
      <c r="K130" s="29"/>
      <c r="L130" s="85"/>
    </row>
    <row r="131" spans="1:12" ht="12">
      <c r="A131" s="20">
        <v>757</v>
      </c>
      <c r="B131" s="47"/>
      <c r="C131" s="24" t="s">
        <v>17</v>
      </c>
      <c r="D131" s="38">
        <f aca="true" t="shared" si="25" ref="D131:K131">SUM(D134)</f>
        <v>349097</v>
      </c>
      <c r="E131" s="38">
        <f t="shared" si="25"/>
        <v>176944</v>
      </c>
      <c r="F131" s="38">
        <f t="shared" si="25"/>
        <v>176944</v>
      </c>
      <c r="G131" s="38">
        <f t="shared" si="25"/>
        <v>0</v>
      </c>
      <c r="H131" s="38">
        <f t="shared" si="25"/>
        <v>0</v>
      </c>
      <c r="I131" s="38">
        <f t="shared" si="25"/>
        <v>176944</v>
      </c>
      <c r="J131" s="38">
        <f t="shared" si="25"/>
        <v>0</v>
      </c>
      <c r="K131" s="38">
        <f t="shared" si="25"/>
        <v>0</v>
      </c>
      <c r="L131" s="86">
        <f t="shared" si="21"/>
        <v>0.51</v>
      </c>
    </row>
    <row r="132" spans="1:12" ht="12">
      <c r="A132" s="20"/>
      <c r="B132" s="23"/>
      <c r="C132" s="12"/>
      <c r="D132" s="93"/>
      <c r="E132" s="29"/>
      <c r="F132" s="29"/>
      <c r="G132" s="29"/>
      <c r="H132" s="29"/>
      <c r="I132" s="29"/>
      <c r="J132" s="29"/>
      <c r="K132" s="29"/>
      <c r="L132" s="85"/>
    </row>
    <row r="133" spans="1:12" ht="12">
      <c r="A133" s="20"/>
      <c r="B133" s="23">
        <v>75702</v>
      </c>
      <c r="C133" s="12" t="s">
        <v>25</v>
      </c>
      <c r="D133" s="93"/>
      <c r="E133" s="29"/>
      <c r="F133" s="29"/>
      <c r="G133" s="29"/>
      <c r="H133" s="29"/>
      <c r="I133" s="29"/>
      <c r="J133" s="29"/>
      <c r="K133" s="29"/>
      <c r="L133" s="85"/>
    </row>
    <row r="134" spans="1:12" ht="12.75" thickBot="1">
      <c r="A134" s="51"/>
      <c r="B134" s="54"/>
      <c r="C134" s="53" t="s">
        <v>26</v>
      </c>
      <c r="D134" s="28">
        <v>349097</v>
      </c>
      <c r="E134" s="28">
        <f>SUM(F134+K134)</f>
        <v>176944</v>
      </c>
      <c r="F134" s="28">
        <v>176944</v>
      </c>
      <c r="G134" s="28"/>
      <c r="H134" s="28"/>
      <c r="I134" s="28">
        <v>176944</v>
      </c>
      <c r="J134" s="28"/>
      <c r="K134" s="28"/>
      <c r="L134" s="84">
        <f t="shared" si="21"/>
        <v>0.51</v>
      </c>
    </row>
    <row r="135" spans="1:12" ht="12.75" thickTop="1">
      <c r="A135" s="20"/>
      <c r="B135" s="23"/>
      <c r="C135" s="12"/>
      <c r="D135" s="93"/>
      <c r="E135" s="29"/>
      <c r="F135" s="29"/>
      <c r="G135" s="29"/>
      <c r="H135" s="29"/>
      <c r="I135" s="29"/>
      <c r="J135" s="29"/>
      <c r="K135" s="29"/>
      <c r="L135" s="85"/>
    </row>
    <row r="136" spans="1:12" ht="12">
      <c r="A136" s="20">
        <v>758</v>
      </c>
      <c r="B136" s="47"/>
      <c r="C136" s="24" t="s">
        <v>119</v>
      </c>
      <c r="D136" s="38">
        <f aca="true" t="shared" si="26" ref="D136:K136">SUM(D139:D140)</f>
        <v>1406458</v>
      </c>
      <c r="E136" s="38">
        <f t="shared" si="26"/>
        <v>1284047</v>
      </c>
      <c r="F136" s="38">
        <f t="shared" si="26"/>
        <v>1284047</v>
      </c>
      <c r="G136" s="38">
        <f t="shared" si="26"/>
        <v>0</v>
      </c>
      <c r="H136" s="38">
        <f t="shared" si="26"/>
        <v>0</v>
      </c>
      <c r="I136" s="38">
        <f t="shared" si="26"/>
        <v>0</v>
      </c>
      <c r="J136" s="38">
        <f t="shared" si="26"/>
        <v>0</v>
      </c>
      <c r="K136" s="38">
        <f t="shared" si="26"/>
        <v>0</v>
      </c>
      <c r="L136" s="86">
        <f t="shared" si="21"/>
        <v>0.91</v>
      </c>
    </row>
    <row r="137" spans="1:12" ht="12">
      <c r="A137" s="20"/>
      <c r="B137" s="23"/>
      <c r="C137" s="12"/>
      <c r="D137" s="93"/>
      <c r="E137" s="29"/>
      <c r="F137" s="29"/>
      <c r="G137" s="29"/>
      <c r="H137" s="29"/>
      <c r="I137" s="29"/>
      <c r="J137" s="29"/>
      <c r="K137" s="29"/>
      <c r="L137" s="85"/>
    </row>
    <row r="138" spans="1:12" ht="12">
      <c r="A138" s="20"/>
      <c r="B138" s="23">
        <v>75802</v>
      </c>
      <c r="C138" s="12" t="s">
        <v>86</v>
      </c>
      <c r="D138" s="93"/>
      <c r="E138" s="29"/>
      <c r="F138" s="29"/>
      <c r="G138" s="29"/>
      <c r="H138" s="29"/>
      <c r="I138" s="29"/>
      <c r="J138" s="29"/>
      <c r="K138" s="29"/>
      <c r="L138" s="85"/>
    </row>
    <row r="139" spans="1:12" ht="12">
      <c r="A139" s="20"/>
      <c r="B139" s="23"/>
      <c r="C139" s="12" t="s">
        <v>87</v>
      </c>
      <c r="D139" s="93">
        <v>1284047</v>
      </c>
      <c r="E139" s="29">
        <f>SUM(F139+K139)</f>
        <v>1284047</v>
      </c>
      <c r="F139" s="29">
        <v>1284047</v>
      </c>
      <c r="G139" s="29"/>
      <c r="H139" s="29"/>
      <c r="I139" s="29"/>
      <c r="J139" s="29"/>
      <c r="K139" s="29"/>
      <c r="L139" s="85">
        <f t="shared" si="21"/>
        <v>1</v>
      </c>
    </row>
    <row r="140" spans="1:12" ht="12.75" thickBot="1">
      <c r="A140" s="51"/>
      <c r="B140" s="54">
        <v>75818</v>
      </c>
      <c r="C140" s="53" t="s">
        <v>27</v>
      </c>
      <c r="D140" s="95">
        <v>122411</v>
      </c>
      <c r="E140" s="28">
        <f>SUM(F140+K140)</f>
        <v>0</v>
      </c>
      <c r="F140" s="28"/>
      <c r="G140" s="28"/>
      <c r="H140" s="28"/>
      <c r="I140" s="28"/>
      <c r="J140" s="28"/>
      <c r="K140" s="28"/>
      <c r="L140" s="84">
        <f t="shared" si="21"/>
        <v>0</v>
      </c>
    </row>
    <row r="141" spans="1:12" ht="12.75" thickTop="1">
      <c r="A141" s="10"/>
      <c r="B141" s="12"/>
      <c r="C141" s="12"/>
      <c r="D141" s="93"/>
      <c r="E141" s="12"/>
      <c r="F141" s="12"/>
      <c r="G141" s="12"/>
      <c r="H141" s="12"/>
      <c r="I141" s="12"/>
      <c r="J141" s="12"/>
      <c r="K141" s="12"/>
      <c r="L141" s="85"/>
    </row>
    <row r="142" spans="1:12" ht="12">
      <c r="A142" s="20">
        <v>801</v>
      </c>
      <c r="B142" s="47"/>
      <c r="C142" s="24" t="s">
        <v>120</v>
      </c>
      <c r="D142" s="38">
        <f aca="true" t="shared" si="27" ref="D142:K142">SUM(D144:D151)</f>
        <v>27302012</v>
      </c>
      <c r="E142" s="38">
        <f t="shared" si="27"/>
        <v>27266431</v>
      </c>
      <c r="F142" s="38">
        <f t="shared" si="27"/>
        <v>26988482</v>
      </c>
      <c r="G142" s="38">
        <f t="shared" si="27"/>
        <v>26544541</v>
      </c>
      <c r="H142" s="38">
        <f t="shared" si="27"/>
        <v>3271</v>
      </c>
      <c r="I142" s="38">
        <f t="shared" si="27"/>
        <v>0</v>
      </c>
      <c r="J142" s="38">
        <f t="shared" si="27"/>
        <v>0</v>
      </c>
      <c r="K142" s="38">
        <f t="shared" si="27"/>
        <v>277949</v>
      </c>
      <c r="L142" s="86">
        <f t="shared" si="21"/>
        <v>1</v>
      </c>
    </row>
    <row r="143" spans="1:12" ht="12">
      <c r="A143" s="20"/>
      <c r="B143" s="23"/>
      <c r="C143" s="12"/>
      <c r="D143" s="93"/>
      <c r="E143" s="29"/>
      <c r="F143" s="29"/>
      <c r="G143" s="29"/>
      <c r="H143" s="29"/>
      <c r="I143" s="29"/>
      <c r="J143" s="29"/>
      <c r="K143" s="29"/>
      <c r="L143" s="85"/>
    </row>
    <row r="144" spans="1:12" ht="12">
      <c r="A144" s="20"/>
      <c r="B144" s="23">
        <v>80101</v>
      </c>
      <c r="C144" s="12" t="s">
        <v>139</v>
      </c>
      <c r="D144" s="93">
        <v>13877345</v>
      </c>
      <c r="E144" s="29">
        <f aca="true" t="shared" si="28" ref="E144:E151">SUM(F144+K144)</f>
        <v>13877338</v>
      </c>
      <c r="F144" s="29">
        <v>13877338</v>
      </c>
      <c r="G144" s="29">
        <v>13860882</v>
      </c>
      <c r="H144" s="29"/>
      <c r="I144" s="29"/>
      <c r="J144" s="29"/>
      <c r="K144" s="29"/>
      <c r="L144" s="85">
        <f t="shared" si="21"/>
        <v>1</v>
      </c>
    </row>
    <row r="145" spans="1:12" ht="12">
      <c r="A145" s="20"/>
      <c r="B145" s="23">
        <v>80104</v>
      </c>
      <c r="C145" s="12" t="s">
        <v>35</v>
      </c>
      <c r="D145" s="93">
        <v>5518846</v>
      </c>
      <c r="E145" s="29">
        <f t="shared" si="28"/>
        <v>5518846</v>
      </c>
      <c r="F145" s="29">
        <v>5518846</v>
      </c>
      <c r="G145" s="29">
        <v>5518846</v>
      </c>
      <c r="H145" s="29"/>
      <c r="I145" s="29"/>
      <c r="J145" s="29"/>
      <c r="K145" s="29"/>
      <c r="L145" s="85">
        <f t="shared" si="21"/>
        <v>1</v>
      </c>
    </row>
    <row r="146" spans="1:12" ht="12">
      <c r="A146" s="20"/>
      <c r="B146" s="23">
        <v>80105</v>
      </c>
      <c r="C146" s="12" t="s">
        <v>36</v>
      </c>
      <c r="D146" s="93">
        <v>17215</v>
      </c>
      <c r="E146" s="29">
        <f t="shared" si="28"/>
        <v>17214</v>
      </c>
      <c r="F146" s="29">
        <v>17214</v>
      </c>
      <c r="G146" s="29">
        <v>17214</v>
      </c>
      <c r="H146" s="29"/>
      <c r="I146" s="29"/>
      <c r="J146" s="29"/>
      <c r="K146" s="29"/>
      <c r="L146" s="85">
        <f t="shared" si="21"/>
        <v>1</v>
      </c>
    </row>
    <row r="147" spans="1:12" ht="12">
      <c r="A147" s="20"/>
      <c r="B147" s="23">
        <v>80110</v>
      </c>
      <c r="C147" s="12" t="s">
        <v>140</v>
      </c>
      <c r="D147" s="93">
        <v>7211599</v>
      </c>
      <c r="E147" s="29">
        <f t="shared" si="28"/>
        <v>7211080</v>
      </c>
      <c r="F147" s="29">
        <v>7011599</v>
      </c>
      <c r="G147" s="29">
        <v>7011599</v>
      </c>
      <c r="H147" s="29"/>
      <c r="I147" s="29"/>
      <c r="J147" s="29"/>
      <c r="K147" s="29">
        <v>199481</v>
      </c>
      <c r="L147" s="85">
        <f t="shared" si="21"/>
        <v>1</v>
      </c>
    </row>
    <row r="148" spans="1:12" ht="12">
      <c r="A148" s="20" t="s">
        <v>110</v>
      </c>
      <c r="B148" s="23">
        <v>80113</v>
      </c>
      <c r="C148" s="12" t="s">
        <v>28</v>
      </c>
      <c r="D148" s="93">
        <v>289768</v>
      </c>
      <c r="E148" s="29">
        <f t="shared" si="28"/>
        <v>277955</v>
      </c>
      <c r="F148" s="29">
        <v>277955</v>
      </c>
      <c r="G148" s="29"/>
      <c r="H148" s="29">
        <v>3044</v>
      </c>
      <c r="I148" s="29"/>
      <c r="J148" s="29"/>
      <c r="K148" s="29"/>
      <c r="L148" s="85">
        <f t="shared" si="21"/>
        <v>0.96</v>
      </c>
    </row>
    <row r="149" spans="1:12" ht="12">
      <c r="A149" s="20"/>
      <c r="B149" s="23">
        <v>80145</v>
      </c>
      <c r="C149" s="12" t="s">
        <v>29</v>
      </c>
      <c r="D149" s="93">
        <v>2535</v>
      </c>
      <c r="E149" s="29">
        <f t="shared" si="28"/>
        <v>2535</v>
      </c>
      <c r="F149" s="29">
        <v>2535</v>
      </c>
      <c r="G149" s="29"/>
      <c r="H149" s="29"/>
      <c r="I149" s="29"/>
      <c r="J149" s="29"/>
      <c r="K149" s="29"/>
      <c r="L149" s="85">
        <f t="shared" si="21"/>
        <v>1</v>
      </c>
    </row>
    <row r="150" spans="1:12" ht="12">
      <c r="A150" s="20"/>
      <c r="B150" s="23">
        <v>80146</v>
      </c>
      <c r="C150" s="12" t="s">
        <v>52</v>
      </c>
      <c r="D150" s="93">
        <v>136000</v>
      </c>
      <c r="E150" s="29">
        <f t="shared" si="28"/>
        <v>136000</v>
      </c>
      <c r="F150" s="29">
        <v>136000</v>
      </c>
      <c r="G150" s="29">
        <v>136000</v>
      </c>
      <c r="H150" s="29"/>
      <c r="I150" s="29"/>
      <c r="J150" s="29"/>
      <c r="K150" s="29"/>
      <c r="L150" s="85">
        <f t="shared" si="21"/>
        <v>1</v>
      </c>
    </row>
    <row r="151" spans="1:12" ht="12.75" thickBot="1">
      <c r="A151" s="51"/>
      <c r="B151" s="54">
        <v>80195</v>
      </c>
      <c r="C151" s="53" t="s">
        <v>135</v>
      </c>
      <c r="D151" s="95">
        <v>248704</v>
      </c>
      <c r="E151" s="28">
        <f t="shared" si="28"/>
        <v>225463</v>
      </c>
      <c r="F151" s="28">
        <v>146995</v>
      </c>
      <c r="G151" s="28"/>
      <c r="H151" s="28">
        <v>227</v>
      </c>
      <c r="I151" s="28"/>
      <c r="J151" s="28"/>
      <c r="K151" s="28">
        <v>78468</v>
      </c>
      <c r="L151" s="84">
        <f t="shared" si="21"/>
        <v>0.91</v>
      </c>
    </row>
    <row r="152" spans="1:12" ht="12.75" thickTop="1">
      <c r="A152" s="20"/>
      <c r="B152" s="23"/>
      <c r="C152" s="12"/>
      <c r="D152" s="93"/>
      <c r="E152" s="29"/>
      <c r="F152" s="29"/>
      <c r="G152" s="29"/>
      <c r="H152" s="29"/>
      <c r="I152" s="29"/>
      <c r="J152" s="29"/>
      <c r="K152" s="29"/>
      <c r="L152" s="80"/>
    </row>
    <row r="153" spans="1:12" ht="12">
      <c r="A153" s="20">
        <v>851</v>
      </c>
      <c r="B153" s="47"/>
      <c r="C153" s="24" t="s">
        <v>121</v>
      </c>
      <c r="D153" s="38">
        <f aca="true" t="shared" si="29" ref="D153:K153">SUM(D155:D157)</f>
        <v>746688</v>
      </c>
      <c r="E153" s="38">
        <f t="shared" si="29"/>
        <v>722905</v>
      </c>
      <c r="F153" s="38">
        <f t="shared" si="29"/>
        <v>722905</v>
      </c>
      <c r="G153" s="38">
        <f t="shared" si="29"/>
        <v>124200</v>
      </c>
      <c r="H153" s="38">
        <f t="shared" si="29"/>
        <v>10256</v>
      </c>
      <c r="I153" s="38">
        <f t="shared" si="29"/>
        <v>0</v>
      </c>
      <c r="J153" s="38">
        <f t="shared" si="29"/>
        <v>0</v>
      </c>
      <c r="K153" s="38">
        <f t="shared" si="29"/>
        <v>0</v>
      </c>
      <c r="L153" s="86">
        <f>SUM(E153/D153)</f>
        <v>0.97</v>
      </c>
    </row>
    <row r="154" spans="1:12" ht="12">
      <c r="A154" s="20"/>
      <c r="B154" s="23"/>
      <c r="C154" s="12"/>
      <c r="D154" s="93"/>
      <c r="E154" s="29"/>
      <c r="F154" s="29"/>
      <c r="G154" s="29"/>
      <c r="H154" s="29"/>
      <c r="I154" s="29"/>
      <c r="J154" s="29"/>
      <c r="K154" s="29"/>
      <c r="L154" s="85"/>
    </row>
    <row r="155" spans="1:12" ht="12">
      <c r="A155" s="20"/>
      <c r="B155" s="23">
        <v>85149</v>
      </c>
      <c r="C155" s="12" t="s">
        <v>101</v>
      </c>
      <c r="D155" s="93">
        <v>130000</v>
      </c>
      <c r="E155" s="29">
        <f>SUM(F155+K155)</f>
        <v>127910</v>
      </c>
      <c r="F155" s="29">
        <v>127910</v>
      </c>
      <c r="G155" s="29"/>
      <c r="H155" s="29"/>
      <c r="I155" s="29"/>
      <c r="J155" s="29"/>
      <c r="K155" s="29"/>
      <c r="L155" s="85">
        <f aca="true" t="shared" si="30" ref="L155:L202">SUM(E155/D155)</f>
        <v>0.98</v>
      </c>
    </row>
    <row r="156" spans="1:12" ht="12">
      <c r="A156" s="20"/>
      <c r="B156" s="23">
        <v>85154</v>
      </c>
      <c r="C156" s="12" t="s">
        <v>30</v>
      </c>
      <c r="D156" s="93">
        <v>534488</v>
      </c>
      <c r="E156" s="29">
        <f>SUM(F156+K156)</f>
        <v>514888</v>
      </c>
      <c r="F156" s="29">
        <v>514888</v>
      </c>
      <c r="G156" s="29">
        <v>80000</v>
      </c>
      <c r="H156" s="29">
        <v>10256</v>
      </c>
      <c r="I156" s="29"/>
      <c r="J156" s="29"/>
      <c r="K156" s="29"/>
      <c r="L156" s="85">
        <f t="shared" si="30"/>
        <v>0.96</v>
      </c>
    </row>
    <row r="157" spans="1:12" ht="12.75" thickBot="1">
      <c r="A157" s="21"/>
      <c r="B157" s="22">
        <v>85195</v>
      </c>
      <c r="C157" s="25" t="s">
        <v>135</v>
      </c>
      <c r="D157" s="96">
        <v>82200</v>
      </c>
      <c r="E157" s="41">
        <f>SUM(F157+K157)</f>
        <v>80107</v>
      </c>
      <c r="F157" s="41">
        <v>80107</v>
      </c>
      <c r="G157" s="41">
        <v>44200</v>
      </c>
      <c r="H157" s="41"/>
      <c r="I157" s="41"/>
      <c r="J157" s="41"/>
      <c r="K157" s="41"/>
      <c r="L157" s="88">
        <f t="shared" si="30"/>
        <v>0.97</v>
      </c>
    </row>
    <row r="158" spans="1:12" s="27" customFormat="1" ht="12" thickBot="1">
      <c r="A158" s="17">
        <v>1</v>
      </c>
      <c r="B158" s="18">
        <v>2</v>
      </c>
      <c r="C158" s="18">
        <v>3</v>
      </c>
      <c r="D158" s="19">
        <v>4</v>
      </c>
      <c r="E158" s="19">
        <v>5</v>
      </c>
      <c r="F158" s="19">
        <v>6</v>
      </c>
      <c r="G158" s="19">
        <v>7</v>
      </c>
      <c r="H158" s="19">
        <v>8</v>
      </c>
      <c r="I158" s="19">
        <v>9</v>
      </c>
      <c r="J158" s="19">
        <v>10</v>
      </c>
      <c r="K158" s="19">
        <v>11</v>
      </c>
      <c r="L158" s="104">
        <v>12</v>
      </c>
    </row>
    <row r="159" spans="1:12" ht="12">
      <c r="A159" s="20"/>
      <c r="B159" s="23"/>
      <c r="C159" s="12"/>
      <c r="D159" s="93"/>
      <c r="E159" s="29"/>
      <c r="F159" s="29"/>
      <c r="G159" s="29"/>
      <c r="H159" s="29"/>
      <c r="I159" s="29"/>
      <c r="J159" s="29"/>
      <c r="K159" s="29"/>
      <c r="L159" s="85"/>
    </row>
    <row r="160" spans="1:12" ht="12">
      <c r="A160" s="20">
        <v>852</v>
      </c>
      <c r="B160" s="47"/>
      <c r="C160" s="24" t="s">
        <v>58</v>
      </c>
      <c r="D160" s="38">
        <f aca="true" t="shared" si="31" ref="D160:K160">SUM(D162:D168)</f>
        <v>5899989</v>
      </c>
      <c r="E160" s="38">
        <f t="shared" si="31"/>
        <v>5648606</v>
      </c>
      <c r="F160" s="38">
        <f t="shared" si="31"/>
        <v>5628649</v>
      </c>
      <c r="G160" s="38">
        <f t="shared" si="31"/>
        <v>32000</v>
      </c>
      <c r="H160" s="38">
        <f t="shared" si="31"/>
        <v>1522875</v>
      </c>
      <c r="I160" s="38">
        <f t="shared" si="31"/>
        <v>0</v>
      </c>
      <c r="J160" s="38">
        <f t="shared" si="31"/>
        <v>0</v>
      </c>
      <c r="K160" s="38">
        <f t="shared" si="31"/>
        <v>19957</v>
      </c>
      <c r="L160" s="86">
        <f t="shared" si="30"/>
        <v>0.96</v>
      </c>
    </row>
    <row r="161" spans="1:12" ht="12">
      <c r="A161" s="20"/>
      <c r="B161" s="23"/>
      <c r="C161" s="12"/>
      <c r="D161" s="93"/>
      <c r="E161" s="29"/>
      <c r="F161" s="29"/>
      <c r="G161" s="29"/>
      <c r="H161" s="29"/>
      <c r="I161" s="29"/>
      <c r="J161" s="29"/>
      <c r="K161" s="29"/>
      <c r="L161" s="85"/>
    </row>
    <row r="162" spans="1:12" ht="12">
      <c r="A162" s="20"/>
      <c r="B162" s="23">
        <v>85214</v>
      </c>
      <c r="C162" s="12" t="s">
        <v>31</v>
      </c>
      <c r="D162" s="93"/>
      <c r="E162" s="29"/>
      <c r="F162" s="29"/>
      <c r="G162" s="29"/>
      <c r="H162" s="29"/>
      <c r="I162" s="29"/>
      <c r="J162" s="29"/>
      <c r="K162" s="29"/>
      <c r="L162" s="85"/>
    </row>
    <row r="163" spans="1:12" ht="12">
      <c r="A163" s="20"/>
      <c r="B163" s="23"/>
      <c r="C163" s="12" t="s">
        <v>32</v>
      </c>
      <c r="D163" s="93">
        <v>1543763</v>
      </c>
      <c r="E163" s="29">
        <f>SUM(F163+K163)</f>
        <v>1543723</v>
      </c>
      <c r="F163" s="29">
        <v>1543723</v>
      </c>
      <c r="G163" s="29"/>
      <c r="H163" s="29"/>
      <c r="I163" s="29"/>
      <c r="J163" s="29"/>
      <c r="K163" s="29"/>
      <c r="L163" s="85">
        <f t="shared" si="30"/>
        <v>1</v>
      </c>
    </row>
    <row r="164" spans="1:12" ht="12">
      <c r="A164" s="20"/>
      <c r="B164" s="23">
        <v>85215</v>
      </c>
      <c r="C164" s="12" t="s">
        <v>141</v>
      </c>
      <c r="D164" s="93">
        <v>1670000</v>
      </c>
      <c r="E164" s="29">
        <f>SUM(F164+K164)</f>
        <v>1556542</v>
      </c>
      <c r="F164" s="29">
        <v>1556542</v>
      </c>
      <c r="G164" s="29"/>
      <c r="H164" s="29"/>
      <c r="I164" s="29"/>
      <c r="J164" s="29"/>
      <c r="K164" s="29"/>
      <c r="L164" s="85">
        <f t="shared" si="30"/>
        <v>0.93</v>
      </c>
    </row>
    <row r="165" spans="1:12" ht="12">
      <c r="A165" s="20"/>
      <c r="B165" s="23">
        <v>85219</v>
      </c>
      <c r="C165" s="12" t="s">
        <v>102</v>
      </c>
      <c r="D165" s="93">
        <v>1413770</v>
      </c>
      <c r="E165" s="29">
        <f>SUM(F165+K165)</f>
        <v>1310373</v>
      </c>
      <c r="F165" s="29">
        <v>1290416</v>
      </c>
      <c r="G165" s="29"/>
      <c r="H165" s="29">
        <v>958044</v>
      </c>
      <c r="I165" s="29"/>
      <c r="J165" s="29"/>
      <c r="K165" s="29">
        <v>19957</v>
      </c>
      <c r="L165" s="85">
        <f t="shared" si="30"/>
        <v>0.93</v>
      </c>
    </row>
    <row r="166" spans="1:12" ht="12">
      <c r="A166" s="20"/>
      <c r="B166" s="23">
        <v>85228</v>
      </c>
      <c r="C166" s="12" t="s">
        <v>33</v>
      </c>
      <c r="D166" s="93"/>
      <c r="E166" s="29"/>
      <c r="F166" s="29"/>
      <c r="G166" s="29"/>
      <c r="H166" s="29"/>
      <c r="I166" s="29"/>
      <c r="J166" s="29"/>
      <c r="K166" s="29"/>
      <c r="L166" s="85"/>
    </row>
    <row r="167" spans="1:12" ht="12">
      <c r="A167" s="20"/>
      <c r="B167" s="23"/>
      <c r="C167" s="12" t="s">
        <v>34</v>
      </c>
      <c r="D167" s="93">
        <v>696000</v>
      </c>
      <c r="E167" s="29">
        <f>SUM(F167+K167)</f>
        <v>662236</v>
      </c>
      <c r="F167" s="29">
        <v>662236</v>
      </c>
      <c r="G167" s="29"/>
      <c r="H167" s="29">
        <v>564831</v>
      </c>
      <c r="I167" s="29"/>
      <c r="J167" s="29"/>
      <c r="K167" s="29"/>
      <c r="L167" s="85">
        <f t="shared" si="30"/>
        <v>0.95</v>
      </c>
    </row>
    <row r="168" spans="1:12" ht="12.75" thickBot="1">
      <c r="A168" s="51"/>
      <c r="B168" s="54">
        <v>85295</v>
      </c>
      <c r="C168" s="53" t="s">
        <v>135</v>
      </c>
      <c r="D168" s="95">
        <v>576456</v>
      </c>
      <c r="E168" s="28">
        <f>SUM(F168+K168)</f>
        <v>575732</v>
      </c>
      <c r="F168" s="28">
        <v>575732</v>
      </c>
      <c r="G168" s="28">
        <v>32000</v>
      </c>
      <c r="H168" s="28"/>
      <c r="I168" s="28"/>
      <c r="J168" s="28"/>
      <c r="K168" s="28"/>
      <c r="L168" s="84">
        <f t="shared" si="30"/>
        <v>1</v>
      </c>
    </row>
    <row r="169" spans="1:12" ht="12.75" thickTop="1">
      <c r="A169" s="20"/>
      <c r="B169" s="23"/>
      <c r="C169" s="12"/>
      <c r="D169" s="93"/>
      <c r="E169" s="29"/>
      <c r="F169" s="29"/>
      <c r="G169" s="29"/>
      <c r="H169" s="29"/>
      <c r="I169" s="29"/>
      <c r="J169" s="29"/>
      <c r="K169" s="29"/>
      <c r="L169" s="85"/>
    </row>
    <row r="170" spans="1:12" ht="12">
      <c r="A170" s="20"/>
      <c r="B170" s="23"/>
      <c r="C170" s="12" t="s">
        <v>60</v>
      </c>
      <c r="D170" s="93"/>
      <c r="E170" s="29"/>
      <c r="F170" s="29"/>
      <c r="G170" s="29"/>
      <c r="H170" s="29"/>
      <c r="I170" s="29"/>
      <c r="J170" s="29"/>
      <c r="K170" s="29"/>
      <c r="L170" s="85"/>
    </row>
    <row r="171" spans="1:12" ht="12">
      <c r="A171" s="20">
        <v>853</v>
      </c>
      <c r="B171" s="47"/>
      <c r="C171" s="24" t="s">
        <v>59</v>
      </c>
      <c r="D171" s="38">
        <f aca="true" t="shared" si="32" ref="D171:K171">SUM(D173:D174)</f>
        <v>605000</v>
      </c>
      <c r="E171" s="38">
        <f t="shared" si="32"/>
        <v>600000</v>
      </c>
      <c r="F171" s="38">
        <f t="shared" si="32"/>
        <v>600000</v>
      </c>
      <c r="G171" s="38">
        <f t="shared" si="32"/>
        <v>600000</v>
      </c>
      <c r="H171" s="38">
        <f t="shared" si="32"/>
        <v>0</v>
      </c>
      <c r="I171" s="38">
        <f t="shared" si="32"/>
        <v>0</v>
      </c>
      <c r="J171" s="38">
        <f t="shared" si="32"/>
        <v>0</v>
      </c>
      <c r="K171" s="38">
        <f t="shared" si="32"/>
        <v>0</v>
      </c>
      <c r="L171" s="86">
        <f t="shared" si="30"/>
        <v>0.99</v>
      </c>
    </row>
    <row r="172" spans="1:12" ht="12">
      <c r="A172" s="20"/>
      <c r="B172" s="23"/>
      <c r="C172" s="12"/>
      <c r="D172" s="93"/>
      <c r="E172" s="29"/>
      <c r="F172" s="29"/>
      <c r="G172" s="29"/>
      <c r="H172" s="29"/>
      <c r="I172" s="29"/>
      <c r="J172" s="29"/>
      <c r="K172" s="29"/>
      <c r="L172" s="85"/>
    </row>
    <row r="173" spans="1:12" ht="12">
      <c r="A173" s="20"/>
      <c r="B173" s="23">
        <v>85305</v>
      </c>
      <c r="C173" s="12" t="s">
        <v>103</v>
      </c>
      <c r="D173" s="93">
        <v>600000</v>
      </c>
      <c r="E173" s="58">
        <f>SUM(F173+K173)</f>
        <v>600000</v>
      </c>
      <c r="F173" s="29">
        <v>600000</v>
      </c>
      <c r="G173" s="29">
        <v>600000</v>
      </c>
      <c r="H173" s="29"/>
      <c r="I173" s="29"/>
      <c r="J173" s="29"/>
      <c r="K173" s="29"/>
      <c r="L173" s="85">
        <f t="shared" si="30"/>
        <v>1</v>
      </c>
    </row>
    <row r="174" spans="1:12" s="4" customFormat="1" ht="12.75" thickBot="1">
      <c r="A174" s="51"/>
      <c r="B174" s="54">
        <v>85334</v>
      </c>
      <c r="C174" s="53" t="s">
        <v>20</v>
      </c>
      <c r="D174" s="95">
        <v>5000</v>
      </c>
      <c r="E174" s="59">
        <f>SUM(F174+K174)</f>
        <v>0</v>
      </c>
      <c r="F174" s="28"/>
      <c r="G174" s="28"/>
      <c r="H174" s="28"/>
      <c r="I174" s="28"/>
      <c r="J174" s="28"/>
      <c r="K174" s="28"/>
      <c r="L174" s="84">
        <f t="shared" si="30"/>
        <v>0</v>
      </c>
    </row>
    <row r="175" spans="1:12" ht="12.75" thickTop="1">
      <c r="A175" s="20"/>
      <c r="B175" s="23"/>
      <c r="C175" s="12"/>
      <c r="D175" s="93"/>
      <c r="E175" s="29"/>
      <c r="F175" s="29"/>
      <c r="G175" s="29"/>
      <c r="H175" s="29"/>
      <c r="I175" s="29"/>
      <c r="J175" s="29"/>
      <c r="K175" s="29"/>
      <c r="L175" s="85"/>
    </row>
    <row r="176" spans="1:12" ht="12">
      <c r="A176" s="20">
        <v>854</v>
      </c>
      <c r="B176" s="47"/>
      <c r="C176" s="24" t="s">
        <v>122</v>
      </c>
      <c r="D176" s="38">
        <f aca="true" t="shared" si="33" ref="D176:K176">SUM(D178:D183)</f>
        <v>73000</v>
      </c>
      <c r="E176" s="38">
        <f t="shared" si="33"/>
        <v>71350</v>
      </c>
      <c r="F176" s="38">
        <f t="shared" si="33"/>
        <v>71350</v>
      </c>
      <c r="G176" s="38">
        <f t="shared" si="33"/>
        <v>33000</v>
      </c>
      <c r="H176" s="38">
        <f t="shared" si="33"/>
        <v>0</v>
      </c>
      <c r="I176" s="38">
        <f t="shared" si="33"/>
        <v>0</v>
      </c>
      <c r="J176" s="38">
        <f t="shared" si="33"/>
        <v>0</v>
      </c>
      <c r="K176" s="38">
        <f t="shared" si="33"/>
        <v>0</v>
      </c>
      <c r="L176" s="86">
        <f t="shared" si="30"/>
        <v>0.98</v>
      </c>
    </row>
    <row r="177" spans="1:12" ht="12">
      <c r="A177" s="20"/>
      <c r="B177" s="55"/>
      <c r="C177" s="42"/>
      <c r="D177" s="97"/>
      <c r="E177" s="56"/>
      <c r="F177" s="57"/>
      <c r="G177" s="29"/>
      <c r="H177" s="29"/>
      <c r="I177" s="29"/>
      <c r="J177" s="29"/>
      <c r="K177" s="29"/>
      <c r="L177" s="85"/>
    </row>
    <row r="178" spans="1:12" ht="12">
      <c r="A178" s="20"/>
      <c r="B178" s="23">
        <v>85412</v>
      </c>
      <c r="C178" s="12" t="s">
        <v>37</v>
      </c>
      <c r="D178" s="93"/>
      <c r="E178" s="58"/>
      <c r="F178" s="58"/>
      <c r="G178" s="57"/>
      <c r="H178" s="29"/>
      <c r="I178" s="29"/>
      <c r="J178" s="29"/>
      <c r="K178" s="29"/>
      <c r="L178" s="85"/>
    </row>
    <row r="179" spans="1:12" ht="12">
      <c r="A179" s="20"/>
      <c r="B179" s="23"/>
      <c r="C179" s="12" t="s">
        <v>66</v>
      </c>
      <c r="D179" s="93"/>
      <c r="E179" s="58"/>
      <c r="F179" s="58"/>
      <c r="G179" s="57"/>
      <c r="H179" s="29"/>
      <c r="I179" s="29"/>
      <c r="J179" s="29"/>
      <c r="K179" s="29"/>
      <c r="L179" s="85"/>
    </row>
    <row r="180" spans="1:12" ht="12">
      <c r="A180" s="20"/>
      <c r="B180" s="23"/>
      <c r="C180" s="12" t="s">
        <v>67</v>
      </c>
      <c r="D180" s="93">
        <v>28000</v>
      </c>
      <c r="E180" s="58">
        <f>SUM(F180+K180)</f>
        <v>28000</v>
      </c>
      <c r="F180" s="58">
        <v>28000</v>
      </c>
      <c r="G180" s="57">
        <v>28000</v>
      </c>
      <c r="H180" s="29"/>
      <c r="I180" s="29"/>
      <c r="J180" s="29"/>
      <c r="K180" s="29"/>
      <c r="L180" s="85">
        <f t="shared" si="30"/>
        <v>1</v>
      </c>
    </row>
    <row r="181" spans="1:12" ht="12">
      <c r="A181" s="20"/>
      <c r="B181" s="23">
        <v>85413</v>
      </c>
      <c r="C181" s="12" t="s">
        <v>38</v>
      </c>
      <c r="D181" s="93">
        <v>5000</v>
      </c>
      <c r="E181" s="58">
        <f>SUM(F181+K181)</f>
        <v>5000</v>
      </c>
      <c r="F181" s="58">
        <v>5000</v>
      </c>
      <c r="G181" s="57">
        <v>5000</v>
      </c>
      <c r="H181" s="29"/>
      <c r="I181" s="29"/>
      <c r="J181" s="29"/>
      <c r="K181" s="29"/>
      <c r="L181" s="85">
        <f t="shared" si="30"/>
        <v>1</v>
      </c>
    </row>
    <row r="182" spans="1:12" ht="12">
      <c r="A182" s="20"/>
      <c r="B182" s="23">
        <v>85415</v>
      </c>
      <c r="C182" s="12" t="s">
        <v>71</v>
      </c>
      <c r="D182" s="93">
        <v>10000</v>
      </c>
      <c r="E182" s="58">
        <f>SUM(F182+K182)</f>
        <v>10000</v>
      </c>
      <c r="F182" s="58">
        <v>10000</v>
      </c>
      <c r="G182" s="57"/>
      <c r="H182" s="29"/>
      <c r="I182" s="29"/>
      <c r="J182" s="29"/>
      <c r="K182" s="29"/>
      <c r="L182" s="85">
        <f t="shared" si="30"/>
        <v>1</v>
      </c>
    </row>
    <row r="183" spans="1:12" ht="12.75" thickBot="1">
      <c r="A183" s="51"/>
      <c r="B183" s="54">
        <v>85416</v>
      </c>
      <c r="C183" s="53" t="s">
        <v>51</v>
      </c>
      <c r="D183" s="95">
        <v>30000</v>
      </c>
      <c r="E183" s="59">
        <f>SUM(F183+K183)</f>
        <v>28350</v>
      </c>
      <c r="F183" s="59">
        <v>28350</v>
      </c>
      <c r="G183" s="60"/>
      <c r="H183" s="28"/>
      <c r="I183" s="28"/>
      <c r="J183" s="28"/>
      <c r="K183" s="28"/>
      <c r="L183" s="84">
        <f t="shared" si="30"/>
        <v>0.95</v>
      </c>
    </row>
    <row r="184" spans="1:12" ht="12.75" thickTop="1">
      <c r="A184" s="20"/>
      <c r="B184" s="23"/>
      <c r="C184" s="12"/>
      <c r="D184" s="93"/>
      <c r="E184" s="29"/>
      <c r="F184" s="29"/>
      <c r="G184" s="29"/>
      <c r="H184" s="29"/>
      <c r="I184" s="29"/>
      <c r="J184" s="29"/>
      <c r="K184" s="29"/>
      <c r="L184" s="85"/>
    </row>
    <row r="185" spans="1:12" ht="12">
      <c r="A185" s="20">
        <v>900</v>
      </c>
      <c r="B185" s="23"/>
      <c r="C185" s="12" t="s">
        <v>5</v>
      </c>
      <c r="D185" s="93"/>
      <c r="E185" s="29"/>
      <c r="F185" s="29"/>
      <c r="G185" s="29"/>
      <c r="H185" s="29"/>
      <c r="I185" s="29"/>
      <c r="J185" s="29"/>
      <c r="K185" s="29"/>
      <c r="L185" s="85"/>
    </row>
    <row r="186" spans="1:12" ht="12">
      <c r="A186" s="20"/>
      <c r="B186" s="47"/>
      <c r="C186" s="24" t="s">
        <v>142</v>
      </c>
      <c r="D186" s="38">
        <f>SUM(D188:D194)</f>
        <v>32965008</v>
      </c>
      <c r="E186" s="38">
        <f>SUM(E188:E194)</f>
        <v>15671595</v>
      </c>
      <c r="F186" s="38">
        <f aca="true" t="shared" si="34" ref="F186:K186">SUM(F188:F194)</f>
        <v>3124781</v>
      </c>
      <c r="G186" s="38">
        <f t="shared" si="34"/>
        <v>82000</v>
      </c>
      <c r="H186" s="38">
        <f t="shared" si="34"/>
        <v>54107</v>
      </c>
      <c r="I186" s="38">
        <f t="shared" si="34"/>
        <v>0</v>
      </c>
      <c r="J186" s="38">
        <f t="shared" si="34"/>
        <v>0</v>
      </c>
      <c r="K186" s="38">
        <f t="shared" si="34"/>
        <v>12546814</v>
      </c>
      <c r="L186" s="86">
        <f t="shared" si="30"/>
        <v>0.48</v>
      </c>
    </row>
    <row r="187" spans="1:12" ht="12">
      <c r="A187" s="20"/>
      <c r="B187" s="23"/>
      <c r="C187" s="12"/>
      <c r="D187" s="93"/>
      <c r="E187" s="29"/>
      <c r="F187" s="29"/>
      <c r="G187" s="29"/>
      <c r="H187" s="29"/>
      <c r="I187" s="29"/>
      <c r="J187" s="29"/>
      <c r="K187" s="29"/>
      <c r="L187" s="85"/>
    </row>
    <row r="188" spans="1:12" ht="12">
      <c r="A188" s="20"/>
      <c r="B188" s="23">
        <v>90001</v>
      </c>
      <c r="C188" s="12" t="s">
        <v>39</v>
      </c>
      <c r="D188" s="93">
        <v>28350313</v>
      </c>
      <c r="E188" s="29">
        <f>SUM(F188+K188)</f>
        <v>11647407</v>
      </c>
      <c r="F188" s="29">
        <v>370000</v>
      </c>
      <c r="G188" s="29"/>
      <c r="H188" s="29"/>
      <c r="I188" s="29"/>
      <c r="J188" s="29"/>
      <c r="K188" s="29">
        <v>11277407</v>
      </c>
      <c r="L188" s="85">
        <f t="shared" si="30"/>
        <v>0.41</v>
      </c>
    </row>
    <row r="189" spans="1:12" ht="12">
      <c r="A189" s="20"/>
      <c r="B189" s="23">
        <v>90002</v>
      </c>
      <c r="C189" s="12" t="s">
        <v>143</v>
      </c>
      <c r="D189" s="93">
        <v>5000</v>
      </c>
      <c r="E189" s="29">
        <f>SUM(F189+K189)</f>
        <v>4941</v>
      </c>
      <c r="F189" s="29">
        <v>4941</v>
      </c>
      <c r="G189" s="29"/>
      <c r="H189" s="29"/>
      <c r="I189" s="29"/>
      <c r="J189" s="29"/>
      <c r="K189" s="29"/>
      <c r="L189" s="85">
        <f t="shared" si="30"/>
        <v>0.99</v>
      </c>
    </row>
    <row r="190" spans="1:12" ht="12">
      <c r="A190" s="20"/>
      <c r="B190" s="23">
        <v>90003</v>
      </c>
      <c r="C190" s="12" t="s">
        <v>40</v>
      </c>
      <c r="D190" s="93">
        <v>1100500</v>
      </c>
      <c r="E190" s="29">
        <f>SUM(F190+K190)</f>
        <v>1090342</v>
      </c>
      <c r="F190" s="29">
        <v>1090342</v>
      </c>
      <c r="G190" s="29"/>
      <c r="H190" s="29">
        <v>38829</v>
      </c>
      <c r="I190" s="29"/>
      <c r="J190" s="29"/>
      <c r="K190" s="29"/>
      <c r="L190" s="85">
        <f t="shared" si="30"/>
        <v>0.99</v>
      </c>
    </row>
    <row r="191" spans="1:12" ht="12">
      <c r="A191" s="20"/>
      <c r="B191" s="23">
        <v>90015</v>
      </c>
      <c r="C191" s="12" t="s">
        <v>6</v>
      </c>
      <c r="D191" s="93">
        <v>1702500</v>
      </c>
      <c r="E191" s="29">
        <f>SUM(F191+K191)</f>
        <v>1592764</v>
      </c>
      <c r="F191" s="29">
        <v>1190458</v>
      </c>
      <c r="G191" s="29"/>
      <c r="H191" s="29"/>
      <c r="I191" s="29"/>
      <c r="J191" s="29"/>
      <c r="K191" s="29">
        <v>402306</v>
      </c>
      <c r="L191" s="85">
        <f t="shared" si="30"/>
        <v>0.94</v>
      </c>
    </row>
    <row r="192" spans="1:12" ht="12">
      <c r="A192" s="20"/>
      <c r="B192" s="23">
        <v>90020</v>
      </c>
      <c r="C192" s="12" t="s">
        <v>80</v>
      </c>
      <c r="D192" s="93"/>
      <c r="E192" s="29"/>
      <c r="F192" s="29"/>
      <c r="G192" s="29"/>
      <c r="H192" s="29"/>
      <c r="I192" s="29"/>
      <c r="J192" s="29"/>
      <c r="K192" s="29"/>
      <c r="L192" s="85"/>
    </row>
    <row r="193" spans="1:12" ht="12">
      <c r="A193" s="20"/>
      <c r="B193" s="23"/>
      <c r="C193" s="12" t="s">
        <v>81</v>
      </c>
      <c r="D193" s="93">
        <v>84595</v>
      </c>
      <c r="E193" s="29">
        <f>SUM(F193+K193)</f>
        <v>7315</v>
      </c>
      <c r="F193" s="29">
        <v>7315</v>
      </c>
      <c r="G193" s="29"/>
      <c r="H193" s="29"/>
      <c r="I193" s="29"/>
      <c r="J193" s="29"/>
      <c r="K193" s="29"/>
      <c r="L193" s="85">
        <f t="shared" si="30"/>
        <v>0.09</v>
      </c>
    </row>
    <row r="194" spans="1:12" ht="12.75" thickBot="1">
      <c r="A194" s="51"/>
      <c r="B194" s="54">
        <v>90095</v>
      </c>
      <c r="C194" s="53" t="s">
        <v>135</v>
      </c>
      <c r="D194" s="95">
        <v>1722100</v>
      </c>
      <c r="E194" s="28">
        <f>SUM(F194+K194)</f>
        <v>1328826</v>
      </c>
      <c r="F194" s="28">
        <v>461725</v>
      </c>
      <c r="G194" s="28">
        <v>82000</v>
      </c>
      <c r="H194" s="28">
        <v>15278</v>
      </c>
      <c r="I194" s="28"/>
      <c r="J194" s="28"/>
      <c r="K194" s="28">
        <v>867101</v>
      </c>
      <c r="L194" s="84">
        <f t="shared" si="30"/>
        <v>0.77</v>
      </c>
    </row>
    <row r="195" spans="1:12" ht="12.75" thickTop="1">
      <c r="A195" s="20"/>
      <c r="B195" s="23"/>
      <c r="C195" s="12"/>
      <c r="D195" s="93"/>
      <c r="E195" s="29"/>
      <c r="F195" s="29"/>
      <c r="G195" s="29"/>
      <c r="H195" s="29"/>
      <c r="I195" s="29"/>
      <c r="J195" s="29"/>
      <c r="K195" s="29"/>
      <c r="L195" s="85"/>
    </row>
    <row r="196" spans="1:12" ht="12">
      <c r="A196" s="20">
        <v>921</v>
      </c>
      <c r="B196" s="23"/>
      <c r="C196" s="12" t="s">
        <v>124</v>
      </c>
      <c r="D196" s="93"/>
      <c r="E196" s="29"/>
      <c r="F196" s="29"/>
      <c r="G196" s="29"/>
      <c r="H196" s="29"/>
      <c r="I196" s="29"/>
      <c r="J196" s="29"/>
      <c r="K196" s="29"/>
      <c r="L196" s="85"/>
    </row>
    <row r="197" spans="1:12" ht="12">
      <c r="A197" s="20"/>
      <c r="B197" s="47"/>
      <c r="C197" s="24" t="s">
        <v>125</v>
      </c>
      <c r="D197" s="38">
        <f aca="true" t="shared" si="35" ref="D197:K197">SUM(D199:D202)</f>
        <v>3062680</v>
      </c>
      <c r="E197" s="38">
        <f t="shared" si="35"/>
        <v>3035754</v>
      </c>
      <c r="F197" s="38">
        <f t="shared" si="35"/>
        <v>2923476</v>
      </c>
      <c r="G197" s="38">
        <f t="shared" si="35"/>
        <v>2466830</v>
      </c>
      <c r="H197" s="38">
        <f t="shared" si="35"/>
        <v>5762</v>
      </c>
      <c r="I197" s="38">
        <f t="shared" si="35"/>
        <v>0</v>
      </c>
      <c r="J197" s="38">
        <f t="shared" si="35"/>
        <v>0</v>
      </c>
      <c r="K197" s="38">
        <f t="shared" si="35"/>
        <v>112278</v>
      </c>
      <c r="L197" s="86">
        <f t="shared" si="30"/>
        <v>0.99</v>
      </c>
    </row>
    <row r="198" spans="1:12" ht="12">
      <c r="A198" s="20"/>
      <c r="B198" s="23"/>
      <c r="C198" s="12"/>
      <c r="D198" s="93"/>
      <c r="E198" s="29"/>
      <c r="F198" s="29"/>
      <c r="G198" s="29"/>
      <c r="H198" s="29"/>
      <c r="I198" s="29"/>
      <c r="J198" s="29"/>
      <c r="K198" s="29"/>
      <c r="L198" s="85"/>
    </row>
    <row r="199" spans="1:12" ht="12">
      <c r="A199" s="20"/>
      <c r="B199" s="23">
        <v>92109</v>
      </c>
      <c r="C199" s="12" t="s">
        <v>41</v>
      </c>
      <c r="D199" s="93">
        <v>2152850</v>
      </c>
      <c r="E199" s="29">
        <f>SUM(F199+K199)</f>
        <v>2135924</v>
      </c>
      <c r="F199" s="29">
        <v>2034646</v>
      </c>
      <c r="G199" s="29">
        <v>1578000</v>
      </c>
      <c r="H199" s="29">
        <v>5762</v>
      </c>
      <c r="I199" s="29"/>
      <c r="J199" s="29"/>
      <c r="K199" s="29">
        <v>101278</v>
      </c>
      <c r="L199" s="85">
        <f t="shared" si="30"/>
        <v>0.99</v>
      </c>
    </row>
    <row r="200" spans="1:12" ht="12">
      <c r="A200" s="20"/>
      <c r="B200" s="23">
        <v>92116</v>
      </c>
      <c r="C200" s="12" t="s">
        <v>53</v>
      </c>
      <c r="D200" s="93">
        <v>861830</v>
      </c>
      <c r="E200" s="29">
        <f>SUM(F200+K200)</f>
        <v>861830</v>
      </c>
      <c r="F200" s="29">
        <v>850830</v>
      </c>
      <c r="G200" s="29">
        <v>850830</v>
      </c>
      <c r="H200" s="29"/>
      <c r="I200" s="29"/>
      <c r="J200" s="29"/>
      <c r="K200" s="29">
        <v>11000</v>
      </c>
      <c r="L200" s="85">
        <f t="shared" si="30"/>
        <v>1</v>
      </c>
    </row>
    <row r="201" spans="1:12" ht="12">
      <c r="A201" s="20"/>
      <c r="B201" s="23">
        <v>92120</v>
      </c>
      <c r="C201" s="12" t="s">
        <v>42</v>
      </c>
      <c r="D201" s="93">
        <v>45000</v>
      </c>
      <c r="E201" s="29">
        <f>SUM(F201+K201)</f>
        <v>35000</v>
      </c>
      <c r="F201" s="29">
        <v>35000</v>
      </c>
      <c r="G201" s="29">
        <v>35000</v>
      </c>
      <c r="H201" s="29"/>
      <c r="I201" s="29"/>
      <c r="J201" s="29"/>
      <c r="K201" s="29"/>
      <c r="L201" s="85">
        <f t="shared" si="30"/>
        <v>0.78</v>
      </c>
    </row>
    <row r="202" spans="1:12" ht="12.75" thickBot="1">
      <c r="A202" s="51"/>
      <c r="B202" s="54">
        <v>92195</v>
      </c>
      <c r="C202" s="53" t="s">
        <v>135</v>
      </c>
      <c r="D202" s="95">
        <v>3000</v>
      </c>
      <c r="E202" s="28">
        <f>SUM(F202+K202)</f>
        <v>3000</v>
      </c>
      <c r="F202" s="28">
        <v>3000</v>
      </c>
      <c r="G202" s="28">
        <v>3000</v>
      </c>
      <c r="H202" s="28"/>
      <c r="I202" s="28"/>
      <c r="J202" s="28"/>
      <c r="K202" s="28"/>
      <c r="L202" s="84">
        <f t="shared" si="30"/>
        <v>1</v>
      </c>
    </row>
    <row r="203" spans="1:12" s="27" customFormat="1" ht="12" thickTop="1">
      <c r="A203" s="7"/>
      <c r="B203" s="68"/>
      <c r="C203" s="68"/>
      <c r="D203" s="98"/>
      <c r="E203" s="69"/>
      <c r="F203" s="69"/>
      <c r="G203" s="69"/>
      <c r="H203" s="69"/>
      <c r="I203" s="69"/>
      <c r="J203" s="69"/>
      <c r="K203" s="69"/>
      <c r="L203" s="78"/>
    </row>
    <row r="204" spans="1:12" ht="12">
      <c r="A204" s="20">
        <v>926</v>
      </c>
      <c r="B204" s="47"/>
      <c r="C204" s="24" t="s">
        <v>18</v>
      </c>
      <c r="D204" s="38">
        <f aca="true" t="shared" si="36" ref="D204:K204">SUM(D206:D209)</f>
        <v>4103174</v>
      </c>
      <c r="E204" s="38">
        <f t="shared" si="36"/>
        <v>3959685</v>
      </c>
      <c r="F204" s="38">
        <f t="shared" si="36"/>
        <v>1726242</v>
      </c>
      <c r="G204" s="38">
        <f t="shared" si="36"/>
        <v>500000</v>
      </c>
      <c r="H204" s="38">
        <f t="shared" si="36"/>
        <v>468054</v>
      </c>
      <c r="I204" s="38">
        <f t="shared" si="36"/>
        <v>0</v>
      </c>
      <c r="J204" s="38">
        <f t="shared" si="36"/>
        <v>0</v>
      </c>
      <c r="K204" s="38">
        <f t="shared" si="36"/>
        <v>2233443</v>
      </c>
      <c r="L204" s="86">
        <f>SUM(E204/D204)</f>
        <v>0.97</v>
      </c>
    </row>
    <row r="205" spans="1:12" ht="12">
      <c r="A205" s="20"/>
      <c r="B205" s="23"/>
      <c r="C205" s="12"/>
      <c r="D205" s="93"/>
      <c r="E205" s="29"/>
      <c r="F205" s="29"/>
      <c r="G205" s="29"/>
      <c r="H205" s="29"/>
      <c r="I205" s="29"/>
      <c r="J205" s="29"/>
      <c r="K205" s="29"/>
      <c r="L205" s="85"/>
    </row>
    <row r="206" spans="1:12" ht="12">
      <c r="A206" s="20"/>
      <c r="B206" s="23">
        <v>92601</v>
      </c>
      <c r="C206" s="12" t="s">
        <v>43</v>
      </c>
      <c r="D206" s="93">
        <v>2320000</v>
      </c>
      <c r="E206" s="29">
        <f>SUM(F206+K206)</f>
        <v>2195684</v>
      </c>
      <c r="F206" s="29"/>
      <c r="G206" s="29"/>
      <c r="H206" s="29"/>
      <c r="I206" s="29"/>
      <c r="J206" s="29"/>
      <c r="K206" s="29">
        <v>2195684</v>
      </c>
      <c r="L206" s="85">
        <f aca="true" t="shared" si="37" ref="L206:L211">SUM(E206/D206)</f>
        <v>0.95</v>
      </c>
    </row>
    <row r="207" spans="1:12" ht="12">
      <c r="A207" s="20"/>
      <c r="B207" s="23">
        <v>92604</v>
      </c>
      <c r="C207" s="12" t="s">
        <v>72</v>
      </c>
      <c r="D207" s="93">
        <v>1251174</v>
      </c>
      <c r="E207" s="29">
        <f>SUM(F207+K207)</f>
        <v>1232786</v>
      </c>
      <c r="F207" s="29">
        <v>1195027</v>
      </c>
      <c r="G207" s="29"/>
      <c r="H207" s="29">
        <v>468054</v>
      </c>
      <c r="I207" s="29"/>
      <c r="J207" s="29"/>
      <c r="K207" s="29">
        <v>37759</v>
      </c>
      <c r="L207" s="85">
        <f t="shared" si="37"/>
        <v>0.99</v>
      </c>
    </row>
    <row r="208" spans="1:12" ht="12">
      <c r="A208" s="20"/>
      <c r="B208" s="23">
        <v>92605</v>
      </c>
      <c r="C208" s="12" t="s">
        <v>44</v>
      </c>
      <c r="D208" s="93">
        <v>500000</v>
      </c>
      <c r="E208" s="29">
        <f>SUM(F208+K208)</f>
        <v>500000</v>
      </c>
      <c r="F208" s="29">
        <v>500000</v>
      </c>
      <c r="G208" s="29">
        <v>500000</v>
      </c>
      <c r="H208" s="29"/>
      <c r="I208" s="29"/>
      <c r="J208" s="29"/>
      <c r="K208" s="29"/>
      <c r="L208" s="85">
        <f t="shared" si="37"/>
        <v>1</v>
      </c>
    </row>
    <row r="209" spans="1:12" ht="12.75" thickBot="1">
      <c r="A209" s="20"/>
      <c r="B209" s="23">
        <v>92695</v>
      </c>
      <c r="C209" s="12" t="s">
        <v>135</v>
      </c>
      <c r="D209" s="93">
        <v>32000</v>
      </c>
      <c r="E209" s="29">
        <f>SUM(F209+K209)</f>
        <v>31215</v>
      </c>
      <c r="F209" s="29">
        <v>31215</v>
      </c>
      <c r="G209" s="29"/>
      <c r="H209" s="29"/>
      <c r="I209" s="29"/>
      <c r="J209" s="29"/>
      <c r="K209" s="29"/>
      <c r="L209" s="88">
        <f t="shared" si="37"/>
        <v>0.98</v>
      </c>
    </row>
    <row r="210" spans="1:12" ht="12">
      <c r="A210" s="82" t="s">
        <v>110</v>
      </c>
      <c r="B210" s="73"/>
      <c r="C210" s="35"/>
      <c r="D210" s="99"/>
      <c r="E210" s="74"/>
      <c r="F210" s="74"/>
      <c r="G210" s="74"/>
      <c r="H210" s="74"/>
      <c r="I210" s="74"/>
      <c r="J210" s="74"/>
      <c r="K210" s="74"/>
      <c r="L210" s="85"/>
    </row>
    <row r="211" spans="1:12" s="34" customFormat="1" ht="12.75">
      <c r="A211" s="30"/>
      <c r="B211" s="36" t="s">
        <v>19</v>
      </c>
      <c r="C211" s="31"/>
      <c r="D211" s="100">
        <f aca="true" t="shared" si="38" ref="D211:K211">SUM(D69,D75,D80,D86,D91,D97,D103,D112,D126,D131,D136,D142,D153,D160,D171,D176,D186,D197,D204)</f>
        <v>100013231</v>
      </c>
      <c r="E211" s="46">
        <f t="shared" si="38"/>
        <v>78272763</v>
      </c>
      <c r="F211" s="46">
        <f t="shared" si="38"/>
        <v>58831986</v>
      </c>
      <c r="G211" s="46">
        <f t="shared" si="38"/>
        <v>32322569</v>
      </c>
      <c r="H211" s="46">
        <f t="shared" si="38"/>
        <v>7940423</v>
      </c>
      <c r="I211" s="46">
        <f t="shared" si="38"/>
        <v>176944</v>
      </c>
      <c r="J211" s="46">
        <f t="shared" si="38"/>
        <v>0</v>
      </c>
      <c r="K211" s="46">
        <f t="shared" si="38"/>
        <v>19440777</v>
      </c>
      <c r="L211" s="112">
        <f t="shared" si="37"/>
        <v>0.78</v>
      </c>
    </row>
    <row r="212" spans="1:12" ht="12.75" thickBot="1">
      <c r="A212" s="83"/>
      <c r="B212" s="25"/>
      <c r="C212" s="11"/>
      <c r="D212" s="101"/>
      <c r="E212" s="41"/>
      <c r="F212" s="41"/>
      <c r="G212" s="41"/>
      <c r="H212" s="41"/>
      <c r="I212" s="41"/>
      <c r="J212" s="41"/>
      <c r="K212" s="41"/>
      <c r="L212" s="88"/>
    </row>
    <row r="213" spans="1:12" ht="36" customHeight="1">
      <c r="A213" s="130" t="s">
        <v>98</v>
      </c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</row>
    <row r="214" spans="1:12" ht="15.75" thickBo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L214" s="77" t="s">
        <v>47</v>
      </c>
    </row>
    <row r="215" spans="1:12" s="76" customFormat="1" ht="12.75">
      <c r="A215" s="117" t="s">
        <v>112</v>
      </c>
      <c r="B215" s="132" t="s">
        <v>126</v>
      </c>
      <c r="C215" s="127" t="s">
        <v>127</v>
      </c>
      <c r="D215" s="132" t="s">
        <v>111</v>
      </c>
      <c r="E215" s="132" t="s">
        <v>55</v>
      </c>
      <c r="F215" s="134" t="s">
        <v>8</v>
      </c>
      <c r="G215" s="135"/>
      <c r="H215" s="135"/>
      <c r="I215" s="135"/>
      <c r="J215" s="135"/>
      <c r="K215" s="135"/>
      <c r="L215" s="129" t="s">
        <v>106</v>
      </c>
    </row>
    <row r="216" spans="1:12" s="76" customFormat="1" ht="12.75">
      <c r="A216" s="118"/>
      <c r="B216" s="133"/>
      <c r="C216" s="128"/>
      <c r="D216" s="133"/>
      <c r="E216" s="133"/>
      <c r="F216" s="122" t="s">
        <v>78</v>
      </c>
      <c r="G216" s="124" t="s">
        <v>9</v>
      </c>
      <c r="H216" s="124"/>
      <c r="I216" s="124"/>
      <c r="J216" s="124"/>
      <c r="K216" s="125" t="s">
        <v>77</v>
      </c>
      <c r="L216" s="120"/>
    </row>
    <row r="217" spans="1:12" s="76" customFormat="1" ht="59.25" customHeight="1" thickBot="1">
      <c r="A217" s="118"/>
      <c r="B217" s="133"/>
      <c r="C217" s="128"/>
      <c r="D217" s="133"/>
      <c r="E217" s="133"/>
      <c r="F217" s="123"/>
      <c r="G217" s="75" t="s">
        <v>10</v>
      </c>
      <c r="H217" s="75" t="s">
        <v>79</v>
      </c>
      <c r="I217" s="75" t="s">
        <v>75</v>
      </c>
      <c r="J217" s="75" t="s">
        <v>76</v>
      </c>
      <c r="K217" s="126"/>
      <c r="L217" s="121"/>
    </row>
    <row r="218" spans="1:12" s="27" customFormat="1" ht="11.25">
      <c r="A218" s="9">
        <v>1</v>
      </c>
      <c r="B218" s="13">
        <v>2</v>
      </c>
      <c r="C218" s="6">
        <v>3</v>
      </c>
      <c r="D218" s="13">
        <v>4</v>
      </c>
      <c r="E218" s="13">
        <v>5</v>
      </c>
      <c r="F218" s="13">
        <v>6</v>
      </c>
      <c r="G218" s="13">
        <v>7</v>
      </c>
      <c r="H218" s="13">
        <v>8</v>
      </c>
      <c r="I218" s="13">
        <v>9</v>
      </c>
      <c r="J218" s="13">
        <v>10</v>
      </c>
      <c r="K218" s="13">
        <v>11</v>
      </c>
      <c r="L218" s="14">
        <v>12</v>
      </c>
    </row>
    <row r="219" spans="1:12" ht="12">
      <c r="A219" s="10"/>
      <c r="B219" s="12"/>
      <c r="C219" s="12"/>
      <c r="D219" s="12"/>
      <c r="E219" s="12"/>
      <c r="F219" s="12"/>
      <c r="G219" s="12"/>
      <c r="H219" s="12"/>
      <c r="I219" s="12"/>
      <c r="J219" s="12"/>
      <c r="K219" s="29"/>
      <c r="L219" s="80"/>
    </row>
    <row r="220" spans="1:12" ht="12">
      <c r="A220" s="20">
        <v>750</v>
      </c>
      <c r="B220" s="47"/>
      <c r="C220" s="24" t="s">
        <v>117</v>
      </c>
      <c r="D220" s="103">
        <f aca="true" t="shared" si="39" ref="D220:K220">SUM(D222:D222)</f>
        <v>283000</v>
      </c>
      <c r="E220" s="29">
        <f t="shared" si="39"/>
        <v>283000</v>
      </c>
      <c r="F220" s="38">
        <f t="shared" si="39"/>
        <v>283000</v>
      </c>
      <c r="G220" s="38">
        <f t="shared" si="39"/>
        <v>0</v>
      </c>
      <c r="H220" s="38">
        <f t="shared" si="39"/>
        <v>283000</v>
      </c>
      <c r="I220" s="38">
        <f t="shared" si="39"/>
        <v>0</v>
      </c>
      <c r="J220" s="38">
        <f t="shared" si="39"/>
        <v>0</v>
      </c>
      <c r="K220" s="38">
        <f t="shared" si="39"/>
        <v>0</v>
      </c>
      <c r="L220" s="86">
        <f>SUM(E220/D220)</f>
        <v>1</v>
      </c>
    </row>
    <row r="221" spans="1:12" ht="12">
      <c r="A221" s="20"/>
      <c r="B221" s="23"/>
      <c r="C221" s="12"/>
      <c r="D221" s="93"/>
      <c r="E221" s="56"/>
      <c r="F221" s="57"/>
      <c r="G221" s="29"/>
      <c r="H221" s="29"/>
      <c r="I221" s="29"/>
      <c r="J221" s="29"/>
      <c r="K221" s="29"/>
      <c r="L221" s="85"/>
    </row>
    <row r="222" spans="1:12" ht="12.75" thickBot="1">
      <c r="A222" s="61"/>
      <c r="B222" s="54">
        <v>75011</v>
      </c>
      <c r="C222" s="53" t="s">
        <v>45</v>
      </c>
      <c r="D222" s="95">
        <v>283000</v>
      </c>
      <c r="E222" s="59">
        <f>SUM(F222+K222)</f>
        <v>283000</v>
      </c>
      <c r="F222" s="60">
        <v>283000</v>
      </c>
      <c r="G222" s="28"/>
      <c r="H222" s="28">
        <v>283000</v>
      </c>
      <c r="I222" s="28"/>
      <c r="J222" s="28"/>
      <c r="K222" s="28"/>
      <c r="L222" s="84">
        <f>SUM(E222/D222)</f>
        <v>1</v>
      </c>
    </row>
    <row r="223" spans="1:12" ht="12.75" thickTop="1">
      <c r="A223" s="20"/>
      <c r="B223" s="23"/>
      <c r="C223" s="12"/>
      <c r="D223" s="93"/>
      <c r="E223" s="29"/>
      <c r="F223" s="29"/>
      <c r="G223" s="29"/>
      <c r="H223" s="29"/>
      <c r="I223" s="29"/>
      <c r="J223" s="29"/>
      <c r="K223" s="29"/>
      <c r="L223" s="85"/>
    </row>
    <row r="224" spans="1:12" ht="12">
      <c r="A224" s="20">
        <v>751</v>
      </c>
      <c r="B224" s="23"/>
      <c r="C224" s="12" t="s">
        <v>118</v>
      </c>
      <c r="D224" s="93"/>
      <c r="E224" s="29"/>
      <c r="F224" s="29"/>
      <c r="G224" s="29"/>
      <c r="H224" s="29"/>
      <c r="I224" s="29"/>
      <c r="J224" s="29"/>
      <c r="K224" s="29"/>
      <c r="L224" s="85"/>
    </row>
    <row r="225" spans="1:12" ht="12">
      <c r="A225" s="20"/>
      <c r="B225" s="23"/>
      <c r="C225" s="12" t="s">
        <v>46</v>
      </c>
      <c r="D225" s="93"/>
      <c r="E225" s="29"/>
      <c r="F225" s="29"/>
      <c r="G225" s="29"/>
      <c r="H225" s="29"/>
      <c r="I225" s="29"/>
      <c r="J225" s="29"/>
      <c r="K225" s="29"/>
      <c r="L225" s="85"/>
    </row>
    <row r="226" spans="1:12" ht="12">
      <c r="A226" s="20"/>
      <c r="B226" s="47"/>
      <c r="C226" s="24" t="s">
        <v>16</v>
      </c>
      <c r="D226" s="92">
        <f>SUM(D229:D230)</f>
        <v>58840</v>
      </c>
      <c r="E226" s="108">
        <f aca="true" t="shared" si="40" ref="E226:K226">SUM(E229:E230)</f>
        <v>58560</v>
      </c>
      <c r="F226" s="108">
        <f t="shared" si="40"/>
        <v>58560</v>
      </c>
      <c r="G226" s="108">
        <f t="shared" si="40"/>
        <v>0</v>
      </c>
      <c r="H226" s="108">
        <f t="shared" si="40"/>
        <v>2062</v>
      </c>
      <c r="I226" s="108">
        <f t="shared" si="40"/>
        <v>0</v>
      </c>
      <c r="J226" s="108">
        <f t="shared" si="40"/>
        <v>0</v>
      </c>
      <c r="K226" s="108">
        <f t="shared" si="40"/>
        <v>0</v>
      </c>
      <c r="L226" s="86">
        <f>SUM(E226/D226)</f>
        <v>1</v>
      </c>
    </row>
    <row r="227" spans="1:12" ht="12">
      <c r="A227" s="20"/>
      <c r="B227" s="23"/>
      <c r="C227" s="12"/>
      <c r="D227" s="93"/>
      <c r="E227" s="56"/>
      <c r="F227" s="57"/>
      <c r="G227" s="29"/>
      <c r="H227" s="29"/>
      <c r="I227" s="29"/>
      <c r="J227" s="29"/>
      <c r="K227" s="29"/>
      <c r="L227" s="85"/>
    </row>
    <row r="228" spans="1:12" ht="12">
      <c r="A228" s="20"/>
      <c r="B228" s="23">
        <v>75101</v>
      </c>
      <c r="C228" s="12" t="s">
        <v>0</v>
      </c>
      <c r="D228" s="93"/>
      <c r="E228" s="58"/>
      <c r="F228" s="57"/>
      <c r="G228" s="29"/>
      <c r="H228" s="29"/>
      <c r="I228" s="29"/>
      <c r="J228" s="29"/>
      <c r="K228" s="29"/>
      <c r="L228" s="85"/>
    </row>
    <row r="229" spans="1:12" ht="12">
      <c r="A229" s="87"/>
      <c r="B229" s="23"/>
      <c r="C229" s="12" t="s">
        <v>1</v>
      </c>
      <c r="D229" s="93">
        <v>6460</v>
      </c>
      <c r="E229" s="58">
        <f>SUM(F229+K229)</f>
        <v>6460</v>
      </c>
      <c r="F229" s="57">
        <v>6460</v>
      </c>
      <c r="G229" s="29"/>
      <c r="H229" s="29">
        <v>1063</v>
      </c>
      <c r="I229" s="29"/>
      <c r="J229" s="29"/>
      <c r="K229" s="29"/>
      <c r="L229" s="85">
        <f>SUM(E229/D229)</f>
        <v>1</v>
      </c>
    </row>
    <row r="230" spans="1:12" ht="12.75" thickBot="1">
      <c r="A230" s="61"/>
      <c r="B230" s="54">
        <v>75113</v>
      </c>
      <c r="C230" s="53" t="s">
        <v>91</v>
      </c>
      <c r="D230" s="95">
        <v>52380</v>
      </c>
      <c r="E230" s="59">
        <f>SUM(F230+K230)</f>
        <v>52100</v>
      </c>
      <c r="F230" s="60">
        <v>52100</v>
      </c>
      <c r="G230" s="28"/>
      <c r="H230" s="28">
        <v>999</v>
      </c>
      <c r="I230" s="28"/>
      <c r="J230" s="28"/>
      <c r="K230" s="28"/>
      <c r="L230" s="84">
        <f>SUM(E230/D230)</f>
        <v>0.99</v>
      </c>
    </row>
    <row r="231" spans="1:12" ht="12.75" thickTop="1">
      <c r="A231" s="20"/>
      <c r="B231" s="23"/>
      <c r="C231" s="12"/>
      <c r="D231" s="93"/>
      <c r="E231" s="107"/>
      <c r="F231" s="57"/>
      <c r="G231" s="29"/>
      <c r="H231" s="29"/>
      <c r="I231" s="29"/>
      <c r="J231" s="29"/>
      <c r="K231" s="29"/>
      <c r="L231" s="85"/>
    </row>
    <row r="232" spans="1:12" ht="12">
      <c r="A232" s="20">
        <v>754</v>
      </c>
      <c r="B232" s="23"/>
      <c r="C232" s="12" t="s">
        <v>136</v>
      </c>
      <c r="D232" s="93"/>
      <c r="E232" s="29"/>
      <c r="F232" s="29"/>
      <c r="G232" s="29"/>
      <c r="H232" s="29"/>
      <c r="I232" s="29"/>
      <c r="J232" s="29"/>
      <c r="K232" s="12"/>
      <c r="L232" s="85"/>
    </row>
    <row r="233" spans="1:12" ht="12">
      <c r="A233" s="20"/>
      <c r="B233" s="47"/>
      <c r="C233" s="24" t="s">
        <v>137</v>
      </c>
      <c r="D233" s="92">
        <f aca="true" t="shared" si="41" ref="D233:K233">SUM(D235)</f>
        <v>2000</v>
      </c>
      <c r="E233" s="38">
        <f t="shared" si="41"/>
        <v>2000</v>
      </c>
      <c r="F233" s="38">
        <v>2000</v>
      </c>
      <c r="G233" s="38">
        <f t="shared" si="41"/>
        <v>0</v>
      </c>
      <c r="H233" s="38">
        <f t="shared" si="41"/>
        <v>0</v>
      </c>
      <c r="I233" s="38">
        <f t="shared" si="41"/>
        <v>0</v>
      </c>
      <c r="J233" s="38">
        <f t="shared" si="41"/>
        <v>0</v>
      </c>
      <c r="K233" s="24">
        <f t="shared" si="41"/>
        <v>0</v>
      </c>
      <c r="L233" s="86">
        <f>SUM(E233/D233)</f>
        <v>1</v>
      </c>
    </row>
    <row r="234" spans="1:12" ht="12">
      <c r="A234" s="10"/>
      <c r="B234" s="23"/>
      <c r="C234" s="12"/>
      <c r="D234" s="93"/>
      <c r="E234" s="29"/>
      <c r="F234" s="29"/>
      <c r="G234" s="29"/>
      <c r="H234" s="29"/>
      <c r="I234" s="29"/>
      <c r="J234" s="29"/>
      <c r="K234" s="12"/>
      <c r="L234" s="85"/>
    </row>
    <row r="235" spans="1:12" ht="12.75" thickBot="1">
      <c r="A235" s="62"/>
      <c r="B235" s="54">
        <v>75414</v>
      </c>
      <c r="C235" s="53" t="s">
        <v>2</v>
      </c>
      <c r="D235" s="95">
        <v>2000</v>
      </c>
      <c r="E235" s="28">
        <f>SUM(F235+K235)</f>
        <v>2000</v>
      </c>
      <c r="F235" s="28">
        <v>2000</v>
      </c>
      <c r="G235" s="28"/>
      <c r="H235" s="28"/>
      <c r="I235" s="28"/>
      <c r="J235" s="28"/>
      <c r="K235" s="53"/>
      <c r="L235" s="84">
        <f>SUM(E235/D235)</f>
        <v>1</v>
      </c>
    </row>
    <row r="236" spans="1:12" ht="12.75" thickTop="1">
      <c r="A236" s="20"/>
      <c r="B236" s="23"/>
      <c r="C236" s="12"/>
      <c r="D236" s="93"/>
      <c r="E236" s="29"/>
      <c r="F236" s="29"/>
      <c r="G236" s="29"/>
      <c r="H236" s="29"/>
      <c r="I236" s="29"/>
      <c r="J236" s="29"/>
      <c r="K236" s="12"/>
      <c r="L236" s="85"/>
    </row>
    <row r="237" spans="1:12" ht="12">
      <c r="A237" s="20">
        <v>852</v>
      </c>
      <c r="B237" s="47"/>
      <c r="C237" s="24" t="s">
        <v>58</v>
      </c>
      <c r="D237" s="109">
        <f>SUM(D239:D252)</f>
        <v>6587857</v>
      </c>
      <c r="E237" s="109">
        <f aca="true" t="shared" si="42" ref="E237:K237">SUM(E239:E252)</f>
        <v>6578891</v>
      </c>
      <c r="F237" s="109">
        <f t="shared" si="42"/>
        <v>6556794</v>
      </c>
      <c r="G237" s="109">
        <f t="shared" si="42"/>
        <v>99147</v>
      </c>
      <c r="H237" s="109">
        <f t="shared" si="42"/>
        <v>376200</v>
      </c>
      <c r="I237" s="109">
        <f t="shared" si="42"/>
        <v>0</v>
      </c>
      <c r="J237" s="109">
        <f t="shared" si="42"/>
        <v>0</v>
      </c>
      <c r="K237" s="109">
        <f t="shared" si="42"/>
        <v>22097</v>
      </c>
      <c r="L237" s="86">
        <f>SUM(E237/D237)</f>
        <v>1</v>
      </c>
    </row>
    <row r="238" spans="1:12" ht="12">
      <c r="A238" s="20"/>
      <c r="B238" s="23"/>
      <c r="C238" s="12"/>
      <c r="D238" s="93"/>
      <c r="E238" s="29"/>
      <c r="F238" s="29"/>
      <c r="G238" s="29"/>
      <c r="H238" s="29"/>
      <c r="I238" s="29"/>
      <c r="J238" s="29"/>
      <c r="K238" s="12"/>
      <c r="L238" s="85"/>
    </row>
    <row r="239" spans="1:12" ht="12">
      <c r="A239" s="20"/>
      <c r="B239" s="23">
        <v>85203</v>
      </c>
      <c r="C239" s="72" t="s">
        <v>70</v>
      </c>
      <c r="D239" s="106">
        <v>99147</v>
      </c>
      <c r="E239" s="29">
        <f>SUM(F239+K239)</f>
        <v>99147</v>
      </c>
      <c r="F239" s="29">
        <v>99147</v>
      </c>
      <c r="G239" s="29">
        <v>99147</v>
      </c>
      <c r="H239" s="29"/>
      <c r="I239" s="29"/>
      <c r="J239" s="29"/>
      <c r="K239" s="12"/>
      <c r="L239" s="85">
        <f>SUM(E239/D239)</f>
        <v>1</v>
      </c>
    </row>
    <row r="240" spans="1:12" ht="12">
      <c r="A240" s="20"/>
      <c r="B240" s="23">
        <v>85212</v>
      </c>
      <c r="C240" s="91" t="s">
        <v>92</v>
      </c>
      <c r="D240" s="106"/>
      <c r="E240" s="29"/>
      <c r="F240" s="29"/>
      <c r="G240" s="29"/>
      <c r="H240" s="29"/>
      <c r="I240" s="29"/>
      <c r="J240" s="29"/>
      <c r="K240" s="12"/>
      <c r="L240" s="85"/>
    </row>
    <row r="241" spans="1:12" ht="12">
      <c r="A241" s="20"/>
      <c r="B241" s="23"/>
      <c r="C241" s="91" t="s">
        <v>93</v>
      </c>
      <c r="D241" s="106"/>
      <c r="E241" s="29"/>
      <c r="F241" s="29"/>
      <c r="G241" s="29"/>
      <c r="H241" s="29"/>
      <c r="I241" s="29"/>
      <c r="J241" s="29"/>
      <c r="K241" s="12"/>
      <c r="L241" s="85"/>
    </row>
    <row r="242" spans="1:12" ht="12">
      <c r="A242" s="20"/>
      <c r="B242" s="23"/>
      <c r="C242" s="72" t="s">
        <v>94</v>
      </c>
      <c r="D242" s="106">
        <v>5207876</v>
      </c>
      <c r="E242" s="29">
        <f>SUM(F242+K242)</f>
        <v>5203521</v>
      </c>
      <c r="F242" s="29">
        <v>5181424</v>
      </c>
      <c r="G242" s="29"/>
      <c r="H242" s="29">
        <v>85602</v>
      </c>
      <c r="I242" s="29"/>
      <c r="J242" s="29"/>
      <c r="K242" s="29">
        <v>22097</v>
      </c>
      <c r="L242" s="85">
        <f>SUM(E242/D242)</f>
        <v>1</v>
      </c>
    </row>
    <row r="243" spans="1:12" ht="12">
      <c r="A243" s="20"/>
      <c r="B243" s="23">
        <v>85213</v>
      </c>
      <c r="C243" s="72" t="s">
        <v>108</v>
      </c>
      <c r="D243" s="106"/>
      <c r="E243" s="29"/>
      <c r="F243" s="29"/>
      <c r="G243" s="29"/>
      <c r="H243" s="29"/>
      <c r="I243" s="29"/>
      <c r="J243" s="29"/>
      <c r="K243" s="12"/>
      <c r="L243" s="85"/>
    </row>
    <row r="244" spans="1:12" ht="12">
      <c r="A244" s="20"/>
      <c r="B244" s="23"/>
      <c r="C244" s="72" t="s">
        <v>109</v>
      </c>
      <c r="D244" s="106"/>
      <c r="E244" s="29"/>
      <c r="F244" s="29"/>
      <c r="G244" s="29"/>
      <c r="H244" s="29"/>
      <c r="I244" s="29"/>
      <c r="J244" s="29"/>
      <c r="K244" s="12"/>
      <c r="L244" s="85"/>
    </row>
    <row r="245" spans="1:12" ht="12">
      <c r="A245" s="20"/>
      <c r="B245" s="23"/>
      <c r="C245" s="72" t="s">
        <v>107</v>
      </c>
      <c r="D245" s="106">
        <v>78300</v>
      </c>
      <c r="E245" s="29">
        <f>SUM(F245+K245)</f>
        <v>75491</v>
      </c>
      <c r="F245" s="29">
        <v>75491</v>
      </c>
      <c r="G245" s="29"/>
      <c r="H245" s="29"/>
      <c r="I245" s="29"/>
      <c r="J245" s="29"/>
      <c r="K245" s="12"/>
      <c r="L245" s="85">
        <f>SUM(E245/D245)</f>
        <v>0.96</v>
      </c>
    </row>
    <row r="246" spans="1:12" ht="12">
      <c r="A246" s="20"/>
      <c r="B246" s="23">
        <v>85214</v>
      </c>
      <c r="C246" s="12" t="s">
        <v>31</v>
      </c>
      <c r="D246" s="93"/>
      <c r="E246" s="29"/>
      <c r="F246" s="29"/>
      <c r="G246" s="29"/>
      <c r="H246" s="29"/>
      <c r="I246" s="29"/>
      <c r="J246" s="29"/>
      <c r="K246" s="12"/>
      <c r="L246" s="85"/>
    </row>
    <row r="247" spans="1:12" ht="12">
      <c r="A247" s="20"/>
      <c r="B247" s="23"/>
      <c r="C247" s="12" t="s">
        <v>32</v>
      </c>
      <c r="D247" s="93">
        <v>855047</v>
      </c>
      <c r="E247" s="29">
        <f>SUM(F247+K247)</f>
        <v>853245</v>
      </c>
      <c r="F247" s="29">
        <v>853245</v>
      </c>
      <c r="G247" s="29"/>
      <c r="H247" s="29"/>
      <c r="I247" s="29"/>
      <c r="J247" s="29"/>
      <c r="K247" s="12"/>
      <c r="L247" s="85">
        <f>SUM(E247/D247)</f>
        <v>1</v>
      </c>
    </row>
    <row r="248" spans="1:12" ht="12">
      <c r="A248" s="20"/>
      <c r="B248" s="23">
        <v>85216</v>
      </c>
      <c r="C248" s="12" t="s">
        <v>4</v>
      </c>
      <c r="D248" s="93">
        <v>50102</v>
      </c>
      <c r="E248" s="29">
        <f>SUM(F248+K248)</f>
        <v>50102</v>
      </c>
      <c r="F248" s="29">
        <v>50102</v>
      </c>
      <c r="G248" s="29"/>
      <c r="H248" s="29"/>
      <c r="I248" s="29"/>
      <c r="J248" s="29"/>
      <c r="K248" s="12"/>
      <c r="L248" s="85">
        <f>SUM(E248/D248)</f>
        <v>1</v>
      </c>
    </row>
    <row r="249" spans="1:12" ht="12">
      <c r="A249" s="20"/>
      <c r="B249" s="23">
        <v>85219</v>
      </c>
      <c r="C249" s="12" t="s">
        <v>102</v>
      </c>
      <c r="D249" s="93">
        <v>173332</v>
      </c>
      <c r="E249" s="29">
        <f>SUM(F249+K249)</f>
        <v>173332</v>
      </c>
      <c r="F249" s="29">
        <v>173332</v>
      </c>
      <c r="G249" s="29"/>
      <c r="H249" s="29">
        <v>170598</v>
      </c>
      <c r="I249" s="29"/>
      <c r="J249" s="29"/>
      <c r="K249" s="12"/>
      <c r="L249" s="85">
        <f>SUM(E249/D249)</f>
        <v>1</v>
      </c>
    </row>
    <row r="250" spans="1:12" ht="12">
      <c r="A250" s="20"/>
      <c r="B250" s="23">
        <v>85228</v>
      </c>
      <c r="C250" s="12" t="s">
        <v>69</v>
      </c>
      <c r="D250" s="93"/>
      <c r="E250" s="29"/>
      <c r="F250" s="29"/>
      <c r="G250" s="29"/>
      <c r="H250" s="29"/>
      <c r="I250" s="29"/>
      <c r="J250" s="29"/>
      <c r="K250" s="12"/>
      <c r="L250" s="85"/>
    </row>
    <row r="251" spans="1:12" ht="12">
      <c r="A251" s="20"/>
      <c r="B251" s="23"/>
      <c r="C251" s="12" t="s">
        <v>68</v>
      </c>
      <c r="D251" s="93">
        <v>124000</v>
      </c>
      <c r="E251" s="58">
        <f>SUM(F251+K251)</f>
        <v>124000</v>
      </c>
      <c r="F251" s="29">
        <v>124000</v>
      </c>
      <c r="G251" s="29"/>
      <c r="H251" s="29">
        <v>120000</v>
      </c>
      <c r="I251" s="29"/>
      <c r="J251" s="29"/>
      <c r="K251" s="12"/>
      <c r="L251" s="85">
        <f>SUM(E251/D251)</f>
        <v>1</v>
      </c>
    </row>
    <row r="252" spans="1:12" ht="12.75" thickBot="1">
      <c r="A252" s="21"/>
      <c r="B252" s="22">
        <v>85278</v>
      </c>
      <c r="C252" s="25" t="s">
        <v>95</v>
      </c>
      <c r="D252" s="96">
        <v>53</v>
      </c>
      <c r="E252" s="41">
        <f>SUM(F252+K252)</f>
        <v>53</v>
      </c>
      <c r="F252" s="41">
        <v>53</v>
      </c>
      <c r="G252" s="41"/>
      <c r="H252" s="41"/>
      <c r="I252" s="41"/>
      <c r="J252" s="41"/>
      <c r="K252" s="25"/>
      <c r="L252" s="88">
        <f>SUM(E252/D252)</f>
        <v>1</v>
      </c>
    </row>
    <row r="253" spans="1:12" ht="12">
      <c r="A253" s="20"/>
      <c r="B253" s="23"/>
      <c r="C253" s="12"/>
      <c r="D253" s="93"/>
      <c r="E253" s="29"/>
      <c r="F253" s="29" t="s">
        <v>48</v>
      </c>
      <c r="G253" s="29"/>
      <c r="H253" s="29"/>
      <c r="I253" s="29"/>
      <c r="J253" s="29"/>
      <c r="K253" s="12"/>
      <c r="L253" s="85"/>
    </row>
    <row r="254" spans="1:12" s="34" customFormat="1" ht="12.75">
      <c r="A254" s="30"/>
      <c r="B254" s="33"/>
      <c r="C254" s="36" t="s">
        <v>19</v>
      </c>
      <c r="D254" s="46">
        <f aca="true" t="shared" si="43" ref="D254:K254">SUM(D220+D226+D233+D237)</f>
        <v>6931697</v>
      </c>
      <c r="E254" s="46">
        <f t="shared" si="43"/>
        <v>6922451</v>
      </c>
      <c r="F254" s="46">
        <f t="shared" si="43"/>
        <v>6900354</v>
      </c>
      <c r="G254" s="46">
        <f t="shared" si="43"/>
        <v>99147</v>
      </c>
      <c r="H254" s="46">
        <f t="shared" si="43"/>
        <v>661262</v>
      </c>
      <c r="I254" s="46">
        <f t="shared" si="43"/>
        <v>0</v>
      </c>
      <c r="J254" s="46">
        <f t="shared" si="43"/>
        <v>0</v>
      </c>
      <c r="K254" s="46">
        <f t="shared" si="43"/>
        <v>22097</v>
      </c>
      <c r="L254" s="112">
        <f>SUM(E254/D254)</f>
        <v>1</v>
      </c>
    </row>
    <row r="255" spans="1:12" ht="12.75" thickBot="1">
      <c r="A255" s="83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88"/>
    </row>
    <row r="256" spans="1:12" ht="41.25" customHeight="1">
      <c r="A256" s="130" t="s">
        <v>99</v>
      </c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</row>
    <row r="257" spans="1:12" ht="15.75" thickBo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L257" s="77" t="s">
        <v>47</v>
      </c>
    </row>
    <row r="258" spans="1:12" s="76" customFormat="1" ht="12.75">
      <c r="A258" s="117" t="s">
        <v>112</v>
      </c>
      <c r="B258" s="132" t="s">
        <v>126</v>
      </c>
      <c r="C258" s="127" t="s">
        <v>127</v>
      </c>
      <c r="D258" s="132" t="s">
        <v>111</v>
      </c>
      <c r="E258" s="132" t="s">
        <v>55</v>
      </c>
      <c r="F258" s="134" t="s">
        <v>8</v>
      </c>
      <c r="G258" s="135"/>
      <c r="H258" s="135"/>
      <c r="I258" s="135"/>
      <c r="J258" s="135"/>
      <c r="K258" s="135"/>
      <c r="L258" s="129" t="s">
        <v>106</v>
      </c>
    </row>
    <row r="259" spans="1:12" s="76" customFormat="1" ht="12.75">
      <c r="A259" s="118"/>
      <c r="B259" s="133"/>
      <c r="C259" s="128"/>
      <c r="D259" s="133"/>
      <c r="E259" s="133"/>
      <c r="F259" s="122" t="s">
        <v>78</v>
      </c>
      <c r="G259" s="124" t="s">
        <v>9</v>
      </c>
      <c r="H259" s="124"/>
      <c r="I259" s="124"/>
      <c r="J259" s="124"/>
      <c r="K259" s="125" t="s">
        <v>77</v>
      </c>
      <c r="L259" s="120"/>
    </row>
    <row r="260" spans="1:12" s="76" customFormat="1" ht="57.75" customHeight="1" thickBot="1">
      <c r="A260" s="118"/>
      <c r="B260" s="133"/>
      <c r="C260" s="128"/>
      <c r="D260" s="133"/>
      <c r="E260" s="133"/>
      <c r="F260" s="123"/>
      <c r="G260" s="75" t="s">
        <v>10</v>
      </c>
      <c r="H260" s="75" t="s">
        <v>79</v>
      </c>
      <c r="I260" s="75" t="s">
        <v>75</v>
      </c>
      <c r="J260" s="75" t="s">
        <v>76</v>
      </c>
      <c r="K260" s="126"/>
      <c r="L260" s="121"/>
    </row>
    <row r="261" spans="1:12" s="27" customFormat="1" ht="11.25">
      <c r="A261" s="9">
        <v>1</v>
      </c>
      <c r="B261" s="13">
        <v>2</v>
      </c>
      <c r="C261" s="6">
        <v>3</v>
      </c>
      <c r="D261" s="13">
        <v>4</v>
      </c>
      <c r="E261" s="13">
        <v>5</v>
      </c>
      <c r="F261" s="13">
        <v>6</v>
      </c>
      <c r="G261" s="13">
        <v>7</v>
      </c>
      <c r="H261" s="13">
        <v>8</v>
      </c>
      <c r="I261" s="13">
        <v>9</v>
      </c>
      <c r="J261" s="13">
        <v>10</v>
      </c>
      <c r="K261" s="13">
        <v>11</v>
      </c>
      <c r="L261" s="14">
        <v>12</v>
      </c>
    </row>
    <row r="262" spans="1:12" ht="12">
      <c r="A262" s="20"/>
      <c r="B262" s="23"/>
      <c r="C262" s="12"/>
      <c r="D262" s="12"/>
      <c r="E262" s="29"/>
      <c r="F262" s="29"/>
      <c r="G262" s="29"/>
      <c r="H262" s="29"/>
      <c r="I262" s="29"/>
      <c r="J262" s="29"/>
      <c r="K262" s="29"/>
      <c r="L262" s="80"/>
    </row>
    <row r="263" spans="1:12" ht="12">
      <c r="A263" s="20">
        <v>600</v>
      </c>
      <c r="B263" s="47"/>
      <c r="C263" s="24" t="s">
        <v>113</v>
      </c>
      <c r="D263" s="38">
        <f aca="true" t="shared" si="44" ref="D263:K263">SUM(D265)</f>
        <v>831500</v>
      </c>
      <c r="E263" s="38">
        <f t="shared" si="44"/>
        <v>830460</v>
      </c>
      <c r="F263" s="38">
        <f t="shared" si="44"/>
        <v>830460</v>
      </c>
      <c r="G263" s="38">
        <f t="shared" si="44"/>
        <v>0</v>
      </c>
      <c r="H263" s="38">
        <f t="shared" si="44"/>
        <v>0</v>
      </c>
      <c r="I263" s="38">
        <f t="shared" si="44"/>
        <v>0</v>
      </c>
      <c r="J263" s="38">
        <f t="shared" si="44"/>
        <v>0</v>
      </c>
      <c r="K263" s="38">
        <f t="shared" si="44"/>
        <v>0</v>
      </c>
      <c r="L263" s="86">
        <f>SUM(E263/D263)</f>
        <v>1</v>
      </c>
    </row>
    <row r="264" spans="1:12" ht="12">
      <c r="A264" s="20"/>
      <c r="B264" s="63"/>
      <c r="C264" s="4"/>
      <c r="D264" s="71"/>
      <c r="E264" s="29"/>
      <c r="F264" s="29"/>
      <c r="G264" s="29"/>
      <c r="H264" s="29"/>
      <c r="I264" s="29"/>
      <c r="J264" s="29"/>
      <c r="K264" s="29"/>
      <c r="L264" s="85"/>
    </row>
    <row r="265" spans="1:12" ht="12.75" thickBot="1">
      <c r="A265" s="21"/>
      <c r="B265" s="66">
        <v>60014</v>
      </c>
      <c r="C265" s="11" t="s">
        <v>7</v>
      </c>
      <c r="D265" s="90">
        <v>831500</v>
      </c>
      <c r="E265" s="41">
        <f>SUM(F265+K265)</f>
        <v>830460</v>
      </c>
      <c r="F265" s="41">
        <v>830460</v>
      </c>
      <c r="G265" s="41"/>
      <c r="H265" s="41"/>
      <c r="I265" s="41"/>
      <c r="J265" s="41"/>
      <c r="K265" s="41"/>
      <c r="L265" s="88">
        <f>SUM(E265/D265)</f>
        <v>1</v>
      </c>
    </row>
    <row r="266" spans="1:12" ht="12">
      <c r="A266" s="10" t="s">
        <v>110</v>
      </c>
      <c r="B266" s="12"/>
      <c r="C266" s="4"/>
      <c r="D266" s="72"/>
      <c r="E266" s="29"/>
      <c r="F266" s="29"/>
      <c r="G266" s="29"/>
      <c r="H266" s="29"/>
      <c r="I266" s="29"/>
      <c r="J266" s="29"/>
      <c r="K266" s="29"/>
      <c r="L266" s="85"/>
    </row>
    <row r="267" spans="1:12" s="34" customFormat="1" ht="12.75">
      <c r="A267" s="30"/>
      <c r="B267" s="36" t="s">
        <v>19</v>
      </c>
      <c r="C267" s="31"/>
      <c r="D267" s="100">
        <f aca="true" t="shared" si="45" ref="D267:K267">SUM(D263)</f>
        <v>831500</v>
      </c>
      <c r="E267" s="46">
        <f t="shared" si="45"/>
        <v>830460</v>
      </c>
      <c r="F267" s="46">
        <f t="shared" si="45"/>
        <v>830460</v>
      </c>
      <c r="G267" s="46">
        <f t="shared" si="45"/>
        <v>0</v>
      </c>
      <c r="H267" s="46">
        <f t="shared" si="45"/>
        <v>0</v>
      </c>
      <c r="I267" s="46">
        <f t="shared" si="45"/>
        <v>0</v>
      </c>
      <c r="J267" s="46">
        <f t="shared" si="45"/>
        <v>0</v>
      </c>
      <c r="K267" s="46">
        <f t="shared" si="45"/>
        <v>0</v>
      </c>
      <c r="L267" s="112">
        <f>SUM(E267/D267)</f>
        <v>1</v>
      </c>
    </row>
    <row r="268" spans="1:12" ht="12.75" thickBot="1">
      <c r="A268" s="83"/>
      <c r="B268" s="25"/>
      <c r="C268" s="11"/>
      <c r="D268" s="90"/>
      <c r="E268" s="41"/>
      <c r="F268" s="41"/>
      <c r="G268" s="41"/>
      <c r="H268" s="41"/>
      <c r="I268" s="41"/>
      <c r="J268" s="41"/>
      <c r="K268" s="41"/>
      <c r="L268" s="81"/>
    </row>
  </sheetData>
  <mergeCells count="44">
    <mergeCell ref="F216:F217"/>
    <mergeCell ref="G216:J216"/>
    <mergeCell ref="K216:K217"/>
    <mergeCell ref="F215:K215"/>
    <mergeCell ref="L4:L6"/>
    <mergeCell ref="D215:D217"/>
    <mergeCell ref="E215:E217"/>
    <mergeCell ref="E64:E66"/>
    <mergeCell ref="F65:F66"/>
    <mergeCell ref="A213:L213"/>
    <mergeCell ref="A64:A66"/>
    <mergeCell ref="B64:B66"/>
    <mergeCell ref="A215:A217"/>
    <mergeCell ref="L215:L217"/>
    <mergeCell ref="G65:J65"/>
    <mergeCell ref="A62:L62"/>
    <mergeCell ref="K65:K66"/>
    <mergeCell ref="F64:K64"/>
    <mergeCell ref="L64:L66"/>
    <mergeCell ref="A1:M1"/>
    <mergeCell ref="A2:K2"/>
    <mergeCell ref="B4:B6"/>
    <mergeCell ref="C4:C6"/>
    <mergeCell ref="G5:J5"/>
    <mergeCell ref="F4:K4"/>
    <mergeCell ref="K5:K6"/>
    <mergeCell ref="F5:F6"/>
    <mergeCell ref="E4:E6"/>
    <mergeCell ref="D4:D6"/>
    <mergeCell ref="B258:B260"/>
    <mergeCell ref="C258:C260"/>
    <mergeCell ref="D258:D260"/>
    <mergeCell ref="D64:D66"/>
    <mergeCell ref="C64:C66"/>
    <mergeCell ref="E258:E260"/>
    <mergeCell ref="F258:K258"/>
    <mergeCell ref="A256:L256"/>
    <mergeCell ref="B215:B217"/>
    <mergeCell ref="C215:C217"/>
    <mergeCell ref="L258:L260"/>
    <mergeCell ref="F259:F260"/>
    <mergeCell ref="G259:J259"/>
    <mergeCell ref="K259:K260"/>
    <mergeCell ref="A258:A260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83" r:id="rId1"/>
  <rowBreaks count="6" manualBreakCount="6">
    <brk id="49" max="255" man="1"/>
    <brk id="61" max="255" man="1"/>
    <brk id="108" max="255" man="1"/>
    <brk id="157" max="255" man="1"/>
    <brk id="212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2005-03-30T07:00:49Z</cp:lastPrinted>
  <dcterms:created xsi:type="dcterms:W3CDTF">2001-05-16T07:18:04Z</dcterms:created>
  <dcterms:modified xsi:type="dcterms:W3CDTF">2005-04-26T07:48:52Z</dcterms:modified>
  <cp:category/>
  <cp:version/>
  <cp:contentType/>
  <cp:contentStatus/>
</cp:coreProperties>
</file>