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560" windowWidth="23064" windowHeight="5076" tabRatio="667" activeTab="0"/>
  </bookViews>
  <sheets>
    <sheet name="A zbiorczo" sheetId="1" r:id="rId1"/>
    <sheet name="A.1 Gmina mienie" sheetId="2" r:id="rId2"/>
    <sheet name="A.2 Gmina OC" sheetId="3" r:id="rId3"/>
    <sheet name="A.3 Gmina komunikacja" sheetId="4" r:id="rId4"/>
    <sheet name="A.4 WM mienie" sheetId="5" r:id="rId5"/>
    <sheet name="A.5 WM OC" sheetId="6" r:id="rId6"/>
  </sheets>
  <definedNames>
    <definedName name="_xlnm.Print_Titles" localSheetId="1">'A.1 Gmina mienie'!$2:$2</definedName>
    <definedName name="_xlnm.Print_Titles" localSheetId="2">'A.2 Gmina OC'!$2:$2</definedName>
    <definedName name="_xlnm.Print_Titles" localSheetId="3">'A.3 Gmina komunikacja'!$2:$2</definedName>
    <definedName name="_xlnm.Print_Titles" localSheetId="4">'A.4 WM mienie'!$2:$2</definedName>
    <definedName name="_xlnm.Print_Titles" localSheetId="5">'A.5 WM OC'!$3:$3</definedName>
  </definedNames>
  <calcPr fullCalcOnLoad="1"/>
</workbook>
</file>

<file path=xl/sharedStrings.xml><?xml version="1.0" encoding="utf-8"?>
<sst xmlns="http://schemas.openxmlformats.org/spreadsheetml/2006/main" count="3008" uniqueCount="1545">
  <si>
    <t>WM nr 4, ul. Grzybowa 10-12-14-16-18</t>
  </si>
  <si>
    <t>WM nr 54, ul. Piłsudskiego 10, 10a, 10b, 10c</t>
  </si>
  <si>
    <t>Lp</t>
  </si>
  <si>
    <t>Data szkody</t>
  </si>
  <si>
    <t>Przedmiot szkody</t>
  </si>
  <si>
    <t>ulewne deszcze</t>
  </si>
  <si>
    <t>dewastacja elewacji - graffiti</t>
  </si>
  <si>
    <t>dewastacja</t>
  </si>
  <si>
    <t>WM nr 131 ul. Robotnicza 18</t>
  </si>
  <si>
    <t>WM nr 220, ul. Dworcowa 2</t>
  </si>
  <si>
    <t>Przyczyna szkody</t>
  </si>
  <si>
    <t>Ubepieczona jednostka</t>
  </si>
  <si>
    <t>ZGKiM</t>
  </si>
  <si>
    <t>SP Nr 8</t>
  </si>
  <si>
    <t>OSiR</t>
  </si>
  <si>
    <t>SP nr 1</t>
  </si>
  <si>
    <t>SP Nr 3</t>
  </si>
  <si>
    <t>razem</t>
  </si>
  <si>
    <t>stłuczenie szyby</t>
  </si>
  <si>
    <t>WM nr 7 ul. Palmowa 15</t>
  </si>
  <si>
    <t>odmowa</t>
  </si>
  <si>
    <t>SP Nr 1</t>
  </si>
  <si>
    <t>MOK</t>
  </si>
  <si>
    <t>ZWiK</t>
  </si>
  <si>
    <t>WM nr 7, ul. Palmowa 15</t>
  </si>
  <si>
    <t>Gim nr 3</t>
  </si>
  <si>
    <t>SP nr 3</t>
  </si>
  <si>
    <t>WM nr 11 ul. Rycerska 9-11-13-15</t>
  </si>
  <si>
    <t>Uwagi</t>
  </si>
  <si>
    <t>Wysokość wypłac. odszkodowania w zł.</t>
  </si>
  <si>
    <t>WM 6, ul. Piłsudskiego 18-20</t>
  </si>
  <si>
    <t>zniszczenie przez nieznanego sprawcę</t>
  </si>
  <si>
    <t>kradzież zwykła</t>
  </si>
  <si>
    <t>WM nr 36, ul. Kołłątaja 29-31-33-35</t>
  </si>
  <si>
    <t>dewastacja placu zabaw - Woj. Polskiego 3, Police</t>
  </si>
  <si>
    <t>WM nr 58, ul. Grzybowa 2</t>
  </si>
  <si>
    <t>SP Tanowo</t>
  </si>
  <si>
    <t>nieszczelność pokrycia dachowego</t>
  </si>
  <si>
    <t xml:space="preserve">stłuczenie szyby </t>
  </si>
  <si>
    <t>dewastacja elewacji</t>
  </si>
  <si>
    <t>WM nr 128, ul. Palmowa 7</t>
  </si>
  <si>
    <t>niedrożny pion kanalizacyjny</t>
  </si>
  <si>
    <t>ZOiSOK</t>
  </si>
  <si>
    <t>nieznana</t>
  </si>
  <si>
    <t>WM nr 134, ul. Sikorskiego 4</t>
  </si>
  <si>
    <t>opady atmosferyczne</t>
  </si>
  <si>
    <t>UM</t>
  </si>
  <si>
    <t>pożar</t>
  </si>
  <si>
    <t>nieszczelne pokrycie dachowe</t>
  </si>
  <si>
    <t>Data szkody/ zgłoszenia</t>
  </si>
  <si>
    <t>stłuczenie szyb</t>
  </si>
  <si>
    <t>przepięcie</t>
  </si>
  <si>
    <t>uderzenie pojazdu</t>
  </si>
  <si>
    <t>Data wydania decyzji</t>
  </si>
  <si>
    <t>zalanie mieszkania</t>
  </si>
  <si>
    <t>zalanie lokalu</t>
  </si>
  <si>
    <t>zalanie piwnicy</t>
  </si>
  <si>
    <t>uszkodzenie pojazdu</t>
  </si>
  <si>
    <t>uszkodzenie ciała</t>
  </si>
  <si>
    <t>WM nr 148, ul. Rogowa 6</t>
  </si>
  <si>
    <t>WM nr 18, ul. Odrzańska 1-3-5</t>
  </si>
  <si>
    <t>WM nr 26, ul. Odrzańska 8</t>
  </si>
  <si>
    <t>WM nr 9, ul. Rogowa 9-10</t>
  </si>
  <si>
    <t>WM nr 35, ul. Kołłątaja 9-11</t>
  </si>
  <si>
    <t>WM nr 201, ul. Niedziałkowskiego 12</t>
  </si>
  <si>
    <t>zalanie</t>
  </si>
  <si>
    <t>kradzież</t>
  </si>
  <si>
    <t>SP nr 8</t>
  </si>
  <si>
    <t>wyrwa w drodze</t>
  </si>
  <si>
    <t>wandalizm</t>
  </si>
  <si>
    <t>niedrożność pionu kanalizacyjnego</t>
  </si>
  <si>
    <t>upadek drzewa</t>
  </si>
  <si>
    <t>ZS Nr 2</t>
  </si>
  <si>
    <t>nieokreślona</t>
  </si>
  <si>
    <t>WM 115, ul. Bankowa 29-31</t>
  </si>
  <si>
    <t>WM 58, ul. Grzybowa 2</t>
  </si>
  <si>
    <t>szyba</t>
  </si>
  <si>
    <t>stłuczenie szyby - Bankowa 20</t>
  </si>
  <si>
    <t>SM</t>
  </si>
  <si>
    <t>WM 11, ul. Rycerska 9-11-13-15</t>
  </si>
  <si>
    <t xml:space="preserve">zalanie </t>
  </si>
  <si>
    <t>przyczyna nieznana</t>
  </si>
  <si>
    <t>WM nr 46, ul. Robotnicza 1-3-5-7-9</t>
  </si>
  <si>
    <t>WM nr 221, ul. Kołłątaja 13</t>
  </si>
  <si>
    <t>04.01.2017</t>
  </si>
  <si>
    <t>szkody z ubezpieczenia majątkowego - 2017r.</t>
  </si>
  <si>
    <t>23.01.2017</t>
  </si>
  <si>
    <t>graffiti</t>
  </si>
  <si>
    <t xml:space="preserve">szkody z ubezpieczenia odpowiedzialności cywilnej - 2017 r.  </t>
  </si>
  <si>
    <t>11.01.2017</t>
  </si>
  <si>
    <t>uraz ciała - skręcenie nogi podczas zajęć tańca</t>
  </si>
  <si>
    <t>nieszczęśliwy wypadek</t>
  </si>
  <si>
    <t xml:space="preserve">szkody z ubezpieczeń komunikacyjnych- 2017r.  </t>
  </si>
  <si>
    <t>03.01.2017</t>
  </si>
  <si>
    <t>WM nr 54</t>
  </si>
  <si>
    <t>pożar piwnicy</t>
  </si>
  <si>
    <t>10.01.2017</t>
  </si>
  <si>
    <t>WM nr 72</t>
  </si>
  <si>
    <t>31.01.17</t>
  </si>
  <si>
    <t>WM nr 211</t>
  </si>
  <si>
    <t>szkody z ubezpieczenia odpowiedzialności cywilnej 2017</t>
  </si>
  <si>
    <t>zalanie pomieszczeń szkoły</t>
  </si>
  <si>
    <t>SP Nr 3 Police</t>
  </si>
  <si>
    <t>stłuczenie kloszy</t>
  </si>
  <si>
    <t>stłuczenie przez nieznanego sprawcę</t>
  </si>
  <si>
    <t>25.01.2017</t>
  </si>
  <si>
    <t>09-13.01.2017 / 01.02.2017</t>
  </si>
  <si>
    <t>dewastacja elewacji - graffiti przy Sikorskiego 3, Police</t>
  </si>
  <si>
    <t>03.02.2017</t>
  </si>
  <si>
    <t>01.02.2017</t>
  </si>
  <si>
    <t>12.01.2017 / 27.01.2017</t>
  </si>
  <si>
    <t>dewastacja elewacji - graffiti przy E. Plater 12 Police</t>
  </si>
  <si>
    <t>02.02.2017</t>
  </si>
  <si>
    <t xml:space="preserve">05.01.2017 </t>
  </si>
  <si>
    <t>nieznane okoliczności</t>
  </si>
  <si>
    <t>WM nr 194, ul. E. Plater 12</t>
  </si>
  <si>
    <t>WM nr 70, ul. Grzybowa 29-31-33-35-37</t>
  </si>
  <si>
    <t>31.01.2017</t>
  </si>
  <si>
    <t>WM nr 28, ul. Bankowa 10</t>
  </si>
  <si>
    <t>stłuczenie szyby - Bankowa 10, Police</t>
  </si>
  <si>
    <t xml:space="preserve">04.02.2017 </t>
  </si>
  <si>
    <t>WM nr 240, ul. Woj. Polskiego 16 / Rycerska 1a</t>
  </si>
  <si>
    <t>stłuczenie szyby - Woj.. Polskiego 16, Police</t>
  </si>
  <si>
    <t>stłuczenie szyby - Piłsudskiego 8 a,b,c, Police</t>
  </si>
  <si>
    <t xml:space="preserve">05.02.2017 </t>
  </si>
  <si>
    <t>WM nr 56, ul. Bankowa 28</t>
  </si>
  <si>
    <t>stłuczenie szyby - Bankowa 28, Police</t>
  </si>
  <si>
    <t>stłuczenie szyby - Rogowa 9-10, Police</t>
  </si>
  <si>
    <t>stłuczenie szyby - Grzybowa 18/2, Police</t>
  </si>
  <si>
    <t xml:space="preserve">07.02.2017 </t>
  </si>
  <si>
    <t>stłuczenie szyby - Grzybowa 2, Police</t>
  </si>
  <si>
    <t xml:space="preserve">26.01.2017 </t>
  </si>
  <si>
    <t>WM nr 53, ul. Piłsudskiego 8 a, b,c, Police</t>
  </si>
  <si>
    <t>WM nr 62, ul. Kołłataja 6</t>
  </si>
  <si>
    <t>zniszczenie murki i rury spustowej - Kołłątaja 6, Police</t>
  </si>
  <si>
    <t>dewastacja elewacji - Kołłątaja 6, Police</t>
  </si>
  <si>
    <t>WM nr 230, ul. Niedziałkowskiego 12B</t>
  </si>
  <si>
    <t>21.02.2017</t>
  </si>
  <si>
    <t>27.02.2017</t>
  </si>
  <si>
    <t>leżący dzik na drodze</t>
  </si>
  <si>
    <t>02.03.2017</t>
  </si>
  <si>
    <t>10.02.2017 / popr. decyzja 24.02.2017</t>
  </si>
  <si>
    <t>dewastacja elewacji - graffiti przy Bankowej 20, Police</t>
  </si>
  <si>
    <t>10.03.2017</t>
  </si>
  <si>
    <t>08.03.2017</t>
  </si>
  <si>
    <t>15.03.2017</t>
  </si>
  <si>
    <t>zderzenie z sarną na drodze</t>
  </si>
  <si>
    <t>16.03.2017</t>
  </si>
  <si>
    <t>stłuczenie szyby w oknie na bloku sportowym</t>
  </si>
  <si>
    <t>09.03.2017</t>
  </si>
  <si>
    <t>WOP 7 - zalanie ścian i sufitu łazienki</t>
  </si>
  <si>
    <t>rozszczelnienie instalacji wodociągowej</t>
  </si>
  <si>
    <t>17.03.2017</t>
  </si>
  <si>
    <t>niekontrolowany przelew ścieków w Pompowni 9 w Tatyni</t>
  </si>
  <si>
    <t>03.03.2017</t>
  </si>
  <si>
    <t>WM nr 73 ul. Nowopol 20-22-24-26-28-30</t>
  </si>
  <si>
    <t>przecieku z instalacji wodociągowo-kanalizacyjnej w mieszkaniu własnościowym powyżej – Nowopol 22/3</t>
  </si>
  <si>
    <t>WM nr 11, ul. Rycerska 9-11-13-15</t>
  </si>
  <si>
    <t>przeciek instalacji wodno-kanalizacyjnej w lokalu nr 4 (powyżej) oraz rozszczelnieniu instalacji wodociągowej w ścianie.</t>
  </si>
  <si>
    <t>WM nr 54 ul. Piłsudskiego 10, 10a, 10b, 10c</t>
  </si>
  <si>
    <t>rozszczelnienie pionu kanalizacji i zatoru pionu łazienkowego.</t>
  </si>
  <si>
    <t>30.03.2017</t>
  </si>
  <si>
    <t>22.03.2017</t>
  </si>
  <si>
    <t>WM nr 198, ul. Piastów 7</t>
  </si>
  <si>
    <t>27.03.2017</t>
  </si>
  <si>
    <t>Pilchowo, ul. Spacerowa, dewastacja ogrodzenia</t>
  </si>
  <si>
    <t>25.02.2017</t>
  </si>
  <si>
    <t>awaria instalacji centralnego ogrzewania PEC Police</t>
  </si>
  <si>
    <t>17.02.2017</t>
  </si>
  <si>
    <t>06.03.2017</t>
  </si>
  <si>
    <t>dewastacja placu zabaw - Woj. Polskiego 46-56, Police</t>
  </si>
  <si>
    <t>GIM. Nr 3</t>
  </si>
  <si>
    <t>kradzież z szatni (zwykła)</t>
  </si>
  <si>
    <t>03.04.2017</t>
  </si>
  <si>
    <t>04.01.2017 / 06.03.2017</t>
  </si>
  <si>
    <t>27.01.2017 / 24.02.2017</t>
  </si>
  <si>
    <t>WM nr 204, ul. Cisowa 13,13a</t>
  </si>
  <si>
    <t>dewastacja elewacji - Cisowa 13, Police</t>
  </si>
  <si>
    <t xml:space="preserve">20.02.2017 </t>
  </si>
  <si>
    <t>WM nr 90, ul. Staszica 1</t>
  </si>
  <si>
    <t>dewastacja elewacji - Staszica 1, Police</t>
  </si>
  <si>
    <t>21.03.2017</t>
  </si>
  <si>
    <t>16.01.2017 / 22.02.2017</t>
  </si>
  <si>
    <t>WM nr 189, ul. Piastów 7</t>
  </si>
  <si>
    <t>dewastacja elewacji -Piastów 7, Police</t>
  </si>
  <si>
    <t xml:space="preserve">10.02.2017 </t>
  </si>
  <si>
    <t>WM nr 6, ul. Piłsudskiego 18-20</t>
  </si>
  <si>
    <t>dewastacja elewacji -  Piłsudskiego 18-20, Police</t>
  </si>
  <si>
    <t>24.03.2017</t>
  </si>
  <si>
    <t>WM nr 85, ul. Mazurska 20</t>
  </si>
  <si>
    <t>dewastacja elewacji - Mazurska 20 Police</t>
  </si>
  <si>
    <t>23.03.2017</t>
  </si>
  <si>
    <t>30.01.2017 / 22.02.2017</t>
  </si>
  <si>
    <t>WM nr 186, ul. Zamenhofa 9</t>
  </si>
  <si>
    <t>dewastacja elewacji - Zamenhofa 9, Police</t>
  </si>
  <si>
    <t>WM nr 182, ul. Kołłątaja 8</t>
  </si>
  <si>
    <t>dewastacja elewacji - Kołłątaja 8, Police</t>
  </si>
  <si>
    <t>WM nr 121, ul. Nowopol 5</t>
  </si>
  <si>
    <t>dewastacja klatki schodowej - Nowopol 5, Police</t>
  </si>
  <si>
    <t>22.02.2017</t>
  </si>
  <si>
    <t>dewastacja elewacji - Zamenhofa 1, Police</t>
  </si>
  <si>
    <t>26.03.2017</t>
  </si>
  <si>
    <t>WM nr 14, ul. Zamenhofa 1-1a-1b / Bankowa 6a-6b</t>
  </si>
  <si>
    <t>15-16.03.2017 / 31.03.2017</t>
  </si>
  <si>
    <t>dewastacja elewacji, zamku do lokalu, stłuczeniu szyb i kloszy - Piłsudskiego 18-20</t>
  </si>
  <si>
    <t>05.04.2017</t>
  </si>
  <si>
    <t>13.04.2017</t>
  </si>
  <si>
    <t>06.04.2017</t>
  </si>
  <si>
    <t>18.04.17</t>
  </si>
  <si>
    <t>20.04.2017</t>
  </si>
  <si>
    <t>22.04.2017</t>
  </si>
  <si>
    <t>01.03.2017</t>
  </si>
  <si>
    <t>przeciek instalacji wodno-kanalizacyjnej w lokalu nr 3 (powyżej)</t>
  </si>
  <si>
    <t>18.04.2017</t>
  </si>
  <si>
    <t>10.04.2017</t>
  </si>
  <si>
    <t>Broniewskiego 3 - zalanie</t>
  </si>
  <si>
    <t>rozszczelnienie instalacji wodociągowej w lokalu własnościowym powyżej</t>
  </si>
  <si>
    <t>26.04.2017</t>
  </si>
  <si>
    <t>12.05.2017</t>
  </si>
  <si>
    <t>27.04.2017</t>
  </si>
  <si>
    <t>03.2017</t>
  </si>
  <si>
    <t>WM nr 222, ul. W. Polskiego 95</t>
  </si>
  <si>
    <t>01.04.2017</t>
  </si>
  <si>
    <t>Kołłątaja 35- dewastacja ogrodzenia piaskownicy</t>
  </si>
  <si>
    <t>W. Polskiego 3 - dewastacja ogrodzenia piaskownicy</t>
  </si>
  <si>
    <t>Bankowa 11D - graffiti</t>
  </si>
  <si>
    <t>09.05.2017</t>
  </si>
  <si>
    <t>24.04.2017</t>
  </si>
  <si>
    <t>20.04.17</t>
  </si>
  <si>
    <t>23.05.2017</t>
  </si>
  <si>
    <t>24.05.2017</t>
  </si>
  <si>
    <t>12.04.2017</t>
  </si>
  <si>
    <t>11.05.2017</t>
  </si>
  <si>
    <t>12.06.2017</t>
  </si>
  <si>
    <t>13.06.2017</t>
  </si>
  <si>
    <t>07.06.2017</t>
  </si>
  <si>
    <t>WM nr 24, ul. Boh. Westerplatte 27</t>
  </si>
  <si>
    <t>25.05.2017</t>
  </si>
  <si>
    <t>niedrożność odpływu i niewłaściwe odprowadzanie wody z balkonu w mieszkaniu powyżej</t>
  </si>
  <si>
    <t>WM nr 152, ul. Szkolna 4</t>
  </si>
  <si>
    <t>06.06.2017</t>
  </si>
  <si>
    <t>WM nr 218, ul. Zielona 32</t>
  </si>
  <si>
    <t>opady deszczu i brak opierzenia gzymsu na elewacji zewnętrznej</t>
  </si>
  <si>
    <t>06.07.17</t>
  </si>
  <si>
    <t>08.06.2017</t>
  </si>
  <si>
    <t>PCK 1 - wiata śmietnikowa będąca własnością Gminy</t>
  </si>
  <si>
    <t>Gmina Police</t>
  </si>
  <si>
    <t>27-06-2017</t>
  </si>
  <si>
    <t>02.06.2017</t>
  </si>
  <si>
    <t>WM nr 162, ul. Boh. Westerplatte 21</t>
  </si>
  <si>
    <t>30.06.2017</t>
  </si>
  <si>
    <t>31.05.2017</t>
  </si>
  <si>
    <t>WM nr 53, ul. Piłsudskiego 8, 8a, 8b, 8c</t>
  </si>
  <si>
    <t>06.07.2017</t>
  </si>
  <si>
    <t>24.05.2017 /02.06.2017</t>
  </si>
  <si>
    <t>29.06.2017</t>
  </si>
  <si>
    <t>dewastacja elewacji, klatki schodowej, rur spustowych przy Woj.. Polskiego 87/1, Police</t>
  </si>
  <si>
    <t>11.04.2017</t>
  </si>
  <si>
    <t>stłuczenie szyby - Siedlecka 2, Police</t>
  </si>
  <si>
    <t>przyczyna szkody - nieznana</t>
  </si>
  <si>
    <t>22.05.2017</t>
  </si>
  <si>
    <t xml:space="preserve">SP Nr 8 </t>
  </si>
  <si>
    <t>stłuczenie szyby - SP Nr 8 Police</t>
  </si>
  <si>
    <t>15.05.2017</t>
  </si>
  <si>
    <t>stłuczenie szyby - SP Tanowo</t>
  </si>
  <si>
    <t>stłuczenie podczas użytkowania</t>
  </si>
  <si>
    <t>stłuczenie przez ucznia</t>
  </si>
  <si>
    <t>zalanie sufitu przy Siedleckiej 1a, Police</t>
  </si>
  <si>
    <t>ulewny deszcz</t>
  </si>
  <si>
    <t>dewastacja płotka ogrodowego w ZS Nr 2 Police</t>
  </si>
  <si>
    <t>zniszczenie przez byłego ucznia</t>
  </si>
  <si>
    <t>07.07.2017</t>
  </si>
  <si>
    <t>23-25.06.2017</t>
  </si>
  <si>
    <t>14/17.04.2017 / 26.05.2017</t>
  </si>
  <si>
    <t xml:space="preserve">kradzież </t>
  </si>
  <si>
    <t>kradzież instalacji elektrycznej w budynku przy Woj. Polskiego 87/1, Police</t>
  </si>
  <si>
    <t xml:space="preserve">30.05.2017 </t>
  </si>
  <si>
    <t>uszkodzenie sygnalizacji ppoż w MOK Police</t>
  </si>
  <si>
    <t>uderzenie pioruna</t>
  </si>
  <si>
    <t>uszkodzenie centrali telefonicznej w MOK Police</t>
  </si>
  <si>
    <t>26.06.2017 / 11.07.2017</t>
  </si>
  <si>
    <t>28.05.2017 / 22.06.2017</t>
  </si>
  <si>
    <t>14.05.2017</t>
  </si>
  <si>
    <t>08.06.2017/ 27.06.2017</t>
  </si>
  <si>
    <t>10.05.2017</t>
  </si>
  <si>
    <t>08.06.2017/ 21.06.2017</t>
  </si>
  <si>
    <t>WM nr 83 ul. Palmowa 13</t>
  </si>
  <si>
    <t>WM nr 20, ul. Odrzańska 15</t>
  </si>
  <si>
    <t>06.06.2017 / 14.06.2017</t>
  </si>
  <si>
    <t>20.05.2017 / 02.06.2017</t>
  </si>
  <si>
    <t>WM nr 71, ul. Słowiańska 1-3-5</t>
  </si>
  <si>
    <t>zniszczenie rogu budynku -Słowiańska 1, Police</t>
  </si>
  <si>
    <t>WM nr 65, ul. Portowa 15</t>
  </si>
  <si>
    <t>22.06.2017 / 27.06.2017</t>
  </si>
  <si>
    <t>25.06.2017 / 27.06.2017</t>
  </si>
  <si>
    <t>WM nr 86, ul. Rogowa 1-2-3</t>
  </si>
  <si>
    <t>nieszczelność przy kominie</t>
  </si>
  <si>
    <t>12.07.2017</t>
  </si>
  <si>
    <t>29-30.06.2017</t>
  </si>
  <si>
    <t>05.05.2017</t>
  </si>
  <si>
    <t>pęknięcie rury wodociągowej</t>
  </si>
  <si>
    <t>30.05.2017</t>
  </si>
  <si>
    <t>17.05.2017</t>
  </si>
  <si>
    <t>19.06.2017</t>
  </si>
  <si>
    <t>04.07.2017</t>
  </si>
  <si>
    <t>WM nr 152, ul. Sikorskiego5-7-9/ Szkolna 4</t>
  </si>
  <si>
    <t>ROiS</t>
  </si>
  <si>
    <t>RO nr 3 - kradzież routera</t>
  </si>
  <si>
    <t>05.05.2017 14.06.2017</t>
  </si>
  <si>
    <t>08.05.2017</t>
  </si>
  <si>
    <t>14.07.2017</t>
  </si>
  <si>
    <t>21.07.2017</t>
  </si>
  <si>
    <t>27.07.2017</t>
  </si>
  <si>
    <t>20.07.2017</t>
  </si>
  <si>
    <t>31.07.2017</t>
  </si>
  <si>
    <t>26.07.2017</t>
  </si>
  <si>
    <t>17.07.2017</t>
  </si>
  <si>
    <t>WM nr 37, ul. W. Polskiego 46</t>
  </si>
  <si>
    <t>03.08.2017</t>
  </si>
  <si>
    <t>dewastacja skrzynek na listy przy ul. Bankowej 11D</t>
  </si>
  <si>
    <t>30.07.2017</t>
  </si>
  <si>
    <t>16.07.2017</t>
  </si>
  <si>
    <t>ZGKiM - spalenie kabiny sanitarnej wc</t>
  </si>
  <si>
    <t>pożar - podpalenie przez nieznanego sprawcę</t>
  </si>
  <si>
    <t>16.08.2017</t>
  </si>
  <si>
    <t>25.07.2017</t>
  </si>
  <si>
    <t xml:space="preserve">zalanie pomieszczeń biblioteki </t>
  </si>
  <si>
    <t>02.08.2017</t>
  </si>
  <si>
    <t>przepięcie wskutek wyładowań atmosferycznych, uszkodzony komupter, drukarka i switch</t>
  </si>
  <si>
    <t>WM nr 149, ul. Korczaka 25</t>
  </si>
  <si>
    <t>22.08.2017</t>
  </si>
  <si>
    <t>28.07.2017</t>
  </si>
  <si>
    <t>spalenie kabiny sanitarnej wc na cmentarzu</t>
  </si>
  <si>
    <t>11.08.2017</t>
  </si>
  <si>
    <t>dewastacja klatki przy ul. Bankowej 11D</t>
  </si>
  <si>
    <t>28.08.2017</t>
  </si>
  <si>
    <t>06.09.2017</t>
  </si>
  <si>
    <t>01.07.2017</t>
  </si>
  <si>
    <t>02.09.2017</t>
  </si>
  <si>
    <t>WM nr 232, ul. Konopnicka 14-16</t>
  </si>
  <si>
    <t>08.2017</t>
  </si>
  <si>
    <t>21.08.2017</t>
  </si>
  <si>
    <t>WM nr 201, ul. Niedziałkowskiego12</t>
  </si>
  <si>
    <t>instalacja wodno-kanalziacyjna</t>
  </si>
  <si>
    <t>05.09.2017</t>
  </si>
  <si>
    <t>30.04.2017</t>
  </si>
  <si>
    <t>WM nr 55 ul. Piłsudskiego 12, 12a, 12b, 12c</t>
  </si>
  <si>
    <t>02.10.2017</t>
  </si>
  <si>
    <t>29.09.2017</t>
  </si>
  <si>
    <t>04.10.2017</t>
  </si>
  <si>
    <t>26.09.2017</t>
  </si>
  <si>
    <t>01.05.2017</t>
  </si>
  <si>
    <t>13.10.2017</t>
  </si>
  <si>
    <t>12.09.2017</t>
  </si>
  <si>
    <t>28.09.2017</t>
  </si>
  <si>
    <t>13.09.2017</t>
  </si>
  <si>
    <t>WM nr 150, ul. W. Polskiego 2-4-6-8</t>
  </si>
  <si>
    <t>nieszczelność pod brodziekim  u lokatora powyżej</t>
  </si>
  <si>
    <t>prawdopodobnie opady atmosferyczne</t>
  </si>
  <si>
    <t>12.10.2017</t>
  </si>
  <si>
    <t>nieszczelność instalacji wodno-kanalizacyjnej</t>
  </si>
  <si>
    <t>18.08.2017</t>
  </si>
  <si>
    <t>18.09.2017</t>
  </si>
  <si>
    <t>niedrożność pionu wodnego</t>
  </si>
  <si>
    <t>30.09.2017</t>
  </si>
  <si>
    <t>WM nr 236, ul. Asfaltowa 25</t>
  </si>
  <si>
    <t>10.10.2017</t>
  </si>
  <si>
    <t>04.09.2017</t>
  </si>
  <si>
    <t>17.10.2017</t>
  </si>
  <si>
    <t>31.08.2017</t>
  </si>
  <si>
    <t>25.10.2017</t>
  </si>
  <si>
    <t>30.10.2017</t>
  </si>
  <si>
    <t>01.09.2017</t>
  </si>
  <si>
    <t>WM nr 117, ul. Palmowa 24-26</t>
  </si>
  <si>
    <t>31.10.2017</t>
  </si>
  <si>
    <t>06.10.2017</t>
  </si>
  <si>
    <t>zalanie pomieszczeń PUP Kościuszki 5</t>
  </si>
  <si>
    <t>11.10.2017</t>
  </si>
  <si>
    <t>właz studzienki w jezdni</t>
  </si>
  <si>
    <t>WM nr 112, ul. Kresowa 1</t>
  </si>
  <si>
    <t>uszkodzenie elewacji - wydziobane przez ptaki</t>
  </si>
  <si>
    <t>ptaki</t>
  </si>
  <si>
    <t>01.10.2017</t>
  </si>
  <si>
    <t>16.10.2017</t>
  </si>
  <si>
    <t>14.08.2017</t>
  </si>
  <si>
    <t>WM Nr 37, ul. W. Polskiego 46-48-50-52-54-56</t>
  </si>
  <si>
    <t>23.08.2017</t>
  </si>
  <si>
    <t>14.09.2017</t>
  </si>
  <si>
    <t>stłuczenie szyby - Starzyńskiego 5, Police</t>
  </si>
  <si>
    <t>stłuczenie szyby - Woj.. Polskiego 51, Police</t>
  </si>
  <si>
    <t>07.2017 / 09.08.2017</t>
  </si>
  <si>
    <t>25.08.2017</t>
  </si>
  <si>
    <t>nieprawidłowe odprowadzenie wody opadowej z balkonu</t>
  </si>
  <si>
    <t>27.08.2017</t>
  </si>
  <si>
    <t>20.09.2017</t>
  </si>
  <si>
    <t>WM nr 185, ul. Grunwaldzka 2, Kościuszki 1,3</t>
  </si>
  <si>
    <t>dewastacja elewacji - Grunwaldzka 2, Kościuszki 1,3 Police</t>
  </si>
  <si>
    <t>28.09.2017 / 24.10.2017</t>
  </si>
  <si>
    <t>dewastacja elewacji - Nowopol 24,  Police</t>
  </si>
  <si>
    <t>WM nr 51, ul. Rogowa 7-8</t>
  </si>
  <si>
    <t xml:space="preserve">SP Nr 1 </t>
  </si>
  <si>
    <t>09.10.2017</t>
  </si>
  <si>
    <t>PP Tanowo</t>
  </si>
  <si>
    <t>zalanie pomieszczeń przedszkola</t>
  </si>
  <si>
    <t>awaria przewodu instalacji wodnej</t>
  </si>
  <si>
    <t>spalenie kabiny sanitarnej wc na deptaku</t>
  </si>
  <si>
    <t>05.10.2017</t>
  </si>
  <si>
    <t>23.10.2017</t>
  </si>
  <si>
    <t>WM nr 13, ul. Rogowa 4-5</t>
  </si>
  <si>
    <t>dewastacja mienia - graffiti na terenie szkoły</t>
  </si>
  <si>
    <t>01.10.2017 (niedokreślona data powstania)</t>
  </si>
  <si>
    <t>22.09.2017; 17.10.2017</t>
  </si>
  <si>
    <t>20.08.2017; 29.09.2017</t>
  </si>
  <si>
    <t>06.11.2017</t>
  </si>
  <si>
    <t>03.11.2017 / 08.11.2017</t>
  </si>
  <si>
    <t>09.11.2017</t>
  </si>
  <si>
    <t>14.11.2017</t>
  </si>
  <si>
    <t>12.11.2017</t>
  </si>
  <si>
    <t>25.10.2017 13.11.2017</t>
  </si>
  <si>
    <t>16.11.2017</t>
  </si>
  <si>
    <t>15.11.2017</t>
  </si>
  <si>
    <t>12.11.2017 27.11.2017</t>
  </si>
  <si>
    <t xml:space="preserve">12.11.2017 </t>
  </si>
  <si>
    <t>24.11.2017</t>
  </si>
  <si>
    <t>07.12.2017</t>
  </si>
  <si>
    <t>20.10.2017</t>
  </si>
  <si>
    <t>osiadanie gruntu, praca budynku</t>
  </si>
  <si>
    <t>zalanie garażu, poszkodowana Agnieszka Pytlińska</t>
  </si>
  <si>
    <t>15.12.2017</t>
  </si>
  <si>
    <t>13.11.2017</t>
  </si>
  <si>
    <t>WM nr 52 ul. Bankowa 43-45</t>
  </si>
  <si>
    <t>22.12.2017</t>
  </si>
  <si>
    <t>14.04.2017 22.05.2017 04.09.2017</t>
  </si>
  <si>
    <t>22.11.2017</t>
  </si>
  <si>
    <t>WM nr 238, ul. Dolna 27</t>
  </si>
  <si>
    <t>20.11.2017</t>
  </si>
  <si>
    <t>stłuczenie szyby Starzyńskiego 5</t>
  </si>
  <si>
    <t>20.12.2017</t>
  </si>
  <si>
    <t>09.01.2018</t>
  </si>
  <si>
    <t>01.11.2017</t>
  </si>
  <si>
    <t>intensywne opady deszczu</t>
  </si>
  <si>
    <t>04.12.2017</t>
  </si>
  <si>
    <t>01.12.2017</t>
  </si>
  <si>
    <t>zalanie z góry z mieszkania sąsiadki</t>
  </si>
  <si>
    <t>15.01.2017</t>
  </si>
  <si>
    <t>29.11.2017</t>
  </si>
  <si>
    <t>03.01.2018</t>
  </si>
  <si>
    <t>uderzenie kamieniem</t>
  </si>
  <si>
    <t>17.11.2017 10.01.2018</t>
  </si>
  <si>
    <t>31.12.2017</t>
  </si>
  <si>
    <t>UM, ZWIK</t>
  </si>
  <si>
    <t>19.01.2018</t>
  </si>
  <si>
    <t>27.12.2017 25.01.2018</t>
  </si>
  <si>
    <t xml:space="preserve">szkody z ubezpieczeń komunikacyjnych- 2018r.  </t>
  </si>
  <si>
    <t>szkody z ubezpieczenia majątkowego - 2018r.</t>
  </si>
  <si>
    <t xml:space="preserve">szkody z ubezpieczenia odpowiedzialności cywilnej - 2018 r.  </t>
  </si>
  <si>
    <t>01.02.2018</t>
  </si>
  <si>
    <t>Gmina - Świetlica</t>
  </si>
  <si>
    <t>Świetlica Dębostrów - włamanie i kradzież telewizora</t>
  </si>
  <si>
    <t>kradzież z włamaniem</t>
  </si>
  <si>
    <t>szkody z ubezpieczenia odpowiedzialności cywilnej 2018</t>
  </si>
  <si>
    <t>27.01.2018</t>
  </si>
  <si>
    <t>01-02-2018</t>
  </si>
  <si>
    <t>31.01.2018</t>
  </si>
  <si>
    <t>WM nr 37, ul. W. Polskiego  46-48-50-52-54-56</t>
  </si>
  <si>
    <t>08.02.2018</t>
  </si>
  <si>
    <t>nie ustalono</t>
  </si>
  <si>
    <t>26.01.2018</t>
  </si>
  <si>
    <t>WM nr 58 ul. Grzybowa 2a</t>
  </si>
  <si>
    <t>awaria rury w lokalu gminnym powyżej</t>
  </si>
  <si>
    <t>dewastacja elewacji - Rogowa 7-8, Police</t>
  </si>
  <si>
    <t>05.12.2017</t>
  </si>
  <si>
    <t>22.06.2017 / 25.01.2018</t>
  </si>
  <si>
    <t>06.12.2017</t>
  </si>
  <si>
    <t>15.01.2018</t>
  </si>
  <si>
    <t>dewastacja elewacji - Rycerska 9-15, Police</t>
  </si>
  <si>
    <t>12.2017</t>
  </si>
  <si>
    <t>niedrożne podejście kanalizacyjne w lokalu nr 8</t>
  </si>
  <si>
    <t>WM nr 93, ul. Nowopol 40</t>
  </si>
  <si>
    <t>23.01.2018</t>
  </si>
  <si>
    <t>niedrożne podejście pod urządzenie sanitarne w lokalu nr 6</t>
  </si>
  <si>
    <t>niedrożne pion kanalizacyjny w lokalu nr 5</t>
  </si>
  <si>
    <t>16.01.2018</t>
  </si>
  <si>
    <t>niedrożne podejście kanaliacyjne w mieszkaniu powyżej</t>
  </si>
  <si>
    <t>21.11.2017</t>
  </si>
  <si>
    <t>21.12.2017</t>
  </si>
  <si>
    <t>stłuczenie szyby - Bankowa 18, Police</t>
  </si>
  <si>
    <t>13.11.2017 04.12.2017</t>
  </si>
  <si>
    <t>19.10.2017</t>
  </si>
  <si>
    <t>08.11.2017</t>
  </si>
  <si>
    <t>WM nr 50, ul. Boh. Westerplatte 1-3-5-7</t>
  </si>
  <si>
    <t>23.11.2017</t>
  </si>
  <si>
    <t>28-29.10.2017</t>
  </si>
  <si>
    <t>12.2017 / 12.02.2018</t>
  </si>
  <si>
    <t>30.11.2017</t>
  </si>
  <si>
    <t>przewrócenie drzew w wyniku silnego wiatru</t>
  </si>
  <si>
    <t>przewrócenie drzewaw wyniku silnego wiatru</t>
  </si>
  <si>
    <t>30.03.2017  20.04.2017</t>
  </si>
  <si>
    <t>SP Trzebież</t>
  </si>
  <si>
    <t xml:space="preserve">zniszczenie mienia spowodowane przez zwięrzęta </t>
  </si>
  <si>
    <t>zniszczenie dachu, zalanie sufitu</t>
  </si>
  <si>
    <t>13.12.2017</t>
  </si>
  <si>
    <t>SP Nr 6 Police</t>
  </si>
  <si>
    <t>dewastacja rury spustowej</t>
  </si>
  <si>
    <t>17.01.2018 14.02.2018</t>
  </si>
  <si>
    <t>09.02.2018</t>
  </si>
  <si>
    <t>SP nr 5</t>
  </si>
  <si>
    <t>28.01.2018</t>
  </si>
  <si>
    <t>29.01.2018 15.02.2018</t>
  </si>
  <si>
    <t>12.2017 / 26.02.2018</t>
  </si>
  <si>
    <t>WM nr 69, ul. Odrzańska 26</t>
  </si>
  <si>
    <t>zalanie na skutek braku naczynia zbierającego skropliny w przewodzie spalinowym, do którego podłączony jest kocioł w mieszkaniu powyżej</t>
  </si>
  <si>
    <t>16.02.2018</t>
  </si>
  <si>
    <t>PP Nr 1</t>
  </si>
  <si>
    <t>zalanie łazienek</t>
  </si>
  <si>
    <t>zalanie w wyniku awarii przewodu instalacji wodnej</t>
  </si>
  <si>
    <t>27.02.2018</t>
  </si>
  <si>
    <t>01.2018/   26.02.2018</t>
  </si>
  <si>
    <t>28.02.2018</t>
  </si>
  <si>
    <t>02.2018       02.03.2018</t>
  </si>
  <si>
    <t>przyczyna nieustalona</t>
  </si>
  <si>
    <t>08.03.2018</t>
  </si>
  <si>
    <t>09.3.2018</t>
  </si>
  <si>
    <t>02.2018 / 05.03.2018</t>
  </si>
  <si>
    <t>uszkodzenie zaworu wody</t>
  </si>
  <si>
    <t>13.03.2018</t>
  </si>
  <si>
    <t>15.03.2018</t>
  </si>
  <si>
    <t>22.03.2018</t>
  </si>
  <si>
    <t>04.04.2018</t>
  </si>
  <si>
    <t>spękania ścian</t>
  </si>
  <si>
    <t>27.03.2018</t>
  </si>
  <si>
    <t>03.2018</t>
  </si>
  <si>
    <t>WM nr 152, ul. Sikorskiego 5-7-9/ Szkolna 4</t>
  </si>
  <si>
    <t>nieszczelność instalacji centralnego ogrzewania</t>
  </si>
  <si>
    <t>15.02.2018</t>
  </si>
  <si>
    <t>04.12.2017 / 30.03.2018</t>
  </si>
  <si>
    <t>poślizgnięcie na śliskim chodniku</t>
  </si>
  <si>
    <t>01-02.04.2018</t>
  </si>
  <si>
    <t>28.09.2017 / inf. o szkodzie 14.03.2018</t>
  </si>
  <si>
    <t>12.03.2018</t>
  </si>
  <si>
    <t>26.03.2018</t>
  </si>
  <si>
    <t>24.01.2018; 19.02.2018</t>
  </si>
  <si>
    <t>28.03.2018</t>
  </si>
  <si>
    <t>WM nr 50, ul. Boh. Wersterplatte 1-3-5-7</t>
  </si>
  <si>
    <t>18.04.2018</t>
  </si>
  <si>
    <t>kradzież i dewastacja ławki w parku</t>
  </si>
  <si>
    <t>kradzież 1 i zniszczenie1ławki przez nieznanego sprawcę</t>
  </si>
  <si>
    <t>08.08.2017</t>
  </si>
  <si>
    <t>dewastacja ławki w parku</t>
  </si>
  <si>
    <t>20.08.2017 - 800 zł; 15.11.2017 -600 zł</t>
  </si>
  <si>
    <t>21.09.2017</t>
  </si>
  <si>
    <t>dewastacja piaskownicy przy ul. Niedziałkowskiego 12a w Policach</t>
  </si>
  <si>
    <t>2017.11.08</t>
  </si>
  <si>
    <t>04.08.2017</t>
  </si>
  <si>
    <t>dewastacja wiaty smietniowej przy ul. PCK 1w Policach</t>
  </si>
  <si>
    <t>07.11.2017</t>
  </si>
  <si>
    <t>15.04.2018</t>
  </si>
  <si>
    <t>12.04.2018</t>
  </si>
  <si>
    <t>01.04.2018</t>
  </si>
  <si>
    <t>11.04.2018</t>
  </si>
  <si>
    <t>25.04.2018</t>
  </si>
  <si>
    <t>02.05.2018</t>
  </si>
  <si>
    <t>25.04.2018 / 04.05.2018</t>
  </si>
  <si>
    <t>WM nr 147, ul. Podgórna 14</t>
  </si>
  <si>
    <t xml:space="preserve">gałąź spadła z drzewa </t>
  </si>
  <si>
    <t>14.05.2018</t>
  </si>
  <si>
    <t>15.04.218</t>
  </si>
  <si>
    <t>spalenie kabiny sanitarnej wc na cmentarzu przy ul. Tanowskiej</t>
  </si>
  <si>
    <t>17.03.2018</t>
  </si>
  <si>
    <t>uszkodzenie hali namiotowej ul. Spacerowa Trzebież</t>
  </si>
  <si>
    <t>silny wiatr</t>
  </si>
  <si>
    <t>22.05.2018</t>
  </si>
  <si>
    <t>06.05.2018</t>
  </si>
  <si>
    <t>WM nr 14, ul. Zamenhofa 1-1a-1b</t>
  </si>
  <si>
    <t>szyba, ul. Bankowa 20</t>
  </si>
  <si>
    <t>stłuczenie szyby przez nieznanego sprawcę</t>
  </si>
  <si>
    <t>awaria instalacji wodnej</t>
  </si>
  <si>
    <t>10.05.2018</t>
  </si>
  <si>
    <t>WM nr 100, ul. Bankowa 25</t>
  </si>
  <si>
    <t>11.05.218</t>
  </si>
  <si>
    <t>WM nr 206, ul. Kościuszki 8</t>
  </si>
  <si>
    <t>17.02.2018</t>
  </si>
  <si>
    <t>spalenie wózkoni w budynku przy ul. Bankowej 20, podpalenie, sprawca nieznany</t>
  </si>
  <si>
    <t>04.2018</t>
  </si>
  <si>
    <t>WM nr 150, ul. Wojska Polskiego 2-4-6-8</t>
  </si>
  <si>
    <t>zalanie przez własciciela lokalu powyżej</t>
  </si>
  <si>
    <t>23.05.2018</t>
  </si>
  <si>
    <t>15.05.0218</t>
  </si>
  <si>
    <t>06.04.2018 13.04.2018 19.04.2018 22.05.2018</t>
  </si>
  <si>
    <t>15.05.2018</t>
  </si>
  <si>
    <t>24.05.2018</t>
  </si>
  <si>
    <t>szyba, ul. Podgórna 13</t>
  </si>
  <si>
    <t>05.06.2018</t>
  </si>
  <si>
    <t>WM nr 111, ul. Bankowa 18</t>
  </si>
  <si>
    <t>23.05.0218</t>
  </si>
  <si>
    <t>awaria instalacji wodno-kanalizacyjnej</t>
  </si>
  <si>
    <t>12.05.2018</t>
  </si>
  <si>
    <t>WM nr 240, Woj. Polskiego 16/ Rycerska 1a</t>
  </si>
  <si>
    <t>odkręcony zawór wodą przez sąsiada z budynku obok</t>
  </si>
  <si>
    <t>30.04.2018 12.06.2018</t>
  </si>
  <si>
    <t>11.06.2018</t>
  </si>
  <si>
    <t>08.06.2018</t>
  </si>
  <si>
    <t>WM nr 211, ul. Szkolna 5-7-9 / Rycerska 4</t>
  </si>
  <si>
    <t>WM nr 130, ul. Grunwaldzka 22</t>
  </si>
  <si>
    <t>06.06.2018</t>
  </si>
  <si>
    <t>04.2018 / 11.05.2018</t>
  </si>
  <si>
    <t>odmowa do czasu  wpłynięcia roszczenia</t>
  </si>
  <si>
    <t>30.05.2018 05.06.2018</t>
  </si>
  <si>
    <t>04.2018 / 04.05.2018</t>
  </si>
  <si>
    <t>30.03.2018 15.05.2018</t>
  </si>
  <si>
    <t>dewastacja okien i stłuczenie szyb</t>
  </si>
  <si>
    <t>04.06.2018</t>
  </si>
  <si>
    <t>09.05.2018</t>
  </si>
  <si>
    <t>uszkodzenie drzwi do toalety</t>
  </si>
  <si>
    <t>dewastacja przez ucznia</t>
  </si>
  <si>
    <t>01.05.0218 / 24.05.2018</t>
  </si>
  <si>
    <t>awaria przewodu instalacji wodnej oraz uszkodzonej baterii zlewozmywakowej</t>
  </si>
  <si>
    <t>okno /szyba</t>
  </si>
  <si>
    <t>21.04.2018 / 17.05.2018</t>
  </si>
  <si>
    <t xml:space="preserve">zapadnięcie nawierzchni parkingu </t>
  </si>
  <si>
    <t>21.05.2018</t>
  </si>
  <si>
    <t>dewastacja elewacji budynku i boiska ze sztucznej nawierzchni</t>
  </si>
  <si>
    <t>dewastacja przez nieznanych sprawców</t>
  </si>
  <si>
    <t>UG / MOK</t>
  </si>
  <si>
    <t>zalanie w budynku TOEE w Zalesiu</t>
  </si>
  <si>
    <t>27-28.05.2018</t>
  </si>
  <si>
    <t>dewastacja elewacji - Słowiańska 6, Police</t>
  </si>
  <si>
    <t>07.09.2017 / 17/05.2018</t>
  </si>
  <si>
    <t>potknięcie na styku krawężników</t>
  </si>
  <si>
    <t>12.06.2018</t>
  </si>
  <si>
    <t>09.06.2018</t>
  </si>
  <si>
    <t>dewastacja elewacji budynku SP Nr 1 Police</t>
  </si>
  <si>
    <t>01.05.0218 / 04.05.2018</t>
  </si>
  <si>
    <t>zalanie pomieszczeń II i I piętra oraz parteru - Bankowa 18, Police</t>
  </si>
  <si>
    <t>15.06.2018</t>
  </si>
  <si>
    <t>30.04.2018</t>
  </si>
  <si>
    <t>07.05.2018</t>
  </si>
  <si>
    <t>09-10.06.2018</t>
  </si>
  <si>
    <t>04.06.2018 21.06.2018</t>
  </si>
  <si>
    <t>dewastacja placu zabaw - Kołłątaja 35, Police</t>
  </si>
  <si>
    <t>dewastacja placu zabaw - Rogowa 6, Police</t>
  </si>
  <si>
    <t>18.06.2018 21.06.2018</t>
  </si>
  <si>
    <t>25.06.2018</t>
  </si>
  <si>
    <t>28.06.2018</t>
  </si>
  <si>
    <t>29.06.2018</t>
  </si>
  <si>
    <t>26.03.2018 03.07.2018</t>
  </si>
  <si>
    <t>11.10.2017  03.07.2018</t>
  </si>
  <si>
    <t>06.07.2018</t>
  </si>
  <si>
    <t>27.06.2018</t>
  </si>
  <si>
    <t>09.07.2018</t>
  </si>
  <si>
    <t>22.06.2018</t>
  </si>
  <si>
    <t>18.06.2018</t>
  </si>
  <si>
    <t>13.07.0218</t>
  </si>
  <si>
    <t>04.07.0218</t>
  </si>
  <si>
    <t>WM nr 84, ul. Odrzańska 14</t>
  </si>
  <si>
    <t>graffiti na elewacji</t>
  </si>
  <si>
    <t>18.07.2018</t>
  </si>
  <si>
    <t>05.07.2018</t>
  </si>
  <si>
    <t>13.07.2018</t>
  </si>
  <si>
    <t>WM nr 115, ul Bankowa 31</t>
  </si>
  <si>
    <t>26.07.2018</t>
  </si>
  <si>
    <t>WM nr 30, ul. Bankowa 15-17</t>
  </si>
  <si>
    <t>10.07.2018</t>
  </si>
  <si>
    <t>WM nr 181, ul. Marii Konopnickiej 3,3a</t>
  </si>
  <si>
    <t>niedrożność instalacji kanalizacyjnej</t>
  </si>
  <si>
    <t>WM nr 132, ul. Piaskowa 45-47</t>
  </si>
  <si>
    <t>WM nr 1, ul. Bankowa 35-37</t>
  </si>
  <si>
    <t>24.07.2018</t>
  </si>
  <si>
    <t>zarysowanie felg o wystającą studzienkę</t>
  </si>
  <si>
    <t>17.07.2018</t>
  </si>
  <si>
    <t>30.07.2018</t>
  </si>
  <si>
    <t>12.07.2018</t>
  </si>
  <si>
    <t>11.07.2018</t>
  </si>
  <si>
    <t>zalanie ul. Sprzymierzonych 8 (UP)</t>
  </si>
  <si>
    <t>03.07.2018</t>
  </si>
  <si>
    <t>zalanie z lokalu nr 7</t>
  </si>
  <si>
    <t>01.08.2018</t>
  </si>
  <si>
    <t>23.07.2018</t>
  </si>
  <si>
    <t>dewastacja daszku nad drzwiamu</t>
  </si>
  <si>
    <t>03.08.2018</t>
  </si>
  <si>
    <t>08.08.2018</t>
  </si>
  <si>
    <t>10.08.2018</t>
  </si>
  <si>
    <t>14.08.2018</t>
  </si>
  <si>
    <t>20.08.2018</t>
  </si>
  <si>
    <t>04.09.2018</t>
  </si>
  <si>
    <t>21.08.0218</t>
  </si>
  <si>
    <t>11.07.2018 / 21.08.2018</t>
  </si>
  <si>
    <t>11.07.2018 / 12.07.2018</t>
  </si>
  <si>
    <t>03.07.2018 / 11.07.2018</t>
  </si>
  <si>
    <t>16.07.2018</t>
  </si>
  <si>
    <t>30.05.2018 / 04.07.2018</t>
  </si>
  <si>
    <t>WM nr 241, ul. Odrzańska 18</t>
  </si>
  <si>
    <t>zalanie - wilgoć na suficie</t>
  </si>
  <si>
    <t>07.2018 / 10.08.2018</t>
  </si>
  <si>
    <t>cofnięcie cieczy z instalacji kanalizacyjnej</t>
  </si>
  <si>
    <t>30.08.2018</t>
  </si>
  <si>
    <t>05.10.2017 / 19.09.2018</t>
  </si>
  <si>
    <t>24.11.2017 / 22.08.2018</t>
  </si>
  <si>
    <t>08.2018 / 17.08.2018</t>
  </si>
  <si>
    <t>12.08.2018</t>
  </si>
  <si>
    <t>23.08.2018</t>
  </si>
  <si>
    <t>WM nr 10, ul. Robotnicza 2-4-6-8-10-12</t>
  </si>
  <si>
    <t>13.08.2018</t>
  </si>
  <si>
    <t>WM nr 102, ul. Bankowa 6</t>
  </si>
  <si>
    <t>07.09.2018</t>
  </si>
  <si>
    <t>28.05.2018 / 03.08.2018</t>
  </si>
  <si>
    <t>11.08.2018</t>
  </si>
  <si>
    <t>05.07.2018 /24.07.2018</t>
  </si>
  <si>
    <t>02.07.2018</t>
  </si>
  <si>
    <t>dewastacja elewacji budynku przy ul. Woj.. Polskiego 24, Police</t>
  </si>
  <si>
    <t>20.07.2018</t>
  </si>
  <si>
    <t>11.06.2018 / 31.07.2018</t>
  </si>
  <si>
    <t>19.07.2018 / 17.08.2018</t>
  </si>
  <si>
    <t xml:space="preserve">08.08.2018 </t>
  </si>
  <si>
    <t>dewastacja wiaty śmietnikowej - Bankowa 22, Police</t>
  </si>
  <si>
    <t>22.08.2018</t>
  </si>
  <si>
    <t>29.08.2018</t>
  </si>
  <si>
    <t>07/08.2018 uj. 27.08.2018</t>
  </si>
  <si>
    <r>
      <t>kradzież laptopa Fujitsu (</t>
    </r>
    <r>
      <rPr>
        <b/>
        <sz val="10"/>
        <rFont val="Times New Roman"/>
        <family val="1"/>
      </rPr>
      <t>ub. elektroniczne</t>
    </r>
    <r>
      <rPr>
        <sz val="10"/>
        <rFont val="Times New Roman"/>
        <family val="1"/>
      </rPr>
      <t>)</t>
    </r>
  </si>
  <si>
    <r>
      <t>kradzież laptopa Asus (</t>
    </r>
    <r>
      <rPr>
        <b/>
        <sz val="10"/>
        <rFont val="Times New Roman"/>
        <family val="1"/>
      </rPr>
      <t>ub. mienia</t>
    </r>
    <r>
      <rPr>
        <sz val="10"/>
        <rFont val="Times New Roman"/>
        <family val="1"/>
      </rPr>
      <t>)</t>
    </r>
  </si>
  <si>
    <t>31.08.2018</t>
  </si>
  <si>
    <t>WM nr 42, ul. Boh. Westerplatte 26-28-30</t>
  </si>
  <si>
    <t>graffiti ul. Bph. Westerplatte 24</t>
  </si>
  <si>
    <t>28-09-2018</t>
  </si>
  <si>
    <t>WM nr 26, ul. Odrzańska 6-8</t>
  </si>
  <si>
    <t>21.09.2018</t>
  </si>
  <si>
    <t>24.09.2018</t>
  </si>
  <si>
    <t>WM nr 50, ul. Boh. Westerplatte 1</t>
  </si>
  <si>
    <t>05.05.2018</t>
  </si>
  <si>
    <t>27.09.2018</t>
  </si>
  <si>
    <t>01.12.2017/ 13.09.2018</t>
  </si>
  <si>
    <t>3760502/1</t>
  </si>
  <si>
    <t>WM nr 144, ul. Odrzańska 19</t>
  </si>
  <si>
    <t>27.07.2017 / 27.09.2018</t>
  </si>
  <si>
    <t>30.05.2018  15.06.2018 23.07.2018</t>
  </si>
  <si>
    <t>21.09.0218</t>
  </si>
  <si>
    <t>11.10.2018</t>
  </si>
  <si>
    <t>28.11.2017 / 06.11.2018/</t>
  </si>
  <si>
    <t>19.09.2018 / 03.10.2018</t>
  </si>
  <si>
    <t>WM nr 164, ul. Grunwaldzka 13-15</t>
  </si>
  <si>
    <t>dewastacja elewacji klatki schodowej</t>
  </si>
  <si>
    <t>31.10.2018</t>
  </si>
  <si>
    <t>12.10.2018 /31.10.2018</t>
  </si>
  <si>
    <t>10.09.2018</t>
  </si>
  <si>
    <t>WM nr 36, ul. Kołłątaja 31</t>
  </si>
  <si>
    <t>24.10.2018</t>
  </si>
  <si>
    <t>09.10.2018</t>
  </si>
  <si>
    <t>28.09.2018 / 30.10.2018</t>
  </si>
  <si>
    <t>09.2018 / 02.10.2018</t>
  </si>
  <si>
    <t>16.10.2018</t>
  </si>
  <si>
    <t>26.09.2018 / 02.10.2018</t>
  </si>
  <si>
    <t>nieszczelność na instalacji wodnej, podejście pod spłuczkę w toalecie lokalu nr 3</t>
  </si>
  <si>
    <t>29.10.2018</t>
  </si>
  <si>
    <t>02.10.2018 / 04.10.2018</t>
  </si>
  <si>
    <t>nieszczelność na instalacji grzejnej</t>
  </si>
  <si>
    <t>29.09.2018 / 02.10.2018</t>
  </si>
  <si>
    <t>08.10.2018</t>
  </si>
  <si>
    <t>szyba, ul. Starzyńskiego 6</t>
  </si>
  <si>
    <t>anulowana</t>
  </si>
  <si>
    <t>09.2018 / 11.10.2018</t>
  </si>
  <si>
    <t>WM nr 55, ul. Piłsudskiego 12</t>
  </si>
  <si>
    <t>04.10.2018 / 11.10.2018</t>
  </si>
  <si>
    <t>07.11.2018</t>
  </si>
  <si>
    <t>30.10.2018</t>
  </si>
  <si>
    <t>01.10.2018</t>
  </si>
  <si>
    <t>nieszczelność ściany</t>
  </si>
  <si>
    <t>14.11.2018</t>
  </si>
  <si>
    <t>31.10.2018 / 13.11.2018</t>
  </si>
  <si>
    <t>13.11.2018</t>
  </si>
  <si>
    <t>WM nr 210, ul. Nadbrzeżna 6</t>
  </si>
  <si>
    <t>dewastacja elewacji budynku, parapetu  i klatki schodowej</t>
  </si>
  <si>
    <t>20.06.2018 /19.11.2018</t>
  </si>
  <si>
    <t>07.11.2018 / 23.11.2018</t>
  </si>
  <si>
    <t>05.07.2018/ 31.10.2018 / 21.11.2018</t>
  </si>
  <si>
    <t>16.11.2018</t>
  </si>
  <si>
    <t>WM nr 125, ul. Grunwaldzka 125</t>
  </si>
  <si>
    <t>06.11.0218</t>
  </si>
  <si>
    <t>szyba, ul. Bankowa 22</t>
  </si>
  <si>
    <t>07.12.2018</t>
  </si>
  <si>
    <t>22.11.2018</t>
  </si>
  <si>
    <t>04.12.2018</t>
  </si>
  <si>
    <t>szyba, ul. Zielona 29</t>
  </si>
  <si>
    <t>05.10.2018</t>
  </si>
  <si>
    <t>13.11.2019</t>
  </si>
  <si>
    <t>03.12.2018</t>
  </si>
  <si>
    <t>28.11.2018</t>
  </si>
  <si>
    <t>13.12.2018</t>
  </si>
  <si>
    <t>WM nr 15, ul. Zamenhofa 15</t>
  </si>
  <si>
    <t>28.12.2018</t>
  </si>
  <si>
    <t>13.09.2018</t>
  </si>
  <si>
    <t>WM nr 13, ul. Rogowa 5</t>
  </si>
  <si>
    <t>rozszczelnieniw rury spustowej</t>
  </si>
  <si>
    <t>20.11.2018 03.01.2019</t>
  </si>
  <si>
    <t>15.12.2018</t>
  </si>
  <si>
    <t>3823299/1</t>
  </si>
  <si>
    <t>09.01.2019</t>
  </si>
  <si>
    <t>10.01.2019</t>
  </si>
  <si>
    <t>kradzież ławki</t>
  </si>
  <si>
    <t>19.11.2018</t>
  </si>
  <si>
    <t>31.12.2018</t>
  </si>
  <si>
    <t>07.01.2019</t>
  </si>
  <si>
    <t>06.12.2018</t>
  </si>
  <si>
    <t>niewidoczny zakręt ścieżki rowerowej</t>
  </si>
  <si>
    <t xml:space="preserve">szkody z ubezpieczeń komunikacyjnych- 2019r.  </t>
  </si>
  <si>
    <t xml:space="preserve">szkody z ubezpieczenia odpowiedzialności cywilnej - 2019 r.  </t>
  </si>
  <si>
    <t>szkody z ubezpieczenia majątkowego - 2019r.</t>
  </si>
  <si>
    <t>01.01.2019</t>
  </si>
  <si>
    <t>02.01.2019</t>
  </si>
  <si>
    <t>06.01.2019</t>
  </si>
  <si>
    <t>zderzenie ze zwierzyną</t>
  </si>
  <si>
    <t>WM nr 136, ul. Nadbrzeżna 22</t>
  </si>
  <si>
    <t>20.12.2018</t>
  </si>
  <si>
    <t>16.12.2018</t>
  </si>
  <si>
    <t>WM nr 25, ul. Odrzańska 2-4-6</t>
  </si>
  <si>
    <t>05.12.2018</t>
  </si>
  <si>
    <t>27.12.2018</t>
  </si>
  <si>
    <t>12.02.2019</t>
  </si>
  <si>
    <t>19.02.2019</t>
  </si>
  <si>
    <t>21.02.2019</t>
  </si>
  <si>
    <t>05.02.2019</t>
  </si>
  <si>
    <t>szkody z ubezpieczenia odpowiedzialności cywilnej 2019</t>
  </si>
  <si>
    <t>szkody z ubezpieczenia mienia 2019</t>
  </si>
  <si>
    <t>20.01.2019</t>
  </si>
  <si>
    <t>kuna</t>
  </si>
  <si>
    <t>18.02.2019</t>
  </si>
  <si>
    <t>01.01.2019/ 04.01.2019</t>
  </si>
  <si>
    <t>01.02.2019</t>
  </si>
  <si>
    <t>17.01.2019</t>
  </si>
  <si>
    <t>10.2018 / 06.12.2018</t>
  </si>
  <si>
    <t>nieszczelność na instalacji kanalizacyjnej odprowadzającej ścieki z brodzików w łazienkach</t>
  </si>
  <si>
    <r>
      <t xml:space="preserve">2018 </t>
    </r>
    <r>
      <rPr>
        <sz val="9"/>
        <rFont val="Times New Roman"/>
        <family val="1"/>
      </rPr>
      <t>(szkoda w dłuższym czasie)</t>
    </r>
  </si>
  <si>
    <t>zły stan drogi</t>
  </si>
  <si>
    <t>3813390/1, odmowa ze względu na brak dostarczenia dokumentacji przez Ubezpieczonego</t>
  </si>
  <si>
    <t>10.01.2019/ 18.01.2019</t>
  </si>
  <si>
    <t>dewastacja elewacji budynku świetlicy SP Nr 3</t>
  </si>
  <si>
    <t>zalanie pomieszczenia szkolnego i Sali gimnastycznej  w SP Nr 3</t>
  </si>
  <si>
    <t>deszcz</t>
  </si>
  <si>
    <t>01.01.2019 / 04.01.2019</t>
  </si>
  <si>
    <t>15.02.2019</t>
  </si>
  <si>
    <t>zniszczenie poddasza i sufitu świetlicy SP Nr 3</t>
  </si>
  <si>
    <t>zniszczenie przez zwierzęta</t>
  </si>
  <si>
    <t>06.02.2019</t>
  </si>
  <si>
    <t>19-20.01.2019</t>
  </si>
  <si>
    <t>dewastacja drzwi budynku w Trzebieży</t>
  </si>
  <si>
    <t>14.02.2019</t>
  </si>
  <si>
    <t>zalanie ścian pomieszczeń SP Tanowo</t>
  </si>
  <si>
    <t xml:space="preserve">AC - uszkodzenie pojazdu Zetor nr rej. ZPL 58JA, </t>
  </si>
  <si>
    <t>kolizja z ładowarką</t>
  </si>
  <si>
    <t>14.12.2018 /28.12.2018 /   / 07.01.2019</t>
  </si>
  <si>
    <t>17.12.2018</t>
  </si>
  <si>
    <t>dewastacja placu zabaw - Szkolna 5-7</t>
  </si>
  <si>
    <t>21.12.2018</t>
  </si>
  <si>
    <t>10.07.2018 / 18.01.2019</t>
  </si>
  <si>
    <t>18.01.2019</t>
  </si>
  <si>
    <t>04.01.2019</t>
  </si>
  <si>
    <t>23.11.2018 / 08.01.2019</t>
  </si>
  <si>
    <t>zalanie z lokalu nr 3</t>
  </si>
  <si>
    <t>14.01.2019</t>
  </si>
  <si>
    <t>WM 147, ul. Podgórna 14</t>
  </si>
  <si>
    <t>WM 60, ul. Bankowa 19</t>
  </si>
  <si>
    <t>WM 14, ul. Zamenhofa 1-1a-1b / Bankowa 6a-6b</t>
  </si>
  <si>
    <t>08.01.2019 / 29.01.2019</t>
  </si>
  <si>
    <t>WM 55, ul. Piłsudskiego 12, 12a, 12b, 12c</t>
  </si>
  <si>
    <t>zalanie z lokalu nr 15</t>
  </si>
  <si>
    <t>19.07.2018 / 11.01.2019</t>
  </si>
  <si>
    <t>WM nr 144, ul.Odrzańska 19-21-23</t>
  </si>
  <si>
    <t>15.01.2019</t>
  </si>
  <si>
    <t>15.10.2018 / 29.01.2019</t>
  </si>
  <si>
    <t>niedrożna instalacja kanalizacyjna</t>
  </si>
  <si>
    <t>16.11.2018 / 29.01.2019</t>
  </si>
  <si>
    <t>11.07.2018 / 08.01.2019</t>
  </si>
  <si>
    <t>WM nr 11, ul. Robotnicza 2-4-6-8-10-12</t>
  </si>
  <si>
    <t>19.06.2018 / 03.08.2018</t>
  </si>
  <si>
    <t>04.02.2019</t>
  </si>
  <si>
    <t>05.03.2019</t>
  </si>
  <si>
    <t>WM 185, ul. Grunwaldzka 2 ; Kościuszki 1, 3</t>
  </si>
  <si>
    <t>stłuczenie szyby - Kopernika 3</t>
  </si>
  <si>
    <t>07.03.2019</t>
  </si>
  <si>
    <t>13.02.2019</t>
  </si>
  <si>
    <t>spalenie kabiny wc na cmentarzu przy ul. Tanowskiej</t>
  </si>
  <si>
    <t>04.03.2019</t>
  </si>
  <si>
    <t>20.02.2019</t>
  </si>
  <si>
    <t>zniszczenie ogrodzenia przed upadek drzewa</t>
  </si>
  <si>
    <t>22.02.1019</t>
  </si>
  <si>
    <t>07.02.2019</t>
  </si>
  <si>
    <t>krzywy krawężnik na parkingu</t>
  </si>
  <si>
    <t>15.03.2019</t>
  </si>
  <si>
    <t>18.02.2019 / 15.03.2019</t>
  </si>
  <si>
    <t>18.03.2019</t>
  </si>
  <si>
    <t>10.01.2019 18.03.2019</t>
  </si>
  <si>
    <t>24.02.2019</t>
  </si>
  <si>
    <t>WM 129, ul. Asfaltowa 15</t>
  </si>
  <si>
    <t>06.03.2019</t>
  </si>
  <si>
    <t>stłuczenie szyby w szalecie miejskim</t>
  </si>
  <si>
    <t>27.03.2019</t>
  </si>
  <si>
    <t>04.04.2019</t>
  </si>
  <si>
    <t>WM 50, ul. Boh. Westerplatte 11</t>
  </si>
  <si>
    <t>16.04.2019</t>
  </si>
  <si>
    <t>11.04.2019</t>
  </si>
  <si>
    <t>WM 15, ul. Zamenhofa 15</t>
  </si>
  <si>
    <t>09.04.2019</t>
  </si>
  <si>
    <t>zniszczenie zamka w urządzeniu do odbioru elektroodpadów</t>
  </si>
  <si>
    <t>10.12.2018</t>
  </si>
  <si>
    <t>wyrwa w drodze i wystające pręty z ziemi</t>
  </si>
  <si>
    <t>23.04.2019</t>
  </si>
  <si>
    <t>09.05.2019</t>
  </si>
  <si>
    <t>01.04.0219</t>
  </si>
  <si>
    <t>26.04.2019</t>
  </si>
  <si>
    <t>25.03.2019</t>
  </si>
  <si>
    <t>02.04.2019</t>
  </si>
  <si>
    <t>15.05.2019 11.06.2019</t>
  </si>
  <si>
    <t>03.06.2019</t>
  </si>
  <si>
    <t>dewastacja drzwi i zamka</t>
  </si>
  <si>
    <t>07.06.2019</t>
  </si>
  <si>
    <t>06.06.2019</t>
  </si>
  <si>
    <t>18.06.2019</t>
  </si>
  <si>
    <t>19.06.2019</t>
  </si>
  <si>
    <t>04.07.2019</t>
  </si>
  <si>
    <t>WM nr 62 ul. Kołłątaja 6</t>
  </si>
  <si>
    <t>dewastacja klamki</t>
  </si>
  <si>
    <t>01.07.2019</t>
  </si>
  <si>
    <t>WM nr 33, ul. Nowopol 9-11-13</t>
  </si>
  <si>
    <t>02.04.2019 / 20.05.2019</t>
  </si>
  <si>
    <t>WM nr 32 ul. Bankowa 47- 49</t>
  </si>
  <si>
    <t>zalanie balkonu mieszkania</t>
  </si>
  <si>
    <t>05.06.2019</t>
  </si>
  <si>
    <t>WM nr 242 ul.Asfaltowa 1</t>
  </si>
  <si>
    <t>dewastacja daszka</t>
  </si>
  <si>
    <t>23.05.2019</t>
  </si>
  <si>
    <t>04.06.2019</t>
  </si>
  <si>
    <t>17.05.2019</t>
  </si>
  <si>
    <t>WM 202, ul. Targowa 6</t>
  </si>
  <si>
    <t>27.04.2019</t>
  </si>
  <si>
    <t>WM 53, ul. Piłsudskiego 8-8a-8b-8c</t>
  </si>
  <si>
    <t>13.05.2019</t>
  </si>
  <si>
    <t>21.03.2019</t>
  </si>
  <si>
    <t>12.03.2019</t>
  </si>
  <si>
    <t>20.03.2019</t>
  </si>
  <si>
    <t>11.03.2019</t>
  </si>
  <si>
    <t>WM 18, ul. Odrzańska 1-3-5</t>
  </si>
  <si>
    <t>28.05.2019</t>
  </si>
  <si>
    <t>26.06.2019</t>
  </si>
  <si>
    <t>WM nr 105, ul.Kołłątaja 36-36a</t>
  </si>
  <si>
    <t>14.03.2019</t>
  </si>
  <si>
    <t>uszkodzenie daszku</t>
  </si>
  <si>
    <t>02.04.2019 / 15.04.2019</t>
  </si>
  <si>
    <t>zalanie - kratka ściekowa w stropie</t>
  </si>
  <si>
    <t>08.06.2019 / 01.07.2019</t>
  </si>
  <si>
    <t>21.06.2019 / 27.06.2019</t>
  </si>
  <si>
    <t>zalanie z powodu  nieszczelności rynien</t>
  </si>
  <si>
    <t>zalanie z powodu  nieszczelności pokrycia dachowego</t>
  </si>
  <si>
    <t>14.06.2019 / 01.07.2019</t>
  </si>
  <si>
    <t>03.07.2019</t>
  </si>
  <si>
    <t>zalanie z powodu  nieszczelności połaci dachowej oraz paroizolacji</t>
  </si>
  <si>
    <t>16.05.2019 / 01.07.2019</t>
  </si>
  <si>
    <t>zalanie z powodu  nieszczelności połaci dachowej i opierzenia</t>
  </si>
  <si>
    <t>03.04.2019</t>
  </si>
  <si>
    <t>02.05.2019</t>
  </si>
  <si>
    <t>dewastacja placu zabaw przy Woj. Polskiego 46-56</t>
  </si>
  <si>
    <t>21.05.2019</t>
  </si>
  <si>
    <t>02.04.0219</t>
  </si>
  <si>
    <t>18.05.2019</t>
  </si>
  <si>
    <t>dewastacja bramy (uszk. krtyny)</t>
  </si>
  <si>
    <t>17.06.2019</t>
  </si>
  <si>
    <t>01.04.2019</t>
  </si>
  <si>
    <t>dewastacja placu zabaw przy Rogowej (Staromłyńskiej) w Policach (wstępnie zgłoszone z polisy ZGKiM następnie przepisane na polisę UM)</t>
  </si>
  <si>
    <t>25.06.2019</t>
  </si>
  <si>
    <t>SP nr 6</t>
  </si>
  <si>
    <t>22.05.2019 / 27.06.2019</t>
  </si>
  <si>
    <t>zalanie z powodu nieszczelnych złączy zewnętrznych</t>
  </si>
  <si>
    <t>zalanie - lokal przy Chrobrego 8 w Policach (pom. PUP)</t>
  </si>
  <si>
    <t>06.05.2019 / 12.06.2019</t>
  </si>
  <si>
    <t>zalanie z powodu awarii wodno-kanalizacyjnej w lokalu nr 3</t>
  </si>
  <si>
    <t>14.01.2019 / 08.03.2019</t>
  </si>
  <si>
    <t>upadek gałęzi</t>
  </si>
  <si>
    <t>28.03.2019 / 18.04.20119</t>
  </si>
  <si>
    <t>przeciek z instalacji wodnej</t>
  </si>
  <si>
    <t>07.05.2019</t>
  </si>
  <si>
    <t>06.05.2019 / 10.05.20119</t>
  </si>
  <si>
    <t>awaria instalacji wodno - kanalizacyjnej</t>
  </si>
  <si>
    <t>17.05.2019 / 22.05.20119</t>
  </si>
  <si>
    <t>29.05.2019</t>
  </si>
  <si>
    <t>22.05.2019 / 23.05.20119</t>
  </si>
  <si>
    <t>nieszczelne złącza zewnętrzne</t>
  </si>
  <si>
    <t>21.06.2019</t>
  </si>
  <si>
    <t>20.02.2019 / 24.04.20119</t>
  </si>
  <si>
    <t>nieszczelna instalacja wodociągowa w lokalu powyżej</t>
  </si>
  <si>
    <t>uszkodzenie laptopa</t>
  </si>
  <si>
    <t>nieumyślna dewastacja podczas zajęć WF</t>
  </si>
  <si>
    <t>05.07.2019</t>
  </si>
  <si>
    <t>09.07.2019</t>
  </si>
  <si>
    <t>10.07.2019</t>
  </si>
  <si>
    <t>12.07.2019</t>
  </si>
  <si>
    <t>06.05.2019</t>
  </si>
  <si>
    <t>17.07.2019</t>
  </si>
  <si>
    <t>zniszczenie boiska sportowego</t>
  </si>
  <si>
    <t>18.07.2019</t>
  </si>
  <si>
    <t>19.07.2019</t>
  </si>
  <si>
    <t>25.07.2019</t>
  </si>
  <si>
    <t>24.06.2019</t>
  </si>
  <si>
    <t xml:space="preserve">Bankowa 11D </t>
  </si>
  <si>
    <t>22.07.2019</t>
  </si>
  <si>
    <t>26.07.2019</t>
  </si>
  <si>
    <t>31.07.2019</t>
  </si>
  <si>
    <t>10.07.2019 01.08.2019</t>
  </si>
  <si>
    <t>02.08.0219</t>
  </si>
  <si>
    <t>26.04.2019 02.08.2019</t>
  </si>
  <si>
    <t>08.07.2018</t>
  </si>
  <si>
    <t>dewastacja na dachu budynku szkoły</t>
  </si>
  <si>
    <t>24.07.2019</t>
  </si>
  <si>
    <t>05.03.2019 / 09.08.2019</t>
  </si>
  <si>
    <t>13.07.2019</t>
  </si>
  <si>
    <t>wystająca śruba przy mgiełce wodnej</t>
  </si>
  <si>
    <t>02.08.2019</t>
  </si>
  <si>
    <t>12.08.2019</t>
  </si>
  <si>
    <t>14.08.2019</t>
  </si>
  <si>
    <t>uderzenie w lampę podczas cofania</t>
  </si>
  <si>
    <t>09.08.2019</t>
  </si>
  <si>
    <t>03.09.2019</t>
  </si>
  <si>
    <t>10.09.2019</t>
  </si>
  <si>
    <t>dewastacja elementu bramy - spalenie</t>
  </si>
  <si>
    <t>19.09.2019</t>
  </si>
  <si>
    <t>05.08.2019, 27.09.2019</t>
  </si>
  <si>
    <t>09.10.2019</t>
  </si>
  <si>
    <t>15.10.2019</t>
  </si>
  <si>
    <t>22.10.2019</t>
  </si>
  <si>
    <t>08.09.2019</t>
  </si>
  <si>
    <t>Bankowa 22</t>
  </si>
  <si>
    <t>30.10.2019</t>
  </si>
  <si>
    <t>27.09.2019</t>
  </si>
  <si>
    <t>17.04.2018 / 13.07.2018 / 27.07.2018/ 19.07.2019 / 13.12.2019</t>
  </si>
  <si>
    <t>28.08.2019</t>
  </si>
  <si>
    <t>30.09.2019</t>
  </si>
  <si>
    <t>23.08.2019</t>
  </si>
  <si>
    <t>WM nr 149, ul. Korczyka 25</t>
  </si>
  <si>
    <t>zalanie w wyniku pęknięcia rury doprowadzającej wodę do mieszkań</t>
  </si>
  <si>
    <t>14.10.2019</t>
  </si>
  <si>
    <t>02.09.2019</t>
  </si>
  <si>
    <t>07.10.2019</t>
  </si>
  <si>
    <t>06.2019 / 08.10.2019</t>
  </si>
  <si>
    <t>WM 54, ul. Piłsudskiego 10-10a-10b-10c</t>
  </si>
  <si>
    <t>zalanie z powodu  niedrożności pionu kanalizacyjnego</t>
  </si>
  <si>
    <t>24.10.2019</t>
  </si>
  <si>
    <t>13.08.2019 / 13.09.2019</t>
  </si>
  <si>
    <t>WM 37, ul. Woj. Polskiego 46-48-50-52-54-56</t>
  </si>
  <si>
    <t>08.10.2019</t>
  </si>
  <si>
    <t>02.10.2019</t>
  </si>
  <si>
    <t>stłuczenie szyby w SP Nr 3</t>
  </si>
  <si>
    <t>25.10.2019</t>
  </si>
  <si>
    <t>07.10.2019 / 22.10.2019</t>
  </si>
  <si>
    <t>WM 144, ul. Odrzańska 19-21-23</t>
  </si>
  <si>
    <t>zalanie  z powodu nieszczelności opierzenia komina (dachu)</t>
  </si>
  <si>
    <t>zakończona bez rozpatrzenia do czasu wpłynięcia regresu</t>
  </si>
  <si>
    <t>28.10.2019</t>
  </si>
  <si>
    <t>29.09.2019</t>
  </si>
  <si>
    <t>10.2019 / 24.10.2019</t>
  </si>
  <si>
    <t>04.11.2019</t>
  </si>
  <si>
    <t xml:space="preserve">27.08.2019 </t>
  </si>
  <si>
    <t xml:space="preserve">zalanie lokalu mieszkalnego </t>
  </si>
  <si>
    <t>zalanie - przyczyna nie znana</t>
  </si>
  <si>
    <t>21.06.2019  / 15.10.2019</t>
  </si>
  <si>
    <t>nieszczelne pokrycie dachowe oraz łaczenia cegieł na nadprożem okiennym</t>
  </si>
  <si>
    <t>05.11.2019</t>
  </si>
  <si>
    <t>08.11.2019</t>
  </si>
  <si>
    <t>15.11.2019</t>
  </si>
  <si>
    <t>18.11.2019</t>
  </si>
  <si>
    <t>11.12.2019</t>
  </si>
  <si>
    <t>06.11.2019</t>
  </si>
  <si>
    <t>stłuczenie szyby przy Zielonej 29 w Jasienicy</t>
  </si>
  <si>
    <t>21.11.2019</t>
  </si>
  <si>
    <t>29.10.2019</t>
  </si>
  <si>
    <t>WM nr 122, ul. Nowopol 36</t>
  </si>
  <si>
    <t>07.11.2019</t>
  </si>
  <si>
    <t>19.11.2019</t>
  </si>
  <si>
    <t>WM nr 233, ul. Palmowa 2-4</t>
  </si>
  <si>
    <t>25.11.2019</t>
  </si>
  <si>
    <t>14.11.2019</t>
  </si>
  <si>
    <t>kradzież kosza i dewastacja ławki na Pl. Solidarności w Policach</t>
  </si>
  <si>
    <t>dewastacja, kradzież</t>
  </si>
  <si>
    <t>04.02.2019 / 11.07.2019</t>
  </si>
  <si>
    <t>11.07.2019</t>
  </si>
  <si>
    <t>10.12.2019</t>
  </si>
  <si>
    <t>04.12.2019</t>
  </si>
  <si>
    <t>dewastacja kaloryfera przez uczennince i zalanie łazienki</t>
  </si>
  <si>
    <t>dewastacja, zalanie</t>
  </si>
  <si>
    <t>03.01.2020</t>
  </si>
  <si>
    <t>30.12.2019</t>
  </si>
  <si>
    <t>pożar pomostów Trzebież</t>
  </si>
  <si>
    <t>UM, OSiR</t>
  </si>
  <si>
    <t>24.11.2018</t>
  </si>
  <si>
    <t>podpalenie</t>
  </si>
  <si>
    <t>01.03.2019</t>
  </si>
  <si>
    <t>wichury i ulewnych deszczy</t>
  </si>
  <si>
    <t>zalanie domku Bonin i uszkodzenie dachu</t>
  </si>
  <si>
    <t>30.06.2018</t>
  </si>
  <si>
    <t>WM 131, ul. Robotnicza 18</t>
  </si>
  <si>
    <t>zalanie przewodu kominowego wskutek ulewnych deszczy</t>
  </si>
  <si>
    <t>27.12.2019</t>
  </si>
  <si>
    <t>elewacja budynku - Piastów 2</t>
  </si>
  <si>
    <t>13.12.2019</t>
  </si>
  <si>
    <t>23.01.2020</t>
  </si>
  <si>
    <t>30.01.2020</t>
  </si>
  <si>
    <t>PP nr 5</t>
  </si>
  <si>
    <t xml:space="preserve">kradzież mienia przechowywanego na czas remontu w sali gimnastycznej Szkoły Podstawowej  nr  2 </t>
  </si>
  <si>
    <t>kradziez z włamaniem</t>
  </si>
  <si>
    <t>16.01.2020 31.01.2020</t>
  </si>
  <si>
    <t>17.01.2020</t>
  </si>
  <si>
    <t>05.02.2020</t>
  </si>
  <si>
    <t>19.09.2019 / 03.02.2020</t>
  </si>
  <si>
    <t>pożar klatki schodowej przy Kościuszki 7 w Policach</t>
  </si>
  <si>
    <t>12.2019 -01.2020 / 07.02.2020</t>
  </si>
  <si>
    <t xml:space="preserve">dewastacja drzwi i elewacji </t>
  </si>
  <si>
    <t>11.2019 / 14.01.2020</t>
  </si>
  <si>
    <t>WM 75, ul. Grzybowa 42</t>
  </si>
  <si>
    <t>przemarzanie narożnika ściany z powodu nieogrzewania sąsiadującego pustostanu</t>
  </si>
  <si>
    <t>02.01.2020 31.01.2020 28.02.2002</t>
  </si>
  <si>
    <t>16.11.2017 /12/06/2018</t>
  </si>
  <si>
    <t>23.06.2017 / 31.07.2017</t>
  </si>
  <si>
    <t>11.01.2018 /18.09.2018</t>
  </si>
  <si>
    <t xml:space="preserve">nieszczelność na podejściach kanalizacji sanitarnej w lokalu nr 16 </t>
  </si>
  <si>
    <t>07-08.2017</t>
  </si>
  <si>
    <t>20.03.2017</t>
  </si>
  <si>
    <t>25.04.2017 / 08.05.2017</t>
  </si>
  <si>
    <t>17.04.2017 /09.05.2018</t>
  </si>
  <si>
    <t>16.01.2019 / 25.03.2019 / 26.03.2019 / 26.03.2019 / 10.06.2019</t>
  </si>
  <si>
    <t>02.12.2018</t>
  </si>
  <si>
    <t>19.12.2018</t>
  </si>
  <si>
    <t>30.06.2018 / 05.02.2020</t>
  </si>
  <si>
    <t>WM nr 9, ul. Rogowa 9</t>
  </si>
  <si>
    <t>26.09.2018</t>
  </si>
  <si>
    <t>09.11.2018</t>
  </si>
  <si>
    <t>07.03.2018</t>
  </si>
  <si>
    <t>WM nr 211, ul. Szkolna 5-7/  Sikorskiego 11</t>
  </si>
  <si>
    <t>nieszczelność połączenia rynny ze ścianą zewnętrzną budynku (część wspólna nieruchomości)</t>
  </si>
  <si>
    <t>20.06.2018</t>
  </si>
  <si>
    <t>02.06.2018 / 25.06.2018 / 12.07.2018</t>
  </si>
  <si>
    <t>zalanie ruchomości PEC Police (z OC zarządcy)</t>
  </si>
  <si>
    <t>WM nr 6, ul  Piłsudskiego 18-20</t>
  </si>
  <si>
    <t>WM 54, ul. J. Piłsudskiego 10-10a-10b-10c</t>
  </si>
  <si>
    <t>17.04.2019</t>
  </si>
  <si>
    <t>16.08.2019 / 15.10.2019</t>
  </si>
  <si>
    <t>17.06.2018</t>
  </si>
  <si>
    <t>nierówny chodnik</t>
  </si>
  <si>
    <t>06.03.2020</t>
  </si>
  <si>
    <t>19.03.2019 / 28.03.2020</t>
  </si>
  <si>
    <t xml:space="preserve">26.03.2019  / </t>
  </si>
  <si>
    <t>szkoda z OC zarządcy - widnieje tylko w rejestrze InterRisk</t>
  </si>
  <si>
    <t>30.04.2019</t>
  </si>
  <si>
    <t>anulowanie - odmowa</t>
  </si>
  <si>
    <t>27.05.2019</t>
  </si>
  <si>
    <t>20.03.2020</t>
  </si>
  <si>
    <t>zalanie - opady</t>
  </si>
  <si>
    <t>wichura, drzewo spadło na jadący samochód</t>
  </si>
  <si>
    <t>uszkodzony pojazd</t>
  </si>
  <si>
    <t>uszkodzony nagrobek</t>
  </si>
  <si>
    <t>uszkodzony pojazd Mazda 3</t>
  </si>
  <si>
    <t>uszkodzone ogrodzenia</t>
  </si>
  <si>
    <t>uszkodzony pojazd Ford Mondeo</t>
  </si>
  <si>
    <t>uszkodzony pojazd Skoda Fabia</t>
  </si>
  <si>
    <t>uszkodzony pojazd Peugeot 407</t>
  </si>
  <si>
    <t>uraz ciała dziecka wskutek upadku i zahaczenia o śrubę mgiełki wodnej</t>
  </si>
  <si>
    <t>uszkodzone auto</t>
  </si>
  <si>
    <t>zalanie domu i ruchomości</t>
  </si>
  <si>
    <t>uraz ciała w wyniku upadku na chodniku w miejscowości Police przy ul. Odrzańskiej 5.</t>
  </si>
  <si>
    <t>uszkodzenie felgi samochodu Seat Ibiza. Zarysowanie felg o wystającą studzienkę  przy ul. Kościuszki 39 w Trzebieżym</t>
  </si>
  <si>
    <t>uszkodzenie pojazdu przy Piotra i Pawła w Policach</t>
  </si>
  <si>
    <t>zalanie lokalu użytkowego</t>
  </si>
  <si>
    <t>uraz ciała wskutek upadku z roweru</t>
  </si>
  <si>
    <t>uszkodzenie autobusu komunikacji miejskiej</t>
  </si>
  <si>
    <t>uszkodzenie pojazdu na drodze Wiśniowej w Policach</t>
  </si>
  <si>
    <t>uszkodzenie pojazdu przez najechanie na na leżącego na jezdni dzika</t>
  </si>
  <si>
    <t>kradzież obuwia z szatni</t>
  </si>
  <si>
    <t>uszkodzenie motocyklu</t>
  </si>
  <si>
    <t>uszkodzenie pojazdu wsuktek zderzenia z sarną</t>
  </si>
  <si>
    <t>uszkodzenie pojazdu wskutek wjechania w wyrwę w drodze</t>
  </si>
  <si>
    <t>zalanie ściekami posesji i piwnicy</t>
  </si>
  <si>
    <t>cmentarz ul. Tanowska, Police - uszkodzony nagrobek</t>
  </si>
  <si>
    <t xml:space="preserve">zalanie mieszkania </t>
  </si>
  <si>
    <t>uszkodzenie mienia na posesji</t>
  </si>
  <si>
    <r>
      <t>zalanie mieszkania  (</t>
    </r>
    <r>
      <rPr>
        <b/>
        <sz val="10"/>
        <rFont val="Times New Roman"/>
        <family val="1"/>
      </rPr>
      <t>szkoda regresowa</t>
    </r>
    <r>
      <rPr>
        <sz val="10"/>
        <rFont val="Times New Roman"/>
        <family val="1"/>
      </rPr>
      <t>)</t>
    </r>
  </si>
  <si>
    <t>uszkodzenie samochodu</t>
  </si>
  <si>
    <t>zły stan techniczny chodnika</t>
  </si>
  <si>
    <t>uraz ciała - upadek na chodniku</t>
  </si>
  <si>
    <t>zalanie - lokal przy Wodnej w Jasiennicy</t>
  </si>
  <si>
    <t>koszty holowania i sprawdzenia zawieszenia</t>
  </si>
  <si>
    <t>zalanie pomieszczenia i urządzenia wentylacyjnego przy Siedleckiej 1a, Police</t>
  </si>
  <si>
    <t>zalanie korytarza</t>
  </si>
  <si>
    <t>zawilgocenie ścian mieszkania</t>
  </si>
  <si>
    <t>zalanie piwnicy i ruchomości w niej przechowywanych</t>
  </si>
  <si>
    <t xml:space="preserve">zalanie lokalu </t>
  </si>
  <si>
    <t xml:space="preserve">zalanie lokalu przy ul. Woj. Polskiego 16 /1a, Police </t>
  </si>
  <si>
    <t xml:space="preserve">zalanie lokalu przy ul. Piłsudskiego 8b/3, Police </t>
  </si>
  <si>
    <t>zalanie lokalu - optyka</t>
  </si>
  <si>
    <t>spękania ścian w mieszkaniu</t>
  </si>
  <si>
    <t>zalanie zakładu fryzjerskiego</t>
  </si>
  <si>
    <t>zalanie lokalu własnościowego</t>
  </si>
  <si>
    <t>zalaniu lokalu własnościowego</t>
  </si>
  <si>
    <t>zalanie mieszkania własnościowego</t>
  </si>
  <si>
    <t>zalanie lokalu mieszkalnego</t>
  </si>
  <si>
    <r>
      <t>zalanie lokalu mieszkalnego (</t>
    </r>
    <r>
      <rPr>
        <b/>
        <sz val="10"/>
        <rFont val="Times New Roman"/>
        <family val="1"/>
      </rPr>
      <t>szkoda regresowa</t>
    </r>
    <r>
      <rPr>
        <sz val="10"/>
        <rFont val="Times New Roman"/>
        <family val="1"/>
      </rPr>
      <t>)</t>
    </r>
  </si>
  <si>
    <r>
      <t>zalanie lokalu mieszkalnego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(szkoda regresowa)</t>
    </r>
  </si>
  <si>
    <t>pękanie ścian i sufitów</t>
  </si>
  <si>
    <t>zalanie garażu</t>
  </si>
  <si>
    <t>zalanie lokalu użytkowego (fryzjer)</t>
  </si>
  <si>
    <t>regres z PZU - zalanie lokalu mieszkalnego</t>
  </si>
  <si>
    <t>27.02.2020 28.08.2020</t>
  </si>
  <si>
    <t xml:space="preserve">25.07.2019 / 30.07.2020 </t>
  </si>
  <si>
    <t>24.04.2020</t>
  </si>
  <si>
    <t xml:space="preserve">21.06.2019  </t>
  </si>
  <si>
    <t>31.03.2020</t>
  </si>
  <si>
    <t>16.10.2019</t>
  </si>
  <si>
    <t>zalanie piwnicy - regres z Warty</t>
  </si>
  <si>
    <t>25.05.2020</t>
  </si>
  <si>
    <t>Nr szkody / Uwagi</t>
  </si>
  <si>
    <t>szkody z ubezpieczenia majątkowego - 2020r.</t>
  </si>
  <si>
    <t>24.01.2020</t>
  </si>
  <si>
    <t>03.03.2020</t>
  </si>
  <si>
    <t>spalenie kabiny WC na cmentarzu komunalnym</t>
  </si>
  <si>
    <t>20.02.2020</t>
  </si>
  <si>
    <t>dewastacja kosza do gry w koszykówkę</t>
  </si>
  <si>
    <t>10.03.2020</t>
  </si>
  <si>
    <t>10.02.2020</t>
  </si>
  <si>
    <t>stłuczenie szyby - Bankowa 20, Police</t>
  </si>
  <si>
    <t>19.02.2020</t>
  </si>
  <si>
    <t>13.02.2020</t>
  </si>
  <si>
    <t>kradzież opraw</t>
  </si>
  <si>
    <t>25.03.2020</t>
  </si>
  <si>
    <t>kradzież opraw i włącznika</t>
  </si>
  <si>
    <t>30.03.2020</t>
  </si>
  <si>
    <t>04.02.2020</t>
  </si>
  <si>
    <t>pozar na placu kompostu - koszty zapobieżenia zwiększeniu i powstania szkody</t>
  </si>
  <si>
    <t>21.07.2020</t>
  </si>
  <si>
    <t>12.03.2020</t>
  </si>
  <si>
    <t>Biblioteka</t>
  </si>
  <si>
    <t>zerwany blacha okapu dachu</t>
  </si>
  <si>
    <t>wichura</t>
  </si>
  <si>
    <t>30.04.2020</t>
  </si>
  <si>
    <t>13.03.2020</t>
  </si>
  <si>
    <t>stłuczenie szyby - Grunwaldzka 17, Police</t>
  </si>
  <si>
    <t>14.04.2020 / 15.04.2020</t>
  </si>
  <si>
    <t>31.03/ 01.04.2020</t>
  </si>
  <si>
    <t>spalenie altany śmietnikowej - Nowopol, Police</t>
  </si>
  <si>
    <t>w toku</t>
  </si>
  <si>
    <t>12.05.2020</t>
  </si>
  <si>
    <t>05.06.2020</t>
  </si>
  <si>
    <t>graffiti elewacji - Bankowa 11D</t>
  </si>
  <si>
    <t>19.06.2020</t>
  </si>
  <si>
    <t>graffiti elewacji - Bankowa 9</t>
  </si>
  <si>
    <t>21.06.2020</t>
  </si>
  <si>
    <t>zalanie pomieszczeń w budynku Szkoły</t>
  </si>
  <si>
    <t>awaria sieci wodnej</t>
  </si>
  <si>
    <t>21.07.2020 25.08.2020</t>
  </si>
  <si>
    <t>22.06.2020</t>
  </si>
  <si>
    <t>dewastacja piaskownicy Wojska Polskiego 45-56</t>
  </si>
  <si>
    <t>13.08.2020</t>
  </si>
  <si>
    <t>01.07.2020</t>
  </si>
  <si>
    <t>PP nr 6</t>
  </si>
  <si>
    <t>awaria wężyka</t>
  </si>
  <si>
    <t>15.07.2020</t>
  </si>
  <si>
    <t>03.07.2020</t>
  </si>
  <si>
    <t>UM Police</t>
  </si>
  <si>
    <t>upadek drzewa na altanę, huśtawkę i ogrodzenie</t>
  </si>
  <si>
    <t>09.07.2020</t>
  </si>
  <si>
    <t>zalanie pomieszczeń uzytkowanych przez SM</t>
  </si>
  <si>
    <t>18.08.2020</t>
  </si>
  <si>
    <t>20.07.2020</t>
  </si>
  <si>
    <t>dewastacja piaskownicy ul. Boh. Westerplatte 1</t>
  </si>
  <si>
    <t xml:space="preserve">  </t>
  </si>
  <si>
    <t>kradzież i dewastacja na pl. Zabaw przy ul. Rogowej 6</t>
  </si>
  <si>
    <t>kradzież i dewastacja</t>
  </si>
  <si>
    <t>10.08.2020</t>
  </si>
  <si>
    <t>uszkodzone ogrodzenie</t>
  </si>
  <si>
    <t>16.09.2020</t>
  </si>
  <si>
    <t>10.09.2020</t>
  </si>
  <si>
    <t xml:space="preserve">szkody z ubezpieczenia odpowiedzialności cywilnej - 2020 r.  </t>
  </si>
  <si>
    <t>30.01.2020 / 10.02.2020</t>
  </si>
  <si>
    <t>11.03.2020</t>
  </si>
  <si>
    <t>9/10.02.2020</t>
  </si>
  <si>
    <t xml:space="preserve">upadek drzewa będącego w złej kondycji biologicznej </t>
  </si>
  <si>
    <t>16.03.2020</t>
  </si>
  <si>
    <t>23.02.2020 / 03.03.2020</t>
  </si>
  <si>
    <t>zator na sieci kanalizacyjnej</t>
  </si>
  <si>
    <t>27.02.2020 / 30.03.2020</t>
  </si>
  <si>
    <t>zły stan drogi -  przejeżdżające pojazdy wywołują wstrząsy które powodują pęknięcia budynku</t>
  </si>
  <si>
    <t>27.04.2020 / 22.05.2020</t>
  </si>
  <si>
    <t>25.05.2020/ 05.06.2020</t>
  </si>
  <si>
    <t>zalanie z lokalu znajdującego się powyżej - niewłaściwe podłączony wężyk</t>
  </si>
  <si>
    <t>12.06.2020</t>
  </si>
  <si>
    <t>18.06.2020</t>
  </si>
  <si>
    <t>26.06.2020</t>
  </si>
  <si>
    <t>18.08.2020 16.09.2020</t>
  </si>
  <si>
    <t>04.07.2020</t>
  </si>
  <si>
    <t>wystająca płyta chodnikowa</t>
  </si>
  <si>
    <t>19.07.2020</t>
  </si>
  <si>
    <t>wystający krawężnik między chodnikiem i ścieżką rowerową</t>
  </si>
  <si>
    <t>29.07.2020</t>
  </si>
  <si>
    <t>zderzenie z dzikiem</t>
  </si>
  <si>
    <t xml:space="preserve">szkody z ubezpieczeń komunikacyjnych- 2020r.  </t>
  </si>
  <si>
    <t>24.07.2020</t>
  </si>
  <si>
    <t>uszkodzenie kluczyka - wypadnięcie elektronicznego układu</t>
  </si>
  <si>
    <t>31.07.2020</t>
  </si>
  <si>
    <t>szkody z ubezpieczenia mienia 2020</t>
  </si>
  <si>
    <t>WM 71, ul. Słowiańska 1-3-5</t>
  </si>
  <si>
    <t>dewastacja drzwi</t>
  </si>
  <si>
    <t xml:space="preserve">uszkodzenie elewacji budynku </t>
  </si>
  <si>
    <t>silne podmuchy wiatru</t>
  </si>
  <si>
    <t>27.03.2020 / 23.06.2020</t>
  </si>
  <si>
    <t>12-13.03.2020</t>
  </si>
  <si>
    <t>WM 224, ul. Woj. Polskiego 34</t>
  </si>
  <si>
    <t>04.04.2020</t>
  </si>
  <si>
    <t>WM 46, ul. Robotnicza 1-3-5-7-9</t>
  </si>
  <si>
    <t>01.06.2020</t>
  </si>
  <si>
    <t>WM 10, ul. Robotnicza 2-4-6-8-10-12</t>
  </si>
  <si>
    <t>04.06.2020</t>
  </si>
  <si>
    <t>WM 25, ul. Odrzańska 2-4-6</t>
  </si>
  <si>
    <t>20.06.2020</t>
  </si>
  <si>
    <t>WM 55, ul. Piłsudskiego 12 a,b,c</t>
  </si>
  <si>
    <t>04.08.2020</t>
  </si>
  <si>
    <t>13.07.2020</t>
  </si>
  <si>
    <t>WM nr 67, ul. Boh. Westerplatte 17</t>
  </si>
  <si>
    <t>07.08.2020</t>
  </si>
  <si>
    <t>23.07.2020</t>
  </si>
  <si>
    <t>pożar klatki schodowej - podpalenie</t>
  </si>
  <si>
    <t>05.08.2020 26.08.2020</t>
  </si>
  <si>
    <t>27.07.2020</t>
  </si>
  <si>
    <t>WM nr 25, ul. Odrzańska 6</t>
  </si>
  <si>
    <t>06.08.2020</t>
  </si>
  <si>
    <t>05.08.2020</t>
  </si>
  <si>
    <t>08.08.2020</t>
  </si>
  <si>
    <t>WM nr 36, ul. Kołłątaja 29</t>
  </si>
  <si>
    <t>07.09.2020</t>
  </si>
  <si>
    <t>szkody z ubezpieczenia odpowiedzialności cywilnej 2020</t>
  </si>
  <si>
    <t>08.01.2020</t>
  </si>
  <si>
    <t>WM 113, ul. Grzybowa 44</t>
  </si>
  <si>
    <t>rozszczelnienie instalacji wodnej w kuchni lokalu nr 3</t>
  </si>
  <si>
    <t>26.02.2020</t>
  </si>
  <si>
    <t>17.01.2020 / 03.03.2020</t>
  </si>
  <si>
    <t>zalanie w wyniku akcji gaśniczej i działań ratunkowych</t>
  </si>
  <si>
    <t>07.02.2020 / 16.03.2020</t>
  </si>
  <si>
    <t>WM 125, ul. Grunwaldzka 17</t>
  </si>
  <si>
    <t>nieszczelność podejść kanalizacyjnych pod wanną i zlewozmywakiem lokalu nr 3</t>
  </si>
  <si>
    <t>09.04.2020</t>
  </si>
  <si>
    <t>12.02.2020 / 27.02.2020</t>
  </si>
  <si>
    <t>WM 53, ul. Piłsudskiego 8, 8a, 8b, 8c</t>
  </si>
  <si>
    <t>wadliwie podłączona instalacja wodna do urządzeń w łazience lokalu nr 5</t>
  </si>
  <si>
    <t>05.03.2020</t>
  </si>
  <si>
    <t>26.02.2020 / 16.03.2020</t>
  </si>
  <si>
    <t>WM 150, ul. Woj.. Polskiego 2-4-6-8</t>
  </si>
  <si>
    <t>zalanie z lokalu nr 10</t>
  </si>
  <si>
    <t>informacja o możliwości powst. roszczenia</t>
  </si>
  <si>
    <t>szkoda zgłaszana jako informacja o możliwości powstania roszczenia - nie zarejestrowana ze względu na brak roszczenia</t>
  </si>
  <si>
    <t>27.02.2020</t>
  </si>
  <si>
    <t>WM 45, ul. Robotnicza 1-3-5-7-9</t>
  </si>
  <si>
    <t>awaria instalacji wodnej do pieca c.o. gazowego w lokalu nr 5</t>
  </si>
  <si>
    <t>4054520/1; odmowa ze względu na brak odpowiedzialności, szkoda spowodana przez lokatora lokalu nr 5</t>
  </si>
  <si>
    <t>23.03.2020</t>
  </si>
  <si>
    <t>04.03.2020</t>
  </si>
  <si>
    <t>WM 6, ul. Piłsudskiego 18 -20</t>
  </si>
  <si>
    <t>nieszczelność instalacji wodnej w lokalu nr 9 (pion wodny)</t>
  </si>
  <si>
    <t>4060284/1</t>
  </si>
  <si>
    <t>04.03.2020 / 06.03.2020</t>
  </si>
  <si>
    <t>WM 32, ul. Bankowa 47-49</t>
  </si>
  <si>
    <t>nieszczelność instalacji wodnej w lokalu nr 9 (nieszczelność spłuczki)</t>
  </si>
  <si>
    <t>16.06.2020</t>
  </si>
  <si>
    <t>nieszczelność pionu instalacji wodnej</t>
  </si>
  <si>
    <t>27.08.2020</t>
  </si>
  <si>
    <t>24.08.2020</t>
  </si>
  <si>
    <t>WM nr 8, ul. Piaskowa 39-41-43</t>
  </si>
  <si>
    <t>26.08.2020</t>
  </si>
  <si>
    <t>WM nr 131, ul. Robotnicza 18</t>
  </si>
  <si>
    <t>awaria pionu wodnego</t>
  </si>
  <si>
    <t>15.09.2020</t>
  </si>
  <si>
    <t>WM nr 60, ul. Bankowa 19</t>
  </si>
  <si>
    <t xml:space="preserve">uszkodzenie dachu budynku biura firmy przez oderwany podczas wichury konar drzewa </t>
  </si>
  <si>
    <t>zalanie fekaliami lokalu</t>
  </si>
  <si>
    <t>uszkodzenia domu w m. Drogoradz - pęknięcia spowodane przez zły stan drogi</t>
  </si>
  <si>
    <t>uszkodzone mienie na posesji</t>
  </si>
  <si>
    <t>uraz ciała powstały podczas jazdy na rowerze</t>
  </si>
  <si>
    <t>uraz ciała powstały podczas jazdy na hulajnodze</t>
  </si>
  <si>
    <t>zalanie mieszkania- REGRES z PZU</t>
  </si>
  <si>
    <t>zalanie lokalu przy Grzybowej 2c</t>
  </si>
  <si>
    <t>21.06.2019 / 30.04.2020</t>
  </si>
  <si>
    <t>zalanie z powodu  wyrwania okna połaciowego</t>
  </si>
  <si>
    <t>25.05.2020 /  01.06.2020</t>
  </si>
  <si>
    <t>zalanie mieszkania - REGRES z PZU</t>
  </si>
  <si>
    <t>25.09.2020</t>
  </si>
  <si>
    <t>kradzież opraw awaryjnych Bankowa 22</t>
  </si>
  <si>
    <t>kradzież opraw awaryjnych Bankowa 20</t>
  </si>
  <si>
    <t xml:space="preserve">WM nr 27, ul. Odrzańska 20-22-24 </t>
  </si>
  <si>
    <t>nieszczelność pionu kanalizacyjnego oraz pionu wodnego</t>
  </si>
  <si>
    <t>01.09.2020</t>
  </si>
  <si>
    <t>21.09.2020</t>
  </si>
  <si>
    <t>WM nr 54, ul. Piłsudskiego 10</t>
  </si>
  <si>
    <t>23.09.2020</t>
  </si>
  <si>
    <t>WM nr 54, ul. Piłsudskiego 10 a, b, c</t>
  </si>
  <si>
    <t>awaria instalacji kanalizacyjnej</t>
  </si>
  <si>
    <t>14.09.2020</t>
  </si>
  <si>
    <t>WM nr 93 przy ul. Nowopol 40</t>
  </si>
  <si>
    <t>zniszczenie elewacji</t>
  </si>
  <si>
    <t>zniszczenie wiaty przystankowej</t>
  </si>
  <si>
    <t>zalanie mieszkania, poszkodowana Beata Ciećkiewicz - regres</t>
  </si>
  <si>
    <t>Nr 129, ul. Asfaltowa 15</t>
  </si>
  <si>
    <t>17.08.2020</t>
  </si>
  <si>
    <t>AC - uszkodzony kluczyk do samochodu Peugeot Partner ZPL07877</t>
  </si>
  <si>
    <t>OC</t>
  </si>
  <si>
    <t>AC - pojazd Straży Miejskiej Ford o nr rej. ZPL 55577</t>
  </si>
  <si>
    <t>AC - pożarczniczy MAN ZPL42546</t>
  </si>
  <si>
    <t>OC ZPL07877</t>
  </si>
  <si>
    <t>AC - szyba w ładowarce XCMG</t>
  </si>
  <si>
    <t>razem 2017</t>
  </si>
  <si>
    <t>razem 2018</t>
  </si>
  <si>
    <t>razem 2019</t>
  </si>
  <si>
    <t>razem 2020</t>
  </si>
  <si>
    <t>GMINA POLICE (WSZYSTKIE JEDNOSTKI BEZ WSPÓLNOT MIESZKANIOWYCH) szkody z ubezpieczenia mienia- stan na 25.09.2020 r.</t>
  </si>
  <si>
    <t>GMINA POLICE (WSZYSTKIE JEDNOSTKI BEZ WSPÓLNOT MIESZKANIOWYCH) - szkody z ubezpieczenia OC - stan na 25.09.2020 r.</t>
  </si>
  <si>
    <t>WSPÓLNOTY MIESZKANIOWE ZARZĄDZANE PRZEZ ZGKiM - z ubezpieczenia mienia - stan na 25.09.2020 r.</t>
  </si>
  <si>
    <t>GMINA POLICE (WSZYSTKIE JEDNOSTKI BEZ WSPÓLNOT MIESZKANIOWYCH) szkody komunikacyjne- stan na 25.09.2020 r.</t>
  </si>
  <si>
    <t>szkody z ubezpieczenia mienia WM 2017</t>
  </si>
  <si>
    <t>szkody z ubezpieczenia mienia WM 2018</t>
  </si>
  <si>
    <t>Gmina Police wraz z jednostkami organizacyjnymi bez Wspólnot Mieszkaniowych</t>
  </si>
  <si>
    <t>Wspólnoty Mieszkaniowe administrowane przez ZGKiM</t>
  </si>
  <si>
    <t>rezerwy</t>
  </si>
  <si>
    <t>łącznie 2017-2020</t>
  </si>
  <si>
    <t>wysokość wypłaconych odszkodowań</t>
  </si>
  <si>
    <t>ubezpieczenie mienia</t>
  </si>
  <si>
    <t xml:space="preserve">liczba szkód </t>
  </si>
  <si>
    <t>ubezpieczenie OC</t>
  </si>
  <si>
    <t>ubezpieczenia komunikacyjne</t>
  </si>
  <si>
    <t>Zestawienie wypłaconych odszkodowań z tytułu zawartych umów ubezpieczenia w okresie 01.01.2017 r. - 31.12.2020 r. - stan na 26.09.2020 r.</t>
  </si>
  <si>
    <t>rezerwy z ubezp. mienia</t>
  </si>
  <si>
    <t>rezerwy z ubezp. OC</t>
  </si>
  <si>
    <t>rezerwy z ubezp. mienia łącznie</t>
  </si>
  <si>
    <t>rezerwy z ubezp. OC łącznie</t>
  </si>
  <si>
    <t>odszkodowania - mienie, komunikacja i OC łącznie  2017-2020</t>
  </si>
  <si>
    <t>odszkodowania - mienie i OC łącznie 2017-2020</t>
  </si>
  <si>
    <t>łącznie 2017</t>
  </si>
  <si>
    <t>łącznie 2018</t>
  </si>
  <si>
    <t>łącznie 2019</t>
  </si>
  <si>
    <t>łącznie 2020</t>
  </si>
  <si>
    <t>WSPÓLNOTY MIESZKANIOWE ZARZĄDZANE PRZEZ ZGKiM -z ubezpieczenia OC- stan na 25.09.2020 r.</t>
  </si>
  <si>
    <t>szkody z ubezp. OC zarządcy - brak</t>
  </si>
  <si>
    <t>szkody z ubezp. NNW - brak</t>
  </si>
  <si>
    <t xml:space="preserve">wstępnie odmowa </t>
  </si>
  <si>
    <t>rezerwa 3394 zł</t>
  </si>
  <si>
    <t xml:space="preserve">odmowa </t>
  </si>
  <si>
    <t>odmowa z powody braku wskazania danych sprawcy</t>
  </si>
  <si>
    <t>uszkodzone panele należą do najmecy a nie WM</t>
  </si>
  <si>
    <t>najemca zgłosił szkodę z prywatnej polisy</t>
  </si>
  <si>
    <t xml:space="preserve"> szkoda zgłaszana jako informacja o możliwości roszczenia - zakończona odmową do czasu wpłynięcia roszczeń</t>
  </si>
  <si>
    <t xml:space="preserve"> decyzja odmowna ze względu na wypłatę odszkodowania z prywatnego ubezpieczenia poszkodowanego</t>
  </si>
  <si>
    <t>decyzja odmowna ze względu na wypłatę odszkodowania z prywatnego ubezpieczenia poszkodowanego</t>
  </si>
  <si>
    <t xml:space="preserve"> odmowa ze względu na brak odpowiedzialności</t>
  </si>
  <si>
    <t>rezerwa 1310 zł</t>
  </si>
  <si>
    <t>odmowa z uwagi na brak dostarczonej dokumentacji przez Poszkodowanego</t>
  </si>
  <si>
    <t>rezerwa 1394,42 zł</t>
  </si>
  <si>
    <t>rezerwa 475,07 zł</t>
  </si>
  <si>
    <t>odmowa - odpowiedzialny za stan techniczny urządzeń  lokator</t>
  </si>
  <si>
    <t>brak odpowiedzialności</t>
  </si>
  <si>
    <t>Poszkodowana otrzymała odszkodowanie z prywatnej polisy</t>
  </si>
  <si>
    <r>
      <t xml:space="preserve">zgł. jako możliwe roszczenia - </t>
    </r>
    <r>
      <rPr>
        <sz val="9"/>
        <rFont val="Times New Roman"/>
        <family val="1"/>
      </rPr>
      <t>odmowa do czasu wpłynięcia regresu</t>
    </r>
  </si>
  <si>
    <t>szkoda zgłaszana jako informacja o możliwości powstania roszczenia</t>
  </si>
  <si>
    <t>odmowa ze względu na stopniowe i długotrwałe oddziaływanie  wilgoci i czynników biologicznych; rezewa 2.069 zł</t>
  </si>
  <si>
    <t>rezygnacja z roszczeń, likwidacja z własnej polisy</t>
  </si>
  <si>
    <t>szkoda zgłaszana z prywatnego ubezpieczenia lokatora, może powstać roszczenie</t>
  </si>
  <si>
    <t>brak wykazanej winy Ubezpieczonego</t>
  </si>
  <si>
    <t>nieudostępnienie mienia do oględzin</t>
  </si>
  <si>
    <t>odmowa ze względu na rezygnację z roszczeń</t>
  </si>
  <si>
    <t xml:space="preserve"> brak winy ubezpieczonego (odkręcony zawór wody u sąsiada)</t>
  </si>
  <si>
    <t>w uzasadnieniu wskazano min. na brak dowód potwierdzających niedopełnienie obowiązków przez Ubezpieczonego</t>
  </si>
  <si>
    <t>zgł. jako inf. o możliwości powstania roszczenia; odmowa do czasu wpłynięcia roszczenia</t>
  </si>
  <si>
    <t>brak odpowiedzialności WM</t>
  </si>
  <si>
    <r>
      <t>odmowa ze względu na brak roszczenia (</t>
    </r>
    <r>
      <rPr>
        <b/>
        <sz val="10"/>
        <rFont val="Times New Roman"/>
        <family val="1"/>
      </rPr>
      <t>zgłaszane jako inf. o możliwości powstania roszczeni</t>
    </r>
    <r>
      <rPr>
        <sz val="10"/>
        <rFont val="Times New Roman"/>
        <family val="1"/>
      </rPr>
      <t xml:space="preserve">a / </t>
    </r>
    <r>
      <rPr>
        <b/>
        <sz val="10"/>
        <rFont val="Times New Roman"/>
        <family val="1"/>
      </rPr>
      <t>możliwy regres)</t>
    </r>
  </si>
  <si>
    <t>odmowa - szkoda zakończona rezygnacją roszczeń ze względu na likwidację szkody przez ubezpieczyciela poszkodowanego</t>
  </si>
  <si>
    <t>odmowa - szkoda zakończona ze względu na zakończoną  likwidację szkody przez ubezpieczyciela poszkodowanego</t>
  </si>
  <si>
    <t xml:space="preserve">odmowa - brak podstaw do stwierdzenia zaniedbań lub zaniechań ze strony Ubezpieczonego, odpowiedzialny za szkodę lokator </t>
  </si>
  <si>
    <t>rezygnacja z roszczeń</t>
  </si>
  <si>
    <t>regres</t>
  </si>
  <si>
    <t>brak działania lub zaniechania Ubezpieczonego.</t>
  </si>
  <si>
    <t xml:space="preserve"> regres</t>
  </si>
  <si>
    <t xml:space="preserve"> brak stwierdzenia niedrożności pionu wodnego</t>
  </si>
  <si>
    <t xml:space="preserve"> brak odpowiedzialności Ubezpieczonego</t>
  </si>
  <si>
    <t>na brak w aktach dowodów jednoznacznie potwierdzających, że do zalania doszło w związku z niedopełnieniem przez Ubezpieczonego powierzonych mu obowiązków</t>
  </si>
  <si>
    <t>brak odpowiedzialności Ubezpieczonego</t>
  </si>
  <si>
    <t>brak odpowiedzialnosci Ubezpieczonego</t>
  </si>
  <si>
    <t>odmowa ze względu na długotrwałe działanie wilgoci i czynników biologicznych; 20.03.2019 - odmowa - podtrz. poprzednie stanowisko</t>
  </si>
  <si>
    <t>poszkodowana otrzymała odszkodowanie z innego TU</t>
  </si>
  <si>
    <t>brak odpowiedzialności ubezpieczonego, odpowiedzialnym za powstanie szkody był lokator mieszkania znajdującego się powyżej zalanego lokalu</t>
  </si>
  <si>
    <t>zamknięcie do czasu wpłynięcia roszczenia</t>
  </si>
  <si>
    <t>odmowa ze względu na powstanie szkody w mieniu nie należącym do poszkodowanej (cz. wspólna)</t>
  </si>
  <si>
    <t xml:space="preserve">11.04.2018, </t>
  </si>
  <si>
    <t xml:space="preserve">brak odpowiedzi ZGKiM, po wpłynięciu sprawa zostanie wznowiona </t>
  </si>
  <si>
    <r>
      <t>zalanie lokali mieszkalnego (</t>
    </r>
    <r>
      <rPr>
        <b/>
        <sz val="10"/>
        <rFont val="Times New Roman"/>
        <family val="1"/>
      </rPr>
      <t>regres)</t>
    </r>
  </si>
  <si>
    <t>30.08.2018/ 19.02.2019</t>
  </si>
  <si>
    <t>odmowa ze względu na długotrwałe działanie wilgoci i czynników biologicznych</t>
  </si>
  <si>
    <t>odmowa - brak podstaw do stwierdzenia zaniedbań lub zaniechań ze strony Ubezpieczonego, odpowiedzialny za szkodę lokator lokalu nr 3</t>
  </si>
  <si>
    <t>długotrwałe działanie wilgoci</t>
  </si>
  <si>
    <t>odmowa ze względu na brak wskazania sprawcy szkody</t>
  </si>
  <si>
    <t>07.11.2018/ 23.11.2018</t>
  </si>
  <si>
    <t>25.02.2019/ 11.03.2019</t>
  </si>
  <si>
    <t>25.02.2019/ 07.03.2019</t>
  </si>
  <si>
    <t>27-28.06.2017 /06.07.2017</t>
  </si>
  <si>
    <t>18.09.2018/ 23.01.2019/ 20.03.2019</t>
  </si>
  <si>
    <t>odmowa - brak odpowiedzialności</t>
  </si>
  <si>
    <t xml:space="preserve">odmowa ze względu na brak dokumentacji od poszkodowanego; brak podstaw do ustalenia objęcia odpowiedzialnością </t>
  </si>
  <si>
    <t>brak odpow. Ubezpieczonego, odpowiedzialny za szkodę najemca lokalu nr 7</t>
  </si>
  <si>
    <t xml:space="preserve"> brak odpowiedzialności Gminy - siła wyższa, po odwołaniu wypłata</t>
  </si>
  <si>
    <t>rezrewa 5500 zł</t>
  </si>
  <si>
    <t xml:space="preserve"> rezrewa 5500 zł</t>
  </si>
  <si>
    <t xml:space="preserve"> rezerwa  3 847,39 zł</t>
  </si>
  <si>
    <t>brak dostarczonej dokumentacji, po dostarczeniu szkoda zostanie wznowiona</t>
  </si>
  <si>
    <t xml:space="preserve">odmowa ze względu na brak odpowiedzialności Ubezpieczonego </t>
  </si>
  <si>
    <t>wstępnie odmowa ze względu na brak odpowiedzialności Ubezpieczonego (szkoda powst. Z powodu warunków pogodowych, obowiązku wykonywane należycie) następnie wypłata</t>
  </si>
  <si>
    <t>odmowa ze względu na brak uznania zasadności roszczenia</t>
  </si>
  <si>
    <t>odmowa ze względu na brak udokumentowania poniesienia nakładów adaptacyjnych (przedmiot szkody nie należy do poszkodowanego)</t>
  </si>
  <si>
    <t xml:space="preserve"> szkoda regresowa </t>
  </si>
  <si>
    <t xml:space="preserve"> Poszkodowany nie dostarczył dokumentów</t>
  </si>
  <si>
    <t>odmowa ze względu na brak naprawy poprzedniej szkody, w której zakres szkód był zbieżny</t>
  </si>
  <si>
    <t>brak wskazania przyczyny powstania szkody i wykazanej winy</t>
  </si>
  <si>
    <t xml:space="preserve">zgłaszane jako informacja o możliwości powstania roszczenia; odmowa do czasu wpłynięcia ew. regresu; </t>
  </si>
  <si>
    <t xml:space="preserve"> wypłata</t>
  </si>
  <si>
    <t>odmowa, w uzasadnieniu wskazano, że zapadnięcie nawierzchni nastąpiło w wyniku awarii wodociągu za który odpowiedzialny jest inny podmiot</t>
  </si>
  <si>
    <t>w uzasadnieniu wskazano, że zdarzenie było przypadkiem losowym, na którego powstanie Ubezpieczony nie miał wpływu</t>
  </si>
  <si>
    <t>brak odpowiedzialności ubezpieczonego</t>
  </si>
  <si>
    <t>brak winy Ubezpieczonego</t>
  </si>
  <si>
    <t>brak odpowiedzialności Gminy</t>
  </si>
  <si>
    <t>odmowa ze względu na likwidację szkody z ubezp. AC pojazdu Poszkodowanego</t>
  </si>
  <si>
    <t>wypłata w odpowiedzi na regres</t>
  </si>
  <si>
    <t>brak podstaw do uznania zaniedbania lub zawinienia ze strony szkoły, które doprowadzić miały do kradzieży mienia</t>
  </si>
  <si>
    <t>zalanie - regres</t>
  </si>
  <si>
    <t>brak wykazania winy przez Poszkodowaną</t>
  </si>
  <si>
    <t xml:space="preserve">w uzasadnieniu wskazano min. na rozbieżność informacji przekazywanych przez poszkodowaną, które nie dają podstaw do uznania iż zdarzenie powstało w podanych okolicznościach
</t>
  </si>
  <si>
    <t>brak odpowiedzialności, szkoda powstała w wyniku silnego wiatru (orkan Ksawery)</t>
  </si>
  <si>
    <t xml:space="preserve"> brak odpowiedzialności ZWiK</t>
  </si>
  <si>
    <t>z UM - odmowa; ze ZWiK wypłata</t>
  </si>
  <si>
    <t>rezerwa 5000 zł</t>
  </si>
  <si>
    <t>rezerwa 3081 zł</t>
  </si>
  <si>
    <t>rezerwa 11.140,27 zł</t>
  </si>
  <si>
    <t>rezerwa 300 zł</t>
  </si>
  <si>
    <t>20.02.2019, 22.02.2019</t>
  </si>
  <si>
    <t>odmowa  do czasu ustalenia podstawy odpowiedzialności polisowej; szkoda przerejestrowana na UM</t>
  </si>
  <si>
    <t>wycofanie zgłoszenia</t>
  </si>
  <si>
    <t>odmowa ze względu na brak dokumentacji (szkoda w zawieszeniu)</t>
  </si>
  <si>
    <t>rezerwa 1.566.412,60 zł</t>
  </si>
  <si>
    <t>30.09.2019/ 31.10.2019</t>
  </si>
  <si>
    <t>12.12.2018/ 31.12.2018/ 07.02.2019/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</si>
</sst>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\ _z_ł_-;\-* #,##0\ _z_ł_-;_-* &quot;-&quot;??\ _z_ł_-;_-@_-"/>
    <numFmt numFmtId="167" formatCode="\R\R\R\R\-mm\-dd"/>
    <numFmt numFmtId="168" formatCode="_-* #,##0.0\ _z_ł_-;\-* #,##0.0\ _z_ł_-;_-* &quot;-&quot;\ _z_ł_-;_-@_-"/>
    <numFmt numFmtId="169" formatCode="_-* #,##0.00\ _z_ł_-;\-* #,##0.00\ _z_ł_-;_-* &quot;-&quot;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_ ;[Red]\-#,##0.00\ "/>
    <numFmt numFmtId="175" formatCode="_-* #,##0.00\ \z\ł_-;\-* #,##0.00\ \z\ł_-;_-* &quot;-&quot;??\ \z\ł_-;_-@_-"/>
    <numFmt numFmtId="176" formatCode="_(&quot;zł&quot;* #,##0.00_);_(&quot;zł&quot;* \(#,##0.00\);_(&quot;zł&quot;* &quot;-&quot;??_);_(@_)"/>
    <numFmt numFmtId="177" formatCode="#,##0.00\ &quot;zł&quot;"/>
    <numFmt numFmtId="178" formatCode="#,##0\ &quot;zł&quot;"/>
    <numFmt numFmtId="179" formatCode="_(* #,##0.00_);_(* \(#,##0.00\);_(* &quot;-&quot;??_);_(@_)"/>
    <numFmt numFmtId="180" formatCode="#,##0\ \z\ł"/>
    <numFmt numFmtId="181" formatCode="_-* #,##0.0\ _z_ł_-;\-* #,##0.0\ _z_ł_-;_-* &quot;-&quot;??\ _z_ł_-;_-@_-"/>
    <numFmt numFmtId="182" formatCode="[$-415]d\ mmmm\ yyyy"/>
    <numFmt numFmtId="183" formatCode="0.0"/>
    <numFmt numFmtId="184" formatCode="_-* #,##0.000\ _z_ł_-;\-* #,##0.000\ _z_ł_-;_-* &quot;-&quot;??\ _z_ł_-;_-@_-"/>
    <numFmt numFmtId="185" formatCode="_-* #,##0.0000\ _z_ł_-;\-* #,##0.0000\ _z_ł_-;_-* &quot;-&quot;??\ _z_ł_-;_-@_-"/>
    <numFmt numFmtId="186" formatCode="0.0000"/>
    <numFmt numFmtId="187" formatCode="0.000"/>
    <numFmt numFmtId="188" formatCode="[$-F800]dddd\,\ mmmm\ dd\,\ yyyy"/>
    <numFmt numFmtId="189" formatCode="[$-F400]h:mm:ss\ AM/PM"/>
    <numFmt numFmtId="190" formatCode="_-* #,##0.00\ [$zł-415]_-;\-* #,##0.00\ [$zł-415]_-;_-* &quot;-&quot;??\ [$zł-415]_-;_-@_-"/>
    <numFmt numFmtId="191" formatCode="dd/mm/yyyy"/>
    <numFmt numFmtId="192" formatCode="#,##0_ ;\-#,##0\ "/>
    <numFmt numFmtId="193" formatCode="_-* #,##0\ &quot;zł&quot;_-;\-* #,##0\ &quot;zł&quot;_-;_-* &quot;-&quot;??\ &quot;zł&quot;_-;_-@_-"/>
  </numFmts>
  <fonts count="5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00FF"/>
      <name val="Times New Roman"/>
      <family val="1"/>
    </font>
    <font>
      <sz val="12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>
      <alignment/>
      <protection/>
    </xf>
    <xf numFmtId="0" fontId="46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43" fontId="3" fillId="0" borderId="10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4" fillId="30" borderId="10" xfId="0" applyFont="1" applyFill="1" applyBorder="1" applyAlignment="1">
      <alignment horizontal="left" vertical="top" wrapText="1"/>
    </xf>
    <xf numFmtId="43" fontId="4" fillId="30" borderId="10" xfId="42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wrapText="1"/>
    </xf>
    <xf numFmtId="0" fontId="2" fillId="30" borderId="10" xfId="0" applyFont="1" applyFill="1" applyBorder="1" applyAlignment="1">
      <alignment horizontal="justify" vertical="top" wrapText="1"/>
    </xf>
    <xf numFmtId="0" fontId="2" fillId="30" borderId="10" xfId="0" applyFont="1" applyFill="1" applyBorder="1" applyAlignment="1">
      <alignment horizontal="left" vertical="top" wrapText="1"/>
    </xf>
    <xf numFmtId="0" fontId="3" fillId="6" borderId="10" xfId="0" applyFont="1" applyFill="1" applyBorder="1" applyAlignment="1">
      <alignment wrapText="1"/>
    </xf>
    <xf numFmtId="0" fontId="3" fillId="6" borderId="10" xfId="0" applyFont="1" applyFill="1" applyBorder="1" applyAlignment="1">
      <alignment horizontal="left" wrapText="1"/>
    </xf>
    <xf numFmtId="0" fontId="4" fillId="6" borderId="10" xfId="0" applyFont="1" applyFill="1" applyBorder="1" applyAlignment="1">
      <alignment horizontal="center" wrapText="1"/>
    </xf>
    <xf numFmtId="0" fontId="6" fillId="6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30" borderId="11" xfId="0" applyFont="1" applyFill="1" applyBorder="1" applyAlignment="1">
      <alignment horizontal="left" vertical="top" wrapText="1"/>
    </xf>
    <xf numFmtId="43" fontId="4" fillId="6" borderId="10" xfId="42" applyNumberFormat="1" applyFont="1" applyFill="1" applyBorder="1" applyAlignment="1">
      <alignment horizontal="right" wrapText="1"/>
    </xf>
    <xf numFmtId="0" fontId="3" fillId="6" borderId="11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3" fontId="12" fillId="6" borderId="10" xfId="42" applyNumberFormat="1" applyFont="1" applyFill="1" applyBorder="1" applyAlignment="1">
      <alignment wrapText="1"/>
    </xf>
    <xf numFmtId="43" fontId="6" fillId="0" borderId="0" xfId="0" applyNumberFormat="1" applyFont="1" applyFill="1" applyAlignment="1">
      <alignment horizontal="center" vertical="center" wrapText="1"/>
    </xf>
    <xf numFmtId="43" fontId="2" fillId="3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43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/>
    </xf>
    <xf numFmtId="43" fontId="4" fillId="6" borderId="10" xfId="42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2" fontId="4" fillId="6" borderId="10" xfId="42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3" fillId="0" borderId="15" xfId="42" applyNumberFormat="1" applyFont="1" applyFill="1" applyBorder="1" applyAlignment="1">
      <alignment horizontal="center"/>
    </xf>
    <xf numFmtId="2" fontId="4" fillId="6" borderId="10" xfId="42" applyNumberFormat="1" applyFont="1" applyFill="1" applyBorder="1" applyAlignment="1">
      <alignment horizontal="center"/>
    </xf>
    <xf numFmtId="0" fontId="3" fillId="6" borderId="12" xfId="0" applyFont="1" applyFill="1" applyBorder="1" applyAlignment="1">
      <alignment horizontal="left" wrapText="1"/>
    </xf>
    <xf numFmtId="0" fontId="3" fillId="6" borderId="12" xfId="0" applyFont="1" applyFill="1" applyBorder="1" applyAlignment="1">
      <alignment wrapText="1"/>
    </xf>
    <xf numFmtId="43" fontId="4" fillId="6" borderId="12" xfId="0" applyNumberFormat="1" applyFont="1" applyFill="1" applyBorder="1" applyAlignment="1">
      <alignment horizontal="right" wrapText="1"/>
    </xf>
    <xf numFmtId="0" fontId="3" fillId="6" borderId="10" xfId="0" applyFont="1" applyFill="1" applyBorder="1" applyAlignment="1">
      <alignment/>
    </xf>
    <xf numFmtId="0" fontId="3" fillId="6" borderId="10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 horizontal="center"/>
    </xf>
    <xf numFmtId="2" fontId="3" fillId="0" borderId="10" xfId="42" applyNumberFormat="1" applyFont="1" applyFill="1" applyBorder="1" applyAlignment="1">
      <alignment horizontal="center"/>
    </xf>
    <xf numFmtId="0" fontId="4" fillId="6" borderId="10" xfId="0" applyFont="1" applyFill="1" applyBorder="1" applyAlignment="1">
      <alignment horizontal="right" wrapText="1"/>
    </xf>
    <xf numFmtId="2" fontId="3" fillId="0" borderId="15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 wrapText="1"/>
    </xf>
    <xf numFmtId="2" fontId="7" fillId="0" borderId="15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/>
    </xf>
    <xf numFmtId="43" fontId="4" fillId="6" borderId="10" xfId="42" applyFont="1" applyFill="1" applyBorder="1" applyAlignment="1">
      <alignment horizontal="center" shrinkToFi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5" fillId="32" borderId="10" xfId="0" applyFont="1" applyFill="1" applyBorder="1" applyAlignment="1">
      <alignment horizontal="left"/>
    </xf>
    <xf numFmtId="43" fontId="14" fillId="0" borderId="10" xfId="42" applyFont="1" applyBorder="1" applyAlignment="1">
      <alignment wrapText="1"/>
    </xf>
    <xf numFmtId="43" fontId="14" fillId="0" borderId="10" xfId="42" applyFont="1" applyBorder="1" applyAlignment="1">
      <alignment/>
    </xf>
    <xf numFmtId="43" fontId="14" fillId="0" borderId="10" xfId="42" applyFont="1" applyBorder="1" applyAlignment="1">
      <alignment shrinkToFit="1"/>
    </xf>
    <xf numFmtId="43" fontId="14" fillId="0" borderId="10" xfId="42" applyFont="1" applyFill="1" applyBorder="1" applyAlignment="1">
      <alignment shrinkToFit="1"/>
    </xf>
    <xf numFmtId="0" fontId="13" fillId="0" borderId="10" xfId="0" applyFont="1" applyBorder="1" applyAlignment="1">
      <alignment horizontal="right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43" fontId="14" fillId="0" borderId="10" xfId="42" applyFont="1" applyFill="1" applyBorder="1" applyAlignment="1">
      <alignment/>
    </xf>
    <xf numFmtId="43" fontId="13" fillId="0" borderId="10" xfId="42" applyFont="1" applyBorder="1" applyAlignment="1">
      <alignment/>
    </xf>
    <xf numFmtId="43" fontId="14" fillId="0" borderId="10" xfId="42" applyFont="1" applyFill="1" applyBorder="1" applyAlignment="1">
      <alignment wrapText="1"/>
    </xf>
    <xf numFmtId="43" fontId="13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6" xfId="0" applyFont="1" applyBorder="1" applyAlignment="1">
      <alignment horizontal="right"/>
    </xf>
    <xf numFmtId="0" fontId="13" fillId="0" borderId="13" xfId="0" applyFont="1" applyBorder="1" applyAlignment="1">
      <alignment/>
    </xf>
    <xf numFmtId="43" fontId="13" fillId="0" borderId="13" xfId="0" applyNumberFormat="1" applyFont="1" applyBorder="1" applyAlignment="1">
      <alignment shrinkToFit="1"/>
    </xf>
    <xf numFmtId="165" fontId="14" fillId="0" borderId="17" xfId="44" applyFont="1" applyFill="1" applyBorder="1" applyAlignment="1">
      <alignment horizontal="left"/>
    </xf>
    <xf numFmtId="6" fontId="14" fillId="0" borderId="10" xfId="0" applyNumberFormat="1" applyFont="1" applyFill="1" applyBorder="1" applyAlignment="1">
      <alignment/>
    </xf>
    <xf numFmtId="6" fontId="13" fillId="0" borderId="10" xfId="0" applyNumberFormat="1" applyFont="1" applyBorder="1" applyAlignment="1">
      <alignment/>
    </xf>
    <xf numFmtId="43" fontId="13" fillId="0" borderId="10" xfId="42" applyFont="1" applyBorder="1" applyAlignment="1">
      <alignment shrinkToFit="1"/>
    </xf>
    <xf numFmtId="0" fontId="14" fillId="6" borderId="10" xfId="0" applyFont="1" applyFill="1" applyBorder="1" applyAlignment="1">
      <alignment wrapText="1"/>
    </xf>
    <xf numFmtId="0" fontId="0" fillId="6" borderId="10" xfId="0" applyFont="1" applyFill="1" applyBorder="1" applyAlignment="1">
      <alignment wrapText="1"/>
    </xf>
    <xf numFmtId="0" fontId="14" fillId="6" borderId="13" xfId="0" applyFont="1" applyFill="1" applyBorder="1" applyAlignment="1">
      <alignment wrapText="1"/>
    </xf>
    <xf numFmtId="0" fontId="13" fillId="0" borderId="11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0" xfId="0" applyFont="1" applyBorder="1" applyAlignment="1">
      <alignment/>
    </xf>
    <xf numFmtId="0" fontId="13" fillId="6" borderId="18" xfId="0" applyFont="1" applyFill="1" applyBorder="1" applyAlignment="1">
      <alignment horizontal="right" wrapText="1"/>
    </xf>
    <xf numFmtId="0" fontId="13" fillId="6" borderId="19" xfId="0" applyFont="1" applyFill="1" applyBorder="1" applyAlignment="1">
      <alignment horizontal="center"/>
    </xf>
    <xf numFmtId="43" fontId="16" fillId="6" borderId="20" xfId="42" applyFont="1" applyFill="1" applyBorder="1" applyAlignment="1">
      <alignment shrinkToFit="1"/>
    </xf>
    <xf numFmtId="0" fontId="13" fillId="6" borderId="21" xfId="0" applyFont="1" applyFill="1" applyBorder="1" applyAlignment="1">
      <alignment horizontal="right"/>
    </xf>
    <xf numFmtId="0" fontId="13" fillId="6" borderId="22" xfId="0" applyFont="1" applyFill="1" applyBorder="1" applyAlignment="1">
      <alignment/>
    </xf>
    <xf numFmtId="43" fontId="13" fillId="6" borderId="23" xfId="42" applyFont="1" applyFill="1" applyBorder="1" applyAlignment="1">
      <alignment shrinkToFit="1"/>
    </xf>
    <xf numFmtId="0" fontId="13" fillId="6" borderId="24" xfId="0" applyFont="1" applyFill="1" applyBorder="1" applyAlignment="1">
      <alignment horizontal="right"/>
    </xf>
    <xf numFmtId="0" fontId="13" fillId="6" borderId="25" xfId="0" applyFont="1" applyFill="1" applyBorder="1" applyAlignment="1">
      <alignment/>
    </xf>
    <xf numFmtId="43" fontId="13" fillId="6" borderId="26" xfId="42" applyFont="1" applyFill="1" applyBorder="1" applyAlignment="1">
      <alignment/>
    </xf>
    <xf numFmtId="0" fontId="13" fillId="6" borderId="13" xfId="0" applyFont="1" applyFill="1" applyBorder="1" applyAlignment="1">
      <alignment horizontal="right" wrapText="1"/>
    </xf>
    <xf numFmtId="0" fontId="13" fillId="6" borderId="13" xfId="0" applyFont="1" applyFill="1" applyBorder="1" applyAlignment="1">
      <alignment horizontal="right"/>
    </xf>
    <xf numFmtId="43" fontId="13" fillId="6" borderId="13" xfId="0" applyNumberFormat="1" applyFont="1" applyFill="1" applyBorder="1" applyAlignment="1">
      <alignment horizontal="right"/>
    </xf>
    <xf numFmtId="0" fontId="14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43" fontId="13" fillId="6" borderId="10" xfId="42" applyFont="1" applyFill="1" applyBorder="1" applyAlignment="1">
      <alignment/>
    </xf>
    <xf numFmtId="43" fontId="16" fillId="6" borderId="10" xfId="42" applyFont="1" applyFill="1" applyBorder="1" applyAlignment="1">
      <alignment/>
    </xf>
    <xf numFmtId="49" fontId="4" fillId="6" borderId="10" xfId="0" applyNumberFormat="1" applyFont="1" applyFill="1" applyBorder="1" applyAlignment="1">
      <alignment horizontal="right" wrapText="1"/>
    </xf>
    <xf numFmtId="43" fontId="12" fillId="6" borderId="10" xfId="42" applyFont="1" applyFill="1" applyBorder="1" applyAlignment="1">
      <alignment horizontal="center"/>
    </xf>
    <xf numFmtId="43" fontId="12" fillId="6" borderId="10" xfId="42" applyFont="1" applyFill="1" applyBorder="1" applyAlignment="1">
      <alignment wrapText="1"/>
    </xf>
    <xf numFmtId="43" fontId="4" fillId="6" borderId="10" xfId="42" applyFont="1" applyFill="1" applyBorder="1" applyAlignment="1">
      <alignment horizontal="right" wrapText="1"/>
    </xf>
    <xf numFmtId="43" fontId="4" fillId="6" borderId="10" xfId="42" applyFont="1" applyFill="1" applyBorder="1" applyAlignment="1">
      <alignment horizontal="right"/>
    </xf>
    <xf numFmtId="43" fontId="4" fillId="6" borderId="10" xfId="42" applyFont="1" applyFill="1" applyBorder="1" applyAlignment="1">
      <alignment horizontal="center" vertical="center"/>
    </xf>
    <xf numFmtId="43" fontId="4" fillId="6" borderId="10" xfId="42" applyFont="1" applyFill="1" applyBorder="1" applyAlignment="1">
      <alignment horizontal="center"/>
    </xf>
    <xf numFmtId="43" fontId="4" fillId="6" borderId="15" xfId="42" applyFont="1" applyFill="1" applyBorder="1" applyAlignment="1">
      <alignment horizontal="center"/>
    </xf>
    <xf numFmtId="0" fontId="16" fillId="0" borderId="0" xfId="0" applyFont="1" applyAlignment="1">
      <alignment/>
    </xf>
    <xf numFmtId="43" fontId="4" fillId="6" borderId="10" xfId="0" applyNumberFormat="1" applyFont="1" applyFill="1" applyBorder="1" applyAlignment="1">
      <alignment horizontal="right"/>
    </xf>
    <xf numFmtId="43" fontId="4" fillId="6" borderId="10" xfId="0" applyNumberFormat="1" applyFont="1" applyFill="1" applyBorder="1" applyAlignment="1">
      <alignment horizontal="right" wrapText="1"/>
    </xf>
    <xf numFmtId="43" fontId="4" fillId="6" borderId="10" xfId="42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left" wrapText="1"/>
    </xf>
    <xf numFmtId="43" fontId="3" fillId="0" borderId="15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vertical="center" wrapText="1"/>
    </xf>
    <xf numFmtId="0" fontId="15" fillId="32" borderId="11" xfId="0" applyFont="1" applyFill="1" applyBorder="1" applyAlignment="1">
      <alignment horizontal="center"/>
    </xf>
    <xf numFmtId="0" fontId="15" fillId="32" borderId="27" xfId="0" applyFont="1" applyFill="1" applyBorder="1" applyAlignment="1">
      <alignment horizontal="center"/>
    </xf>
    <xf numFmtId="0" fontId="15" fillId="32" borderId="28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13" fillId="32" borderId="27" xfId="0" applyFont="1" applyFill="1" applyBorder="1" applyAlignment="1">
      <alignment horizontal="center"/>
    </xf>
    <xf numFmtId="0" fontId="13" fillId="32" borderId="28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0" fontId="52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center" wrapText="1"/>
    </xf>
    <xf numFmtId="0" fontId="52" fillId="0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52" fillId="0" borderId="11" xfId="0" applyFont="1" applyFill="1" applyBorder="1" applyAlignment="1">
      <alignment horizontal="center" wrapText="1"/>
    </xf>
    <xf numFmtId="0" fontId="52" fillId="0" borderId="27" xfId="0" applyFont="1" applyFill="1" applyBorder="1" applyAlignment="1">
      <alignment horizontal="center" wrapText="1"/>
    </xf>
    <xf numFmtId="0" fontId="52" fillId="0" borderId="28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0">
      <selection activeCell="N16" sqref="N16"/>
    </sheetView>
  </sheetViews>
  <sheetFormatPr defaultColWidth="9.00390625" defaultRowHeight="12.75"/>
  <cols>
    <col min="1" max="1" width="30.375" style="0" customWidth="1"/>
    <col min="2" max="2" width="6.125" style="0" customWidth="1"/>
    <col min="3" max="3" width="14.125" style="0" customWidth="1"/>
    <col min="4" max="4" width="13.125" style="0" customWidth="1"/>
    <col min="5" max="5" width="5.875" style="0" customWidth="1"/>
    <col min="6" max="7" width="14.125" style="0" customWidth="1"/>
    <col min="8" max="8" width="6.00390625" style="0" customWidth="1"/>
    <col min="9" max="10" width="14.125" style="0" customWidth="1"/>
  </cols>
  <sheetData>
    <row r="1" spans="1:10" ht="12.75">
      <c r="A1" s="85" t="s">
        <v>1428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2.75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0" ht="12.75">
      <c r="A3" s="159" t="s">
        <v>1419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0" ht="12.75">
      <c r="A4" s="92"/>
      <c r="B4" s="155" t="s">
        <v>1424</v>
      </c>
      <c r="C4" s="155"/>
      <c r="D4" s="155"/>
      <c r="E4" s="156" t="s">
        <v>1426</v>
      </c>
      <c r="F4" s="157"/>
      <c r="G4" s="158"/>
      <c r="H4" s="155" t="s">
        <v>1427</v>
      </c>
      <c r="I4" s="155"/>
      <c r="J4" s="155"/>
    </row>
    <row r="5" spans="1:10" ht="39">
      <c r="A5" s="89"/>
      <c r="B5" s="112" t="s">
        <v>1425</v>
      </c>
      <c r="C5" s="112" t="s">
        <v>1423</v>
      </c>
      <c r="D5" s="113" t="s">
        <v>1429</v>
      </c>
      <c r="E5" s="112" t="s">
        <v>1425</v>
      </c>
      <c r="F5" s="112" t="s">
        <v>1423</v>
      </c>
      <c r="G5" s="113" t="s">
        <v>1430</v>
      </c>
      <c r="H5" s="112" t="s">
        <v>1425</v>
      </c>
      <c r="I5" s="112" t="s">
        <v>1423</v>
      </c>
      <c r="J5" s="113" t="s">
        <v>1421</v>
      </c>
    </row>
    <row r="6" spans="1:10" ht="12.75">
      <c r="A6" s="115">
        <v>2020</v>
      </c>
      <c r="B6" s="91">
        <v>26</v>
      </c>
      <c r="C6" s="96">
        <v>47928.64000000001</v>
      </c>
      <c r="D6" s="91">
        <v>19521.27</v>
      </c>
      <c r="E6" s="91">
        <v>10</v>
      </c>
      <c r="F6" s="93">
        <v>15012.08</v>
      </c>
      <c r="G6" s="93">
        <v>14847.39</v>
      </c>
      <c r="H6" s="91">
        <v>1</v>
      </c>
      <c r="I6" s="93">
        <v>172.16</v>
      </c>
      <c r="J6" s="91">
        <v>0</v>
      </c>
    </row>
    <row r="7" spans="1:10" ht="12.75">
      <c r="A7" s="116">
        <v>2019</v>
      </c>
      <c r="B7" s="90">
        <v>41</v>
      </c>
      <c r="C7" s="95">
        <v>127600.73999999998</v>
      </c>
      <c r="D7" s="91"/>
      <c r="E7" s="91">
        <v>29</v>
      </c>
      <c r="F7" s="93">
        <v>28208.039999999997</v>
      </c>
      <c r="G7" s="91"/>
      <c r="H7" s="91">
        <v>3</v>
      </c>
      <c r="I7" s="93">
        <v>18647.28</v>
      </c>
      <c r="J7" s="91">
        <v>0</v>
      </c>
    </row>
    <row r="8" spans="1:10" ht="12.75">
      <c r="A8" s="116">
        <v>2018</v>
      </c>
      <c r="B8" s="90">
        <v>42</v>
      </c>
      <c r="C8" s="95">
        <v>1770207.04</v>
      </c>
      <c r="D8" s="108">
        <v>1566412.6</v>
      </c>
      <c r="E8" s="90">
        <v>22</v>
      </c>
      <c r="F8" s="94">
        <v>13171.84</v>
      </c>
      <c r="G8" s="90"/>
      <c r="H8" s="90">
        <v>2</v>
      </c>
      <c r="I8" s="94">
        <v>664.43</v>
      </c>
      <c r="J8" s="91">
        <v>0</v>
      </c>
    </row>
    <row r="9" spans="1:10" ht="12.75">
      <c r="A9" s="116">
        <v>2017</v>
      </c>
      <c r="B9" s="90">
        <v>54</v>
      </c>
      <c r="C9" s="95">
        <v>94245.07999999997</v>
      </c>
      <c r="D9" s="90"/>
      <c r="E9" s="90">
        <v>23</v>
      </c>
      <c r="F9" s="94">
        <v>19508.66</v>
      </c>
      <c r="G9" s="90"/>
      <c r="H9" s="90">
        <v>1</v>
      </c>
      <c r="I9" s="94">
        <v>1072.26</v>
      </c>
      <c r="J9" s="91">
        <v>0</v>
      </c>
    </row>
    <row r="10" spans="1:10" ht="13.5" thickBot="1">
      <c r="A10" s="105" t="s">
        <v>1422</v>
      </c>
      <c r="B10" s="106">
        <f aca="true" t="shared" si="0" ref="B10:I10">SUM(B6:B9)</f>
        <v>163</v>
      </c>
      <c r="C10" s="107">
        <f t="shared" si="0"/>
        <v>2039981.5</v>
      </c>
      <c r="D10" s="111">
        <f t="shared" si="0"/>
        <v>1585933.87</v>
      </c>
      <c r="E10" s="89">
        <f t="shared" si="0"/>
        <v>84</v>
      </c>
      <c r="F10" s="101">
        <f t="shared" si="0"/>
        <v>75900.62</v>
      </c>
      <c r="G10" s="101">
        <f t="shared" si="0"/>
        <v>14847.39</v>
      </c>
      <c r="H10" s="89">
        <f t="shared" si="0"/>
        <v>7</v>
      </c>
      <c r="I10" s="101">
        <f t="shared" si="0"/>
        <v>20556.129999999997</v>
      </c>
      <c r="J10" s="89"/>
    </row>
    <row r="11" spans="1:3" ht="45" customHeight="1" thickBot="1">
      <c r="A11" s="118" t="s">
        <v>1433</v>
      </c>
      <c r="B11" s="119">
        <f>SUM(B10,E10,H10)</f>
        <v>254</v>
      </c>
      <c r="C11" s="120">
        <f>SUM(C10,F10,I10)</f>
        <v>2136438.25</v>
      </c>
    </row>
    <row r="12" spans="1:10" ht="13.5" thickBot="1">
      <c r="A12" s="121" t="s">
        <v>1431</v>
      </c>
      <c r="B12" s="122"/>
      <c r="C12" s="123">
        <f>SUM(D10)</f>
        <v>1585933.87</v>
      </c>
      <c r="D12" s="87"/>
      <c r="E12" s="87"/>
      <c r="F12" s="87"/>
      <c r="G12" s="87"/>
      <c r="H12" s="87"/>
      <c r="I12" s="87"/>
      <c r="J12" s="87"/>
    </row>
    <row r="13" spans="1:10" ht="13.5" thickBot="1">
      <c r="A13" s="124" t="s">
        <v>1432</v>
      </c>
      <c r="B13" s="125"/>
      <c r="C13" s="126">
        <f>SUM(G10)</f>
        <v>14847.39</v>
      </c>
      <c r="D13" s="87"/>
      <c r="E13" s="87"/>
      <c r="F13" s="87"/>
      <c r="G13" s="87"/>
      <c r="H13" s="87"/>
      <c r="I13" s="87"/>
      <c r="J13" s="87"/>
    </row>
    <row r="14" spans="1:10" ht="12.75">
      <c r="A14" s="104"/>
      <c r="B14" s="87"/>
      <c r="C14" s="87"/>
      <c r="D14" s="87"/>
      <c r="E14" s="87"/>
      <c r="F14" s="87"/>
      <c r="G14" s="87"/>
      <c r="H14" s="87"/>
      <c r="I14" s="87"/>
      <c r="J14" s="87"/>
    </row>
    <row r="15" spans="1:7" ht="12.75">
      <c r="A15" s="152" t="s">
        <v>1420</v>
      </c>
      <c r="B15" s="153"/>
      <c r="C15" s="153"/>
      <c r="D15" s="153"/>
      <c r="E15" s="153"/>
      <c r="F15" s="153"/>
      <c r="G15" s="154"/>
    </row>
    <row r="16" spans="1:7" ht="12.75">
      <c r="A16" s="92"/>
      <c r="B16" s="155" t="s">
        <v>1424</v>
      </c>
      <c r="C16" s="155"/>
      <c r="D16" s="155"/>
      <c r="E16" s="156" t="s">
        <v>1426</v>
      </c>
      <c r="F16" s="157"/>
      <c r="G16" s="158"/>
    </row>
    <row r="17" spans="1:7" ht="39">
      <c r="A17" s="89"/>
      <c r="B17" s="114" t="s">
        <v>1425</v>
      </c>
      <c r="C17" s="114" t="s">
        <v>1423</v>
      </c>
      <c r="D17" s="113" t="s">
        <v>1429</v>
      </c>
      <c r="E17" s="114" t="s">
        <v>1425</v>
      </c>
      <c r="F17" s="114" t="s">
        <v>1423</v>
      </c>
      <c r="G17" s="113" t="s">
        <v>1430</v>
      </c>
    </row>
    <row r="18" spans="1:7" ht="12.75">
      <c r="A18" s="89">
        <v>2020</v>
      </c>
      <c r="B18" s="98">
        <v>15</v>
      </c>
      <c r="C18" s="100">
        <v>8515.960000000003</v>
      </c>
      <c r="D18" s="109">
        <v>6788</v>
      </c>
      <c r="E18" s="98">
        <v>16</v>
      </c>
      <c r="F18" s="100">
        <v>8258.95</v>
      </c>
      <c r="G18" s="98">
        <v>4489.49</v>
      </c>
    </row>
    <row r="19" spans="1:7" ht="12.75">
      <c r="A19" s="117">
        <v>2019</v>
      </c>
      <c r="B19" s="90">
        <v>40</v>
      </c>
      <c r="C19" s="94">
        <v>12456.18</v>
      </c>
      <c r="D19" s="90"/>
      <c r="E19" s="90">
        <v>19</v>
      </c>
      <c r="F19" s="94">
        <v>9292.85</v>
      </c>
      <c r="G19" s="90"/>
    </row>
    <row r="20" spans="1:7" ht="12.75">
      <c r="A20" s="117">
        <v>2018</v>
      </c>
      <c r="B20" s="99">
        <v>37</v>
      </c>
      <c r="C20" s="102">
        <v>18613.690000000002</v>
      </c>
      <c r="D20" s="99"/>
      <c r="E20" s="99">
        <v>42</v>
      </c>
      <c r="F20" s="102">
        <v>16795.26</v>
      </c>
      <c r="G20" s="99"/>
    </row>
    <row r="21" spans="1:7" ht="12.75">
      <c r="A21" s="117">
        <v>2017</v>
      </c>
      <c r="B21" s="98">
        <v>78</v>
      </c>
      <c r="C21" s="100">
        <v>43349.530000000006</v>
      </c>
      <c r="D21" s="98"/>
      <c r="E21" s="98">
        <v>35</v>
      </c>
      <c r="F21" s="100">
        <v>17170.17</v>
      </c>
      <c r="G21" s="98"/>
    </row>
    <row r="22" spans="1:7" ht="12.75">
      <c r="A22" s="97" t="s">
        <v>1422</v>
      </c>
      <c r="B22" s="89">
        <f aca="true" t="shared" si="1" ref="B22:G22">SUM(B18:B21)</f>
        <v>170</v>
      </c>
      <c r="C22" s="103">
        <f t="shared" si="1"/>
        <v>82935.36000000002</v>
      </c>
      <c r="D22" s="110">
        <f t="shared" si="1"/>
        <v>6788</v>
      </c>
      <c r="E22" s="89">
        <f t="shared" si="1"/>
        <v>112</v>
      </c>
      <c r="F22" s="103">
        <f t="shared" si="1"/>
        <v>51517.229999999996</v>
      </c>
      <c r="G22" s="89">
        <f t="shared" si="1"/>
        <v>4489.49</v>
      </c>
    </row>
    <row r="23" spans="1:3" ht="27" thickBot="1">
      <c r="A23" s="127" t="s">
        <v>1434</v>
      </c>
      <c r="B23" s="128">
        <f>SUM(B22,E22)</f>
        <v>282</v>
      </c>
      <c r="C23" s="129">
        <f>SUM(C22,F22)</f>
        <v>134452.59000000003</v>
      </c>
    </row>
    <row r="24" spans="1:6" ht="13.5" thickBot="1">
      <c r="A24" s="121" t="s">
        <v>1431</v>
      </c>
      <c r="B24" s="130"/>
      <c r="C24" s="132">
        <f>SUM(D22)</f>
        <v>6788</v>
      </c>
      <c r="D24" s="88"/>
      <c r="E24" s="88"/>
      <c r="F24" s="88"/>
    </row>
    <row r="25" spans="1:3" ht="13.5" thickBot="1">
      <c r="A25" s="124" t="s">
        <v>1432</v>
      </c>
      <c r="B25" s="131"/>
      <c r="C25" s="133">
        <f>SUM(G22)</f>
        <v>4489.49</v>
      </c>
    </row>
    <row r="27" ht="12.75">
      <c r="A27" s="142" t="s">
        <v>1440</v>
      </c>
    </row>
    <row r="28" ht="12.75">
      <c r="A28" s="142" t="s">
        <v>1441</v>
      </c>
    </row>
  </sheetData>
  <sheetProtection/>
  <mergeCells count="7">
    <mergeCell ref="A15:G15"/>
    <mergeCell ref="B4:D4"/>
    <mergeCell ref="E4:G4"/>
    <mergeCell ref="H4:J4"/>
    <mergeCell ref="A3:J3"/>
    <mergeCell ref="B16:D16"/>
    <mergeCell ref="E16:G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  <headerFooter>
    <oddHeader>&amp;L&amp;"Arial CE,Kursywa"Specyfikacja Istotnych Warunków Zamówienia           Znak sprawy: FN.271.1.6.2020.JF&amp;RZAŁĄCZNIK A</oddHeader>
    <oddFooter xml:space="preserve">&amp;L&amp;P/&amp;N  ZAŁĄCZNIK 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7"/>
  <sheetViews>
    <sheetView zoomScalePageLayoutView="0" workbookViewId="0" topLeftCell="A115">
      <selection activeCell="E88" sqref="E88"/>
    </sheetView>
  </sheetViews>
  <sheetFormatPr defaultColWidth="8.875" defaultRowHeight="12.75"/>
  <cols>
    <col min="1" max="1" width="3.625" style="0" bestFit="1" customWidth="1"/>
    <col min="2" max="2" width="13.625" style="0" customWidth="1"/>
    <col min="3" max="3" width="12.00390625" style="0" customWidth="1"/>
    <col min="4" max="4" width="31.375" style="0" customWidth="1"/>
    <col min="5" max="5" width="24.375" style="0" customWidth="1"/>
    <col min="6" max="6" width="13.625" style="0" customWidth="1"/>
    <col min="7" max="7" width="16.625" style="0" customWidth="1"/>
    <col min="8" max="8" width="11.25390625" style="0" customWidth="1"/>
  </cols>
  <sheetData>
    <row r="1" spans="1:8" ht="27.75" customHeight="1">
      <c r="A1" s="166" t="s">
        <v>1413</v>
      </c>
      <c r="B1" s="166"/>
      <c r="C1" s="166"/>
      <c r="D1" s="166"/>
      <c r="E1" s="166"/>
      <c r="F1" s="166"/>
      <c r="G1" s="166"/>
      <c r="H1" s="166"/>
    </row>
    <row r="2" spans="1:8" ht="52.5">
      <c r="A2" s="10" t="s">
        <v>2</v>
      </c>
      <c r="B2" s="10" t="s">
        <v>49</v>
      </c>
      <c r="C2" s="10" t="s">
        <v>11</v>
      </c>
      <c r="D2" s="10" t="s">
        <v>4</v>
      </c>
      <c r="E2" s="10" t="s">
        <v>10</v>
      </c>
      <c r="F2" s="11" t="s">
        <v>29</v>
      </c>
      <c r="G2" s="23" t="s">
        <v>1213</v>
      </c>
      <c r="H2" s="10" t="s">
        <v>53</v>
      </c>
    </row>
    <row r="3" spans="1:8" ht="15" customHeight="1">
      <c r="A3" s="160" t="s">
        <v>1214</v>
      </c>
      <c r="B3" s="161"/>
      <c r="C3" s="161"/>
      <c r="D3" s="161"/>
      <c r="E3" s="161"/>
      <c r="F3" s="161"/>
      <c r="G3" s="8"/>
      <c r="H3" s="20"/>
    </row>
    <row r="4" spans="1:8" ht="12.75">
      <c r="A4" s="49">
        <v>1</v>
      </c>
      <c r="B4" s="20" t="s">
        <v>1215</v>
      </c>
      <c r="C4" s="20" t="s">
        <v>14</v>
      </c>
      <c r="D4" s="20" t="s">
        <v>18</v>
      </c>
      <c r="E4" s="20" t="s">
        <v>7</v>
      </c>
      <c r="F4" s="12">
        <v>261.5</v>
      </c>
      <c r="G4" s="8"/>
      <c r="H4" s="20" t="s">
        <v>1216</v>
      </c>
    </row>
    <row r="5" spans="1:8" ht="29.25" customHeight="1">
      <c r="A5" s="49">
        <v>2</v>
      </c>
      <c r="B5" s="20" t="s">
        <v>1107</v>
      </c>
      <c r="C5" s="20" t="s">
        <v>12</v>
      </c>
      <c r="D5" s="20" t="s">
        <v>1217</v>
      </c>
      <c r="E5" s="20" t="s">
        <v>47</v>
      </c>
      <c r="F5" s="12">
        <v>1990</v>
      </c>
      <c r="G5" s="8"/>
      <c r="H5" s="20" t="s">
        <v>1218</v>
      </c>
    </row>
    <row r="6" spans="1:8" ht="12.75">
      <c r="A6" s="49">
        <v>3</v>
      </c>
      <c r="B6" s="20" t="s">
        <v>1107</v>
      </c>
      <c r="C6" s="20" t="s">
        <v>36</v>
      </c>
      <c r="D6" s="20" t="s">
        <v>1219</v>
      </c>
      <c r="E6" s="20" t="s">
        <v>7</v>
      </c>
      <c r="F6" s="12">
        <v>4034.4</v>
      </c>
      <c r="G6" s="8"/>
      <c r="H6" s="20" t="s">
        <v>1220</v>
      </c>
    </row>
    <row r="7" spans="1:8" ht="12.75">
      <c r="A7" s="49">
        <v>4</v>
      </c>
      <c r="B7" s="20" t="s">
        <v>1221</v>
      </c>
      <c r="C7" s="20" t="s">
        <v>12</v>
      </c>
      <c r="D7" s="20" t="s">
        <v>1222</v>
      </c>
      <c r="E7" s="20" t="s">
        <v>259</v>
      </c>
      <c r="F7" s="12">
        <v>100.68</v>
      </c>
      <c r="G7" s="8"/>
      <c r="H7" s="20" t="s">
        <v>1223</v>
      </c>
    </row>
    <row r="8" spans="1:8" ht="12.75">
      <c r="A8" s="49">
        <v>5</v>
      </c>
      <c r="B8" s="20" t="s">
        <v>1224</v>
      </c>
      <c r="C8" s="20" t="s">
        <v>13</v>
      </c>
      <c r="D8" s="20" t="s">
        <v>18</v>
      </c>
      <c r="E8" s="20" t="s">
        <v>259</v>
      </c>
      <c r="F8" s="12">
        <v>298.03</v>
      </c>
      <c r="G8" s="8"/>
      <c r="H8" s="20" t="s">
        <v>1220</v>
      </c>
    </row>
    <row r="9" spans="1:8" ht="12.75">
      <c r="A9" s="49">
        <v>6</v>
      </c>
      <c r="B9" s="20" t="s">
        <v>1101</v>
      </c>
      <c r="C9" s="20" t="s">
        <v>12</v>
      </c>
      <c r="D9" s="20" t="s">
        <v>1225</v>
      </c>
      <c r="E9" s="20" t="s">
        <v>66</v>
      </c>
      <c r="F9" s="12">
        <v>368.68</v>
      </c>
      <c r="G9" s="8"/>
      <c r="H9" s="20" t="s">
        <v>1226</v>
      </c>
    </row>
    <row r="10" spans="1:8" ht="12.75">
      <c r="A10" s="49">
        <v>7</v>
      </c>
      <c r="B10" s="20" t="s">
        <v>1101</v>
      </c>
      <c r="C10" s="20" t="s">
        <v>12</v>
      </c>
      <c r="D10" s="20" t="s">
        <v>1227</v>
      </c>
      <c r="E10" s="20" t="s">
        <v>66</v>
      </c>
      <c r="F10" s="12">
        <v>608.29</v>
      </c>
      <c r="G10" s="8"/>
      <c r="H10" s="20" t="s">
        <v>1228</v>
      </c>
    </row>
    <row r="11" spans="1:8" ht="39">
      <c r="A11" s="49">
        <v>8</v>
      </c>
      <c r="B11" s="20" t="s">
        <v>1229</v>
      </c>
      <c r="C11" s="20" t="s">
        <v>42</v>
      </c>
      <c r="D11" s="20" t="s">
        <v>1230</v>
      </c>
      <c r="E11" s="20" t="s">
        <v>47</v>
      </c>
      <c r="F11" s="12" t="s">
        <v>20</v>
      </c>
      <c r="G11" s="8"/>
      <c r="H11" s="20" t="s">
        <v>1231</v>
      </c>
    </row>
    <row r="12" spans="1:8" ht="12.75">
      <c r="A12" s="49">
        <v>9</v>
      </c>
      <c r="B12" s="20" t="s">
        <v>1232</v>
      </c>
      <c r="C12" s="20" t="s">
        <v>1233</v>
      </c>
      <c r="D12" s="20" t="s">
        <v>1234</v>
      </c>
      <c r="E12" s="20" t="s">
        <v>1235</v>
      </c>
      <c r="F12" s="12">
        <v>744.25</v>
      </c>
      <c r="G12" s="8"/>
      <c r="H12" s="20" t="s">
        <v>1236</v>
      </c>
    </row>
    <row r="13" spans="1:8" ht="26.25">
      <c r="A13" s="49">
        <v>10</v>
      </c>
      <c r="B13" s="50" t="s">
        <v>1237</v>
      </c>
      <c r="C13" s="50" t="s">
        <v>12</v>
      </c>
      <c r="D13" s="50" t="s">
        <v>1238</v>
      </c>
      <c r="E13" s="50" t="s">
        <v>259</v>
      </c>
      <c r="F13" s="33">
        <v>99.81</v>
      </c>
      <c r="G13" s="34"/>
      <c r="H13" s="50" t="s">
        <v>1239</v>
      </c>
    </row>
    <row r="14" spans="1:8" ht="12.75">
      <c r="A14" s="49">
        <v>11</v>
      </c>
      <c r="B14" s="20" t="s">
        <v>1237</v>
      </c>
      <c r="C14" s="20" t="s">
        <v>13</v>
      </c>
      <c r="D14" s="20" t="s">
        <v>18</v>
      </c>
      <c r="E14" s="20" t="s">
        <v>259</v>
      </c>
      <c r="F14" s="12">
        <v>151.63</v>
      </c>
      <c r="G14" s="8"/>
      <c r="H14" s="20" t="s">
        <v>1226</v>
      </c>
    </row>
    <row r="15" spans="1:8" ht="26.25">
      <c r="A15" s="49">
        <v>12</v>
      </c>
      <c r="B15" s="30" t="s">
        <v>1228</v>
      </c>
      <c r="C15" s="31" t="s">
        <v>12</v>
      </c>
      <c r="D15" s="30" t="s">
        <v>1400</v>
      </c>
      <c r="E15" s="30" t="s">
        <v>43</v>
      </c>
      <c r="F15" s="33" t="s">
        <v>20</v>
      </c>
      <c r="G15" s="31"/>
      <c r="H15" s="20"/>
    </row>
    <row r="16" spans="1:8" ht="26.25">
      <c r="A16" s="49">
        <v>13</v>
      </c>
      <c r="B16" s="20" t="s">
        <v>1240</v>
      </c>
      <c r="C16" s="20" t="s">
        <v>12</v>
      </c>
      <c r="D16" s="20" t="s">
        <v>1241</v>
      </c>
      <c r="E16" s="20" t="s">
        <v>47</v>
      </c>
      <c r="F16" s="12" t="s">
        <v>1242</v>
      </c>
      <c r="G16" s="8" t="s">
        <v>1534</v>
      </c>
      <c r="H16" s="20"/>
    </row>
    <row r="17" spans="1:8" ht="12.75">
      <c r="A17" s="49">
        <v>14</v>
      </c>
      <c r="B17" s="20" t="s">
        <v>1236</v>
      </c>
      <c r="C17" s="20" t="s">
        <v>67</v>
      </c>
      <c r="D17" s="20" t="s">
        <v>18</v>
      </c>
      <c r="E17" s="20" t="s">
        <v>259</v>
      </c>
      <c r="F17" s="12">
        <v>340.02</v>
      </c>
      <c r="G17" s="8"/>
      <c r="H17" s="20" t="s">
        <v>1243</v>
      </c>
    </row>
    <row r="18" spans="1:8" ht="12.75">
      <c r="A18" s="49">
        <v>15</v>
      </c>
      <c r="B18" s="20" t="s">
        <v>1244</v>
      </c>
      <c r="C18" s="20" t="s">
        <v>12</v>
      </c>
      <c r="D18" s="20" t="s">
        <v>1245</v>
      </c>
      <c r="E18" s="20" t="s">
        <v>87</v>
      </c>
      <c r="F18" s="12">
        <v>432.11</v>
      </c>
      <c r="G18" s="8"/>
      <c r="H18" s="20" t="s">
        <v>1246</v>
      </c>
    </row>
    <row r="19" spans="1:8" ht="12.75">
      <c r="A19" s="49">
        <v>16</v>
      </c>
      <c r="B19" s="20" t="s">
        <v>1244</v>
      </c>
      <c r="C19" s="20" t="s">
        <v>12</v>
      </c>
      <c r="D19" s="20" t="s">
        <v>1247</v>
      </c>
      <c r="E19" s="20" t="s">
        <v>87</v>
      </c>
      <c r="F19" s="12">
        <v>377.1</v>
      </c>
      <c r="G19" s="8"/>
      <c r="H19" s="20" t="s">
        <v>1246</v>
      </c>
    </row>
    <row r="20" spans="1:8" ht="26.25">
      <c r="A20" s="49">
        <v>17</v>
      </c>
      <c r="B20" s="20" t="s">
        <v>1248</v>
      </c>
      <c r="C20" s="20" t="s">
        <v>15</v>
      </c>
      <c r="D20" s="20" t="s">
        <v>1249</v>
      </c>
      <c r="E20" s="20" t="s">
        <v>1250</v>
      </c>
      <c r="F20" s="12">
        <v>28759.65</v>
      </c>
      <c r="G20" s="8"/>
      <c r="H20" s="20" t="s">
        <v>1251</v>
      </c>
    </row>
    <row r="21" spans="1:8" ht="26.25">
      <c r="A21" s="49">
        <v>18</v>
      </c>
      <c r="B21" s="20" t="s">
        <v>1252</v>
      </c>
      <c r="C21" s="20" t="s">
        <v>12</v>
      </c>
      <c r="D21" s="20" t="s">
        <v>1253</v>
      </c>
      <c r="E21" s="20" t="s">
        <v>7</v>
      </c>
      <c r="F21" s="12">
        <v>300</v>
      </c>
      <c r="G21" s="8"/>
      <c r="H21" s="20" t="s">
        <v>1254</v>
      </c>
    </row>
    <row r="22" spans="1:8" ht="12.75">
      <c r="A22" s="49">
        <v>19</v>
      </c>
      <c r="B22" s="20" t="s">
        <v>1255</v>
      </c>
      <c r="C22" s="20" t="s">
        <v>1256</v>
      </c>
      <c r="D22" s="20" t="s">
        <v>65</v>
      </c>
      <c r="E22" s="20" t="s">
        <v>1257</v>
      </c>
      <c r="F22" s="12">
        <v>3375.22</v>
      </c>
      <c r="G22" s="8"/>
      <c r="H22" s="20" t="s">
        <v>1258</v>
      </c>
    </row>
    <row r="23" spans="1:8" ht="26.25">
      <c r="A23" s="49">
        <v>20</v>
      </c>
      <c r="B23" s="20" t="s">
        <v>1259</v>
      </c>
      <c r="C23" s="20" t="s">
        <v>1260</v>
      </c>
      <c r="D23" s="20" t="s">
        <v>1261</v>
      </c>
      <c r="E23" s="20" t="s">
        <v>1235</v>
      </c>
      <c r="F23" s="12" t="s">
        <v>1242</v>
      </c>
      <c r="G23" s="8" t="s">
        <v>1535</v>
      </c>
      <c r="H23" s="20"/>
    </row>
    <row r="24" spans="1:8" ht="26.25">
      <c r="A24" s="49">
        <v>21</v>
      </c>
      <c r="B24" s="20" t="s">
        <v>1259</v>
      </c>
      <c r="C24" s="20" t="s">
        <v>1260</v>
      </c>
      <c r="D24" s="20" t="s">
        <v>1399</v>
      </c>
      <c r="E24" s="20" t="s">
        <v>52</v>
      </c>
      <c r="F24" s="12" t="s">
        <v>1242</v>
      </c>
      <c r="G24" s="2" t="s">
        <v>1536</v>
      </c>
      <c r="H24" s="20"/>
    </row>
    <row r="25" spans="1:8" ht="26.25">
      <c r="A25" s="49">
        <v>22</v>
      </c>
      <c r="B25" s="20" t="s">
        <v>1262</v>
      </c>
      <c r="C25" s="20" t="s">
        <v>12</v>
      </c>
      <c r="D25" s="20" t="s">
        <v>1263</v>
      </c>
      <c r="E25" s="20" t="s">
        <v>45</v>
      </c>
      <c r="F25" s="12">
        <v>918.8</v>
      </c>
      <c r="G25" s="8"/>
      <c r="H25" s="20" t="s">
        <v>1264</v>
      </c>
    </row>
    <row r="26" spans="1:8" ht="26.25">
      <c r="A26" s="49">
        <v>23</v>
      </c>
      <c r="B26" s="20" t="s">
        <v>1265</v>
      </c>
      <c r="C26" s="20" t="s">
        <v>12</v>
      </c>
      <c r="D26" s="20" t="s">
        <v>1266</v>
      </c>
      <c r="E26" s="20" t="s">
        <v>7</v>
      </c>
      <c r="F26" s="12">
        <v>406</v>
      </c>
      <c r="G26" s="8"/>
      <c r="H26" s="20" t="s">
        <v>1267</v>
      </c>
    </row>
    <row r="27" spans="1:8" ht="26.25">
      <c r="A27" s="49">
        <v>24</v>
      </c>
      <c r="B27" s="20" t="s">
        <v>1265</v>
      </c>
      <c r="C27" s="20" t="s">
        <v>12</v>
      </c>
      <c r="D27" s="20" t="s">
        <v>1268</v>
      </c>
      <c r="E27" s="20" t="s">
        <v>1269</v>
      </c>
      <c r="F27" s="12">
        <v>1545.28</v>
      </c>
      <c r="G27" s="8"/>
      <c r="H27" s="20" t="s">
        <v>1264</v>
      </c>
    </row>
    <row r="28" spans="1:8" ht="12.75">
      <c r="A28" s="49">
        <v>25</v>
      </c>
      <c r="B28" s="20" t="s">
        <v>1270</v>
      </c>
      <c r="C28" s="20" t="s">
        <v>13</v>
      </c>
      <c r="D28" s="20" t="s">
        <v>1271</v>
      </c>
      <c r="E28" s="20" t="s">
        <v>52</v>
      </c>
      <c r="F28" s="12">
        <v>2817.19</v>
      </c>
      <c r="G28" s="51"/>
      <c r="H28" s="20" t="s">
        <v>1272</v>
      </c>
    </row>
    <row r="29" spans="1:8" ht="12.75">
      <c r="A29" s="49">
        <v>26</v>
      </c>
      <c r="B29" s="20" t="s">
        <v>1273</v>
      </c>
      <c r="C29" s="20" t="s">
        <v>67</v>
      </c>
      <c r="D29" s="20" t="s">
        <v>18</v>
      </c>
      <c r="E29" s="50" t="s">
        <v>259</v>
      </c>
      <c r="F29" s="12" t="s">
        <v>1242</v>
      </c>
      <c r="G29" s="8" t="s">
        <v>1537</v>
      </c>
      <c r="H29" s="20"/>
    </row>
    <row r="30" spans="1:8" ht="13.5">
      <c r="A30" s="17"/>
      <c r="B30" s="18"/>
      <c r="C30" s="16"/>
      <c r="D30" s="18"/>
      <c r="E30" s="134" t="s">
        <v>1438</v>
      </c>
      <c r="F30" s="136">
        <f>SUM(F4:F29)</f>
        <v>47928.64000000001</v>
      </c>
      <c r="G30" s="18"/>
      <c r="H30" s="15"/>
    </row>
    <row r="31" spans="1:8" ht="15" customHeight="1">
      <c r="A31" s="160" t="s">
        <v>805</v>
      </c>
      <c r="B31" s="161"/>
      <c r="C31" s="161"/>
      <c r="D31" s="161"/>
      <c r="E31" s="161"/>
      <c r="F31" s="161"/>
      <c r="G31" s="8"/>
      <c r="H31" s="20"/>
    </row>
    <row r="32" spans="1:8" ht="26.25">
      <c r="A32" s="1">
        <v>1</v>
      </c>
      <c r="B32" s="2" t="s">
        <v>825</v>
      </c>
      <c r="C32" s="2" t="s">
        <v>12</v>
      </c>
      <c r="D32" s="2" t="s">
        <v>18</v>
      </c>
      <c r="E32" s="2" t="s">
        <v>259</v>
      </c>
      <c r="F32" s="12">
        <v>807.37</v>
      </c>
      <c r="G32" s="8"/>
      <c r="H32" s="2" t="s">
        <v>826</v>
      </c>
    </row>
    <row r="33" spans="1:8" ht="26.25">
      <c r="A33" s="1">
        <v>2</v>
      </c>
      <c r="B33" s="2" t="s">
        <v>807</v>
      </c>
      <c r="C33" s="2" t="s">
        <v>12</v>
      </c>
      <c r="D33" s="2" t="s">
        <v>882</v>
      </c>
      <c r="E33" s="2" t="s">
        <v>570</v>
      </c>
      <c r="F33" s="12">
        <v>500</v>
      </c>
      <c r="G33" s="8"/>
      <c r="H33" s="2" t="s">
        <v>883</v>
      </c>
    </row>
    <row r="34" spans="1:8" ht="26.25">
      <c r="A34" s="1">
        <v>3</v>
      </c>
      <c r="B34" s="2" t="s">
        <v>795</v>
      </c>
      <c r="C34" s="2" t="s">
        <v>16</v>
      </c>
      <c r="D34" s="2" t="s">
        <v>835</v>
      </c>
      <c r="E34" s="2" t="s">
        <v>836</v>
      </c>
      <c r="F34" s="12">
        <v>7666.39</v>
      </c>
      <c r="G34" s="8"/>
      <c r="H34" s="2" t="s">
        <v>826</v>
      </c>
    </row>
    <row r="35" spans="1:8" ht="26.25">
      <c r="A35" s="1">
        <v>4</v>
      </c>
      <c r="B35" s="2" t="s">
        <v>833</v>
      </c>
      <c r="C35" s="2" t="s">
        <v>16</v>
      </c>
      <c r="D35" s="2" t="s">
        <v>834</v>
      </c>
      <c r="E35" s="2" t="s">
        <v>7</v>
      </c>
      <c r="F35" s="12">
        <v>180.7</v>
      </c>
      <c r="G35" s="8"/>
      <c r="H35" s="2" t="s">
        <v>826</v>
      </c>
    </row>
    <row r="36" spans="1:8" ht="12.75">
      <c r="A36" s="1">
        <v>5</v>
      </c>
      <c r="B36" s="2" t="s">
        <v>842</v>
      </c>
      <c r="C36" s="2" t="s">
        <v>12</v>
      </c>
      <c r="D36" s="2" t="s">
        <v>843</v>
      </c>
      <c r="E36" s="2" t="s">
        <v>7</v>
      </c>
      <c r="F36" s="12">
        <v>714.48</v>
      </c>
      <c r="G36" s="8"/>
      <c r="H36" s="2" t="s">
        <v>844</v>
      </c>
    </row>
    <row r="37" spans="1:8" ht="26.25">
      <c r="A37" s="1">
        <v>6</v>
      </c>
      <c r="B37" s="2" t="s">
        <v>822</v>
      </c>
      <c r="C37" s="2" t="s">
        <v>12</v>
      </c>
      <c r="D37" s="2" t="s">
        <v>18</v>
      </c>
      <c r="E37" s="2" t="s">
        <v>259</v>
      </c>
      <c r="F37" s="12">
        <v>223.86</v>
      </c>
      <c r="G37" s="8"/>
      <c r="H37" s="2" t="s">
        <v>1538</v>
      </c>
    </row>
    <row r="38" spans="1:8" ht="12.75">
      <c r="A38" s="1">
        <v>7</v>
      </c>
      <c r="B38" s="2" t="s">
        <v>841</v>
      </c>
      <c r="C38" s="2" t="s">
        <v>12</v>
      </c>
      <c r="D38" s="2" t="s">
        <v>876</v>
      </c>
      <c r="E38" s="2" t="s">
        <v>259</v>
      </c>
      <c r="F38" s="12">
        <v>174.45</v>
      </c>
      <c r="G38" s="8"/>
      <c r="H38" s="2" t="s">
        <v>874</v>
      </c>
    </row>
    <row r="39" spans="1:8" ht="12.75">
      <c r="A39" s="1">
        <v>8</v>
      </c>
      <c r="B39" s="2" t="s">
        <v>841</v>
      </c>
      <c r="C39" s="2" t="s">
        <v>36</v>
      </c>
      <c r="D39" s="2" t="s">
        <v>845</v>
      </c>
      <c r="E39" s="2" t="s">
        <v>576</v>
      </c>
      <c r="F39" s="12">
        <v>3434.63</v>
      </c>
      <c r="G39" s="8"/>
      <c r="H39" s="2" t="s">
        <v>877</v>
      </c>
    </row>
    <row r="40" spans="1:8" ht="26.25">
      <c r="A40" s="1">
        <v>9</v>
      </c>
      <c r="B40" s="2" t="s">
        <v>878</v>
      </c>
      <c r="C40" s="2" t="s">
        <v>12</v>
      </c>
      <c r="D40" s="2" t="s">
        <v>879</v>
      </c>
      <c r="E40" s="2" t="s">
        <v>47</v>
      </c>
      <c r="F40" s="12">
        <v>1520.33</v>
      </c>
      <c r="G40" s="8"/>
      <c r="H40" s="2" t="s">
        <v>880</v>
      </c>
    </row>
    <row r="41" spans="1:8" ht="26.25">
      <c r="A41" s="1">
        <v>10</v>
      </c>
      <c r="B41" s="2" t="s">
        <v>838</v>
      </c>
      <c r="C41" s="2" t="s">
        <v>16</v>
      </c>
      <c r="D41" s="2" t="s">
        <v>839</v>
      </c>
      <c r="E41" s="2" t="s">
        <v>840</v>
      </c>
      <c r="F41" s="12">
        <v>17076.5</v>
      </c>
      <c r="G41" s="8"/>
      <c r="H41" s="2" t="s">
        <v>886</v>
      </c>
    </row>
    <row r="42" spans="1:8" ht="26.25">
      <c r="A42" s="1">
        <v>11</v>
      </c>
      <c r="B42" s="2" t="s">
        <v>881</v>
      </c>
      <c r="C42" s="2" t="s">
        <v>12</v>
      </c>
      <c r="D42" s="2" t="s">
        <v>879</v>
      </c>
      <c r="E42" s="2" t="s">
        <v>47</v>
      </c>
      <c r="F42" s="12">
        <v>1990</v>
      </c>
      <c r="G42" s="8"/>
      <c r="H42" s="2" t="s">
        <v>880</v>
      </c>
    </row>
    <row r="43" spans="1:8" ht="12.75">
      <c r="A43" s="1">
        <v>12</v>
      </c>
      <c r="B43" s="2" t="s">
        <v>890</v>
      </c>
      <c r="C43" s="2" t="s">
        <v>46</v>
      </c>
      <c r="D43" s="2" t="s">
        <v>893</v>
      </c>
      <c r="E43" s="2" t="s">
        <v>259</v>
      </c>
      <c r="F43" s="12">
        <v>369</v>
      </c>
      <c r="G43" s="8"/>
      <c r="H43" s="2" t="s">
        <v>894</v>
      </c>
    </row>
    <row r="44" spans="1:8" ht="26.25">
      <c r="A44" s="1">
        <v>13</v>
      </c>
      <c r="B44" s="2" t="s">
        <v>1091</v>
      </c>
      <c r="C44" s="2" t="s">
        <v>14</v>
      </c>
      <c r="D44" s="2" t="s">
        <v>1093</v>
      </c>
      <c r="E44" s="2" t="s">
        <v>1092</v>
      </c>
      <c r="F44" s="12">
        <v>22515.82</v>
      </c>
      <c r="G44" s="8"/>
      <c r="H44" s="2" t="s">
        <v>981</v>
      </c>
    </row>
    <row r="45" spans="1:8" ht="12.75">
      <c r="A45" s="1">
        <v>14</v>
      </c>
      <c r="B45" s="2" t="s">
        <v>935</v>
      </c>
      <c r="C45" s="2" t="s">
        <v>67</v>
      </c>
      <c r="D45" s="2" t="s">
        <v>18</v>
      </c>
      <c r="E45" s="2" t="s">
        <v>259</v>
      </c>
      <c r="F45" s="12">
        <v>721.17</v>
      </c>
      <c r="G45" s="8"/>
      <c r="H45" s="2" t="s">
        <v>956</v>
      </c>
    </row>
    <row r="46" spans="1:8" ht="12.75">
      <c r="A46" s="1">
        <v>15</v>
      </c>
      <c r="B46" s="2" t="s">
        <v>908</v>
      </c>
      <c r="C46" s="2" t="s">
        <v>12</v>
      </c>
      <c r="D46" s="2" t="s">
        <v>18</v>
      </c>
      <c r="E46" s="2" t="s">
        <v>259</v>
      </c>
      <c r="F46" s="12">
        <v>871.58</v>
      </c>
      <c r="G46" s="8"/>
      <c r="H46" s="2" t="s">
        <v>909</v>
      </c>
    </row>
    <row r="47" spans="1:8" ht="12.75">
      <c r="A47" s="1">
        <v>16</v>
      </c>
      <c r="B47" s="2" t="s">
        <v>906</v>
      </c>
      <c r="C47" s="2" t="s">
        <v>12</v>
      </c>
      <c r="D47" s="2" t="s">
        <v>18</v>
      </c>
      <c r="E47" s="2" t="s">
        <v>259</v>
      </c>
      <c r="F47" s="12">
        <v>73.8</v>
      </c>
      <c r="G47" s="8"/>
      <c r="H47" s="2" t="s">
        <v>907</v>
      </c>
    </row>
    <row r="48" spans="1:8" ht="52.5">
      <c r="A48" s="1"/>
      <c r="B48" s="30" t="s">
        <v>964</v>
      </c>
      <c r="C48" s="30" t="s">
        <v>12</v>
      </c>
      <c r="D48" s="164" t="s">
        <v>965</v>
      </c>
      <c r="E48" s="164" t="s">
        <v>7</v>
      </c>
      <c r="F48" s="12">
        <v>0</v>
      </c>
      <c r="G48" s="8" t="s">
        <v>1539</v>
      </c>
      <c r="H48" s="2" t="s">
        <v>959</v>
      </c>
    </row>
    <row r="49" spans="1:8" ht="12.75">
      <c r="A49" s="1">
        <v>17</v>
      </c>
      <c r="B49" s="30" t="s">
        <v>964</v>
      </c>
      <c r="C49" s="30" t="s">
        <v>46</v>
      </c>
      <c r="D49" s="165"/>
      <c r="E49" s="165"/>
      <c r="F49" s="12">
        <v>2214</v>
      </c>
      <c r="G49" s="8"/>
      <c r="H49" s="2" t="s">
        <v>1013</v>
      </c>
    </row>
    <row r="50" spans="1:8" ht="26.25">
      <c r="A50" s="1">
        <v>18</v>
      </c>
      <c r="B50" s="2" t="s">
        <v>960</v>
      </c>
      <c r="C50" s="2" t="s">
        <v>12</v>
      </c>
      <c r="D50" s="2" t="s">
        <v>77</v>
      </c>
      <c r="E50" s="2" t="s">
        <v>259</v>
      </c>
      <c r="F50" s="12">
        <v>134.44</v>
      </c>
      <c r="G50" s="8"/>
      <c r="H50" s="2" t="s">
        <v>1006</v>
      </c>
    </row>
    <row r="51" spans="1:8" ht="26.25">
      <c r="A51" s="1">
        <v>19</v>
      </c>
      <c r="B51" s="2" t="s">
        <v>900</v>
      </c>
      <c r="C51" s="2" t="s">
        <v>46</v>
      </c>
      <c r="D51" s="2" t="s">
        <v>901</v>
      </c>
      <c r="E51" s="2" t="s">
        <v>7</v>
      </c>
      <c r="F51" s="12">
        <v>551.04</v>
      </c>
      <c r="G51" s="8"/>
      <c r="H51" s="2" t="s">
        <v>905</v>
      </c>
    </row>
    <row r="52" spans="1:8" ht="12.75">
      <c r="A52" s="1">
        <v>20</v>
      </c>
      <c r="B52" s="2" t="s">
        <v>900</v>
      </c>
      <c r="C52" s="2" t="s">
        <v>12</v>
      </c>
      <c r="D52" s="2" t="s">
        <v>77</v>
      </c>
      <c r="E52" s="2" t="s">
        <v>259</v>
      </c>
      <c r="F52" s="33">
        <v>547.1</v>
      </c>
      <c r="G52" s="8"/>
      <c r="H52" s="2" t="s">
        <v>907</v>
      </c>
    </row>
    <row r="53" spans="1:8" ht="26.25">
      <c r="A53" s="1">
        <v>21</v>
      </c>
      <c r="B53" s="2" t="s">
        <v>957</v>
      </c>
      <c r="C53" s="2" t="s">
        <v>12</v>
      </c>
      <c r="D53" s="2" t="s">
        <v>958</v>
      </c>
      <c r="E53" s="2" t="s">
        <v>7</v>
      </c>
      <c r="F53" s="12">
        <v>442.8</v>
      </c>
      <c r="G53" s="8"/>
      <c r="H53" s="2" t="s">
        <v>959</v>
      </c>
    </row>
    <row r="54" spans="1:8" ht="39">
      <c r="A54" s="1">
        <v>22</v>
      </c>
      <c r="B54" s="29" t="s">
        <v>971</v>
      </c>
      <c r="C54" s="29" t="s">
        <v>12</v>
      </c>
      <c r="D54" s="29" t="s">
        <v>1183</v>
      </c>
      <c r="E54" s="29" t="s">
        <v>972</v>
      </c>
      <c r="F54" s="56">
        <v>7120.47</v>
      </c>
      <c r="G54" s="38"/>
      <c r="H54" s="29" t="s">
        <v>992</v>
      </c>
    </row>
    <row r="55" spans="1:8" ht="12.75">
      <c r="A55" s="1">
        <v>23</v>
      </c>
      <c r="B55" s="2" t="s">
        <v>961</v>
      </c>
      <c r="C55" s="2" t="s">
        <v>16</v>
      </c>
      <c r="D55" s="2" t="s">
        <v>962</v>
      </c>
      <c r="E55" s="2" t="s">
        <v>7</v>
      </c>
      <c r="F55" s="12">
        <v>870</v>
      </c>
      <c r="G55" s="8"/>
      <c r="H55" s="2" t="s">
        <v>963</v>
      </c>
    </row>
    <row r="56" spans="1:8" ht="39">
      <c r="A56" s="1">
        <v>24</v>
      </c>
      <c r="B56" s="2" t="s">
        <v>968</v>
      </c>
      <c r="C56" s="2" t="s">
        <v>12</v>
      </c>
      <c r="D56" s="2" t="s">
        <v>970</v>
      </c>
      <c r="E56" s="2" t="s">
        <v>969</v>
      </c>
      <c r="F56" s="12">
        <v>855.06</v>
      </c>
      <c r="G56" s="8"/>
      <c r="H56" s="2" t="s">
        <v>1206</v>
      </c>
    </row>
    <row r="57" spans="1:8" ht="26.25">
      <c r="A57" s="1">
        <v>25</v>
      </c>
      <c r="B57" s="2" t="s">
        <v>929</v>
      </c>
      <c r="C57" s="2" t="s">
        <v>16</v>
      </c>
      <c r="D57" s="2" t="s">
        <v>987</v>
      </c>
      <c r="E57" s="2" t="s">
        <v>988</v>
      </c>
      <c r="F57" s="12">
        <v>980</v>
      </c>
      <c r="G57" s="8"/>
      <c r="H57" s="2" t="s">
        <v>1005</v>
      </c>
    </row>
    <row r="58" spans="1:8" ht="12.75">
      <c r="A58" s="1">
        <v>26</v>
      </c>
      <c r="B58" s="2" t="s">
        <v>925</v>
      </c>
      <c r="C58" s="2" t="s">
        <v>14</v>
      </c>
      <c r="D58" s="2" t="s">
        <v>995</v>
      </c>
      <c r="E58" s="2" t="s">
        <v>5</v>
      </c>
      <c r="F58" s="12">
        <v>29069.64</v>
      </c>
      <c r="G58" s="8"/>
      <c r="H58" s="2" t="s">
        <v>996</v>
      </c>
    </row>
    <row r="59" spans="1:8" ht="12.75">
      <c r="A59" s="1">
        <v>27</v>
      </c>
      <c r="B59" s="2" t="s">
        <v>966</v>
      </c>
      <c r="C59" s="2" t="s">
        <v>967</v>
      </c>
      <c r="D59" s="2" t="s">
        <v>18</v>
      </c>
      <c r="E59" s="2" t="s">
        <v>7</v>
      </c>
      <c r="F59" s="12">
        <v>250</v>
      </c>
      <c r="G59" s="8"/>
      <c r="H59" s="2" t="s">
        <v>994</v>
      </c>
    </row>
    <row r="60" spans="1:8" ht="12.75">
      <c r="A60" s="1">
        <v>28</v>
      </c>
      <c r="B60" s="2" t="s">
        <v>917</v>
      </c>
      <c r="C60" s="2" t="s">
        <v>12</v>
      </c>
      <c r="D60" s="2" t="s">
        <v>1000</v>
      </c>
      <c r="E60" s="2" t="s">
        <v>87</v>
      </c>
      <c r="F60" s="12">
        <v>296.86</v>
      </c>
      <c r="G60" s="8"/>
      <c r="H60" s="2" t="s">
        <v>1001</v>
      </c>
    </row>
    <row r="61" spans="1:8" ht="12.75">
      <c r="A61" s="1">
        <v>29</v>
      </c>
      <c r="B61" s="2" t="s">
        <v>994</v>
      </c>
      <c r="C61" s="2" t="s">
        <v>16</v>
      </c>
      <c r="D61" s="2" t="s">
        <v>1008</v>
      </c>
      <c r="E61" s="2" t="s">
        <v>7</v>
      </c>
      <c r="F61" s="12">
        <v>3971.67</v>
      </c>
      <c r="G61" s="8"/>
      <c r="H61" s="2" t="s">
        <v>1024</v>
      </c>
    </row>
    <row r="62" spans="1:8" ht="26.25">
      <c r="A62" s="1">
        <v>30</v>
      </c>
      <c r="B62" s="2" t="s">
        <v>1009</v>
      </c>
      <c r="C62" s="2" t="s">
        <v>16</v>
      </c>
      <c r="D62" s="2" t="s">
        <v>1008</v>
      </c>
      <c r="E62" s="2" t="s">
        <v>7</v>
      </c>
      <c r="F62" s="12">
        <f>2495.07+328.33</f>
        <v>2823.4</v>
      </c>
      <c r="G62" s="8"/>
      <c r="H62" s="2" t="s">
        <v>1140</v>
      </c>
    </row>
    <row r="63" spans="1:8" ht="26.25">
      <c r="A63" s="1">
        <v>31</v>
      </c>
      <c r="B63" s="2" t="s">
        <v>1037</v>
      </c>
      <c r="C63" s="2" t="s">
        <v>12</v>
      </c>
      <c r="D63" s="2" t="s">
        <v>958</v>
      </c>
      <c r="E63" s="2" t="s">
        <v>7</v>
      </c>
      <c r="F63" s="12">
        <v>2040.11</v>
      </c>
      <c r="G63" s="8"/>
      <c r="H63" s="2" t="s">
        <v>1038</v>
      </c>
    </row>
    <row r="64" spans="1:8" ht="12.75">
      <c r="A64" s="1">
        <v>32</v>
      </c>
      <c r="B64" s="2" t="s">
        <v>1026</v>
      </c>
      <c r="C64" s="2" t="s">
        <v>12</v>
      </c>
      <c r="D64" s="2" t="s">
        <v>1027</v>
      </c>
      <c r="E64" s="2" t="s">
        <v>87</v>
      </c>
      <c r="F64" s="12">
        <v>1435.5</v>
      </c>
      <c r="G64" s="8"/>
      <c r="H64" s="2" t="s">
        <v>1028</v>
      </c>
    </row>
    <row r="65" spans="1:8" ht="12.75">
      <c r="A65" s="1">
        <v>33</v>
      </c>
      <c r="B65" s="2" t="s">
        <v>1019</v>
      </c>
      <c r="C65" s="2" t="s">
        <v>16</v>
      </c>
      <c r="D65" s="2" t="s">
        <v>1020</v>
      </c>
      <c r="E65" s="2" t="s">
        <v>7</v>
      </c>
      <c r="F65" s="12">
        <v>900</v>
      </c>
      <c r="G65" s="2"/>
      <c r="H65" s="2" t="s">
        <v>1025</v>
      </c>
    </row>
    <row r="66" spans="1:8" ht="26.25">
      <c r="A66" s="1">
        <v>34</v>
      </c>
      <c r="B66" s="2" t="s">
        <v>1108</v>
      </c>
      <c r="C66" s="2" t="s">
        <v>12</v>
      </c>
      <c r="D66" s="2" t="s">
        <v>1109</v>
      </c>
      <c r="E66" s="2" t="s">
        <v>1090</v>
      </c>
      <c r="F66" s="12">
        <v>7083.67</v>
      </c>
      <c r="G66" s="2"/>
      <c r="H66" s="2" t="s">
        <v>1205</v>
      </c>
    </row>
    <row r="67" spans="1:8" ht="12.75">
      <c r="A67" s="1">
        <v>35</v>
      </c>
      <c r="B67" s="2" t="s">
        <v>1385</v>
      </c>
      <c r="C67" s="2" t="s">
        <v>12</v>
      </c>
      <c r="D67" s="2" t="s">
        <v>1386</v>
      </c>
      <c r="E67" s="2" t="s">
        <v>66</v>
      </c>
      <c r="F67" s="57">
        <v>565.2</v>
      </c>
      <c r="G67" s="2"/>
      <c r="H67" s="2" t="s">
        <v>1226</v>
      </c>
    </row>
    <row r="68" spans="1:8" ht="33" customHeight="1">
      <c r="A68" s="1">
        <v>36</v>
      </c>
      <c r="B68" s="2" t="s">
        <v>1385</v>
      </c>
      <c r="C68" s="2" t="s">
        <v>12</v>
      </c>
      <c r="D68" s="2" t="s">
        <v>1387</v>
      </c>
      <c r="E68" s="2" t="s">
        <v>66</v>
      </c>
      <c r="F68" s="57">
        <v>449.18</v>
      </c>
      <c r="G68" s="2"/>
      <c r="H68" s="2" t="s">
        <v>1226</v>
      </c>
    </row>
    <row r="69" spans="1:8" ht="12.75">
      <c r="A69" s="1">
        <v>37</v>
      </c>
      <c r="B69" s="2" t="s">
        <v>1046</v>
      </c>
      <c r="C69" s="2" t="s">
        <v>13</v>
      </c>
      <c r="D69" s="2" t="s">
        <v>1047</v>
      </c>
      <c r="E69" s="2" t="s">
        <v>43</v>
      </c>
      <c r="F69" s="12">
        <v>476.44</v>
      </c>
      <c r="G69" s="2"/>
      <c r="H69" s="2" t="s">
        <v>1048</v>
      </c>
    </row>
    <row r="70" spans="1:8" ht="30.75" customHeight="1">
      <c r="A70" s="1">
        <v>38</v>
      </c>
      <c r="B70" s="2" t="s">
        <v>1067</v>
      </c>
      <c r="C70" s="2" t="s">
        <v>12</v>
      </c>
      <c r="D70" s="2" t="s">
        <v>1068</v>
      </c>
      <c r="E70" s="2" t="s">
        <v>43</v>
      </c>
      <c r="F70" s="12">
        <v>171.73</v>
      </c>
      <c r="G70" s="8"/>
      <c r="H70" s="2" t="s">
        <v>1069</v>
      </c>
    </row>
    <row r="71" spans="1:8" ht="26.25">
      <c r="A71" s="1">
        <v>39</v>
      </c>
      <c r="B71" s="2" t="s">
        <v>1064</v>
      </c>
      <c r="C71" s="2" t="s">
        <v>46</v>
      </c>
      <c r="D71" s="2" t="s">
        <v>1077</v>
      </c>
      <c r="E71" s="2" t="s">
        <v>1078</v>
      </c>
      <c r="F71" s="12">
        <v>2918.86</v>
      </c>
      <c r="G71" s="8"/>
      <c r="H71" s="2" t="s">
        <v>1105</v>
      </c>
    </row>
    <row r="72" spans="1:8" ht="39">
      <c r="A72" s="1">
        <v>40</v>
      </c>
      <c r="B72" s="2" t="s">
        <v>1082</v>
      </c>
      <c r="C72" s="2" t="s">
        <v>26</v>
      </c>
      <c r="D72" s="2" t="s">
        <v>1083</v>
      </c>
      <c r="E72" s="2" t="s">
        <v>1084</v>
      </c>
      <c r="F72" s="12">
        <f>870.95+451.39+50</f>
        <v>1372.3400000000001</v>
      </c>
      <c r="G72" s="8"/>
      <c r="H72" s="2" t="s">
        <v>1115</v>
      </c>
    </row>
    <row r="73" spans="1:8" ht="12.75">
      <c r="A73" s="1">
        <v>41</v>
      </c>
      <c r="B73" s="2" t="s">
        <v>1097</v>
      </c>
      <c r="C73" s="2" t="s">
        <v>12</v>
      </c>
      <c r="D73" s="2" t="s">
        <v>1098</v>
      </c>
      <c r="E73" s="2" t="s">
        <v>52</v>
      </c>
      <c r="F73" s="12">
        <v>1221.15</v>
      </c>
      <c r="G73" s="8"/>
      <c r="H73" s="2" t="s">
        <v>1101</v>
      </c>
    </row>
    <row r="74" spans="1:8" ht="13.5">
      <c r="A74" s="48"/>
      <c r="B74" s="18"/>
      <c r="C74" s="16"/>
      <c r="D74" s="18"/>
      <c r="E74" s="134" t="s">
        <v>1437</v>
      </c>
      <c r="F74" s="136">
        <f>SUM(F32:F73)</f>
        <v>127600.73999999998</v>
      </c>
      <c r="G74" s="18"/>
      <c r="H74" s="15"/>
    </row>
    <row r="75" spans="1:8" ht="15" customHeight="1">
      <c r="A75" s="160" t="s">
        <v>454</v>
      </c>
      <c r="B75" s="161"/>
      <c r="C75" s="161"/>
      <c r="D75" s="161"/>
      <c r="E75" s="161"/>
      <c r="F75" s="161"/>
      <c r="G75" s="8"/>
      <c r="H75" s="20"/>
    </row>
    <row r="76" spans="1:8" ht="12.75">
      <c r="A76" s="1">
        <v>1</v>
      </c>
      <c r="B76" s="2" t="s">
        <v>507</v>
      </c>
      <c r="C76" s="2" t="s">
        <v>12</v>
      </c>
      <c r="D76" s="2" t="s">
        <v>18</v>
      </c>
      <c r="E76" s="2" t="s">
        <v>259</v>
      </c>
      <c r="F76" s="57">
        <v>233.9</v>
      </c>
      <c r="G76" s="8"/>
      <c r="H76" s="2" t="s">
        <v>521</v>
      </c>
    </row>
    <row r="77" spans="1:8" ht="26.25">
      <c r="A77" s="1">
        <v>2</v>
      </c>
      <c r="B77" s="2" t="s">
        <v>456</v>
      </c>
      <c r="C77" s="2" t="s">
        <v>457</v>
      </c>
      <c r="D77" s="2" t="s">
        <v>458</v>
      </c>
      <c r="E77" s="2" t="s">
        <v>459</v>
      </c>
      <c r="F77" s="57">
        <v>1415</v>
      </c>
      <c r="G77" s="8"/>
      <c r="H77" s="2" t="s">
        <v>516</v>
      </c>
    </row>
    <row r="78" spans="1:8" ht="12.75">
      <c r="A78" s="1">
        <v>3</v>
      </c>
      <c r="B78" s="2" t="s">
        <v>505</v>
      </c>
      <c r="C78" s="2" t="s">
        <v>506</v>
      </c>
      <c r="D78" s="2" t="s">
        <v>18</v>
      </c>
      <c r="E78" s="2" t="s">
        <v>259</v>
      </c>
      <c r="F78" s="57">
        <v>789.71</v>
      </c>
      <c r="G78" s="8"/>
      <c r="H78" s="2" t="s">
        <v>525</v>
      </c>
    </row>
    <row r="79" spans="1:8" ht="26.25">
      <c r="A79" s="1">
        <v>4</v>
      </c>
      <c r="B79" s="3" t="s">
        <v>512</v>
      </c>
      <c r="C79" s="3" t="s">
        <v>513</v>
      </c>
      <c r="D79" s="3" t="s">
        <v>514</v>
      </c>
      <c r="E79" s="3" t="s">
        <v>515</v>
      </c>
      <c r="F79" s="57">
        <v>984.12</v>
      </c>
      <c r="G79" s="8"/>
      <c r="H79" s="2" t="s">
        <v>526</v>
      </c>
    </row>
    <row r="80" spans="1:8" ht="39">
      <c r="A80" s="1">
        <v>5</v>
      </c>
      <c r="B80" s="2" t="s">
        <v>581</v>
      </c>
      <c r="C80" s="2" t="s">
        <v>12</v>
      </c>
      <c r="D80" s="2" t="s">
        <v>582</v>
      </c>
      <c r="E80" s="2" t="s">
        <v>47</v>
      </c>
      <c r="F80" s="57">
        <v>11637.83</v>
      </c>
      <c r="G80" s="8"/>
      <c r="H80" s="2" t="s">
        <v>652</v>
      </c>
    </row>
    <row r="81" spans="1:8" ht="66">
      <c r="A81" s="1">
        <v>6</v>
      </c>
      <c r="B81" s="3" t="s">
        <v>537</v>
      </c>
      <c r="C81" s="3" t="s">
        <v>402</v>
      </c>
      <c r="D81" s="3" t="s">
        <v>403</v>
      </c>
      <c r="E81" s="3" t="s">
        <v>515</v>
      </c>
      <c r="F81" s="57">
        <f>6828.94+2000+4491.11+11402.03</f>
        <v>24722.08</v>
      </c>
      <c r="G81" s="8"/>
      <c r="H81" s="2" t="s">
        <v>1030</v>
      </c>
    </row>
    <row r="82" spans="1:8" ht="26.25">
      <c r="A82" s="1">
        <v>7</v>
      </c>
      <c r="B82" s="3" t="s">
        <v>568</v>
      </c>
      <c r="C82" s="3" t="s">
        <v>14</v>
      </c>
      <c r="D82" s="3" t="s">
        <v>569</v>
      </c>
      <c r="E82" s="3" t="s">
        <v>570</v>
      </c>
      <c r="F82" s="57">
        <v>750</v>
      </c>
      <c r="G82" s="8"/>
      <c r="H82" s="2" t="s">
        <v>571</v>
      </c>
    </row>
    <row r="83" spans="1:8" ht="26.25">
      <c r="A83" s="1">
        <v>8</v>
      </c>
      <c r="B83" s="3" t="s">
        <v>566</v>
      </c>
      <c r="C83" s="3" t="s">
        <v>12</v>
      </c>
      <c r="D83" s="3" t="s">
        <v>567</v>
      </c>
      <c r="E83" s="3" t="s">
        <v>47</v>
      </c>
      <c r="F83" s="57">
        <v>1990</v>
      </c>
      <c r="G83" s="8"/>
      <c r="H83" s="2" t="s">
        <v>565</v>
      </c>
    </row>
    <row r="84" spans="1:8" ht="26.25">
      <c r="A84" s="1">
        <v>9</v>
      </c>
      <c r="B84" s="3" t="s">
        <v>560</v>
      </c>
      <c r="C84" s="3" t="s">
        <v>12</v>
      </c>
      <c r="D84" s="3" t="s">
        <v>574</v>
      </c>
      <c r="E84" s="3" t="s">
        <v>575</v>
      </c>
      <c r="F84" s="57">
        <v>97.51</v>
      </c>
      <c r="G84" s="8"/>
      <c r="H84" s="2" t="s">
        <v>589</v>
      </c>
    </row>
    <row r="85" spans="1:8" ht="26.25">
      <c r="A85" s="1">
        <v>10</v>
      </c>
      <c r="B85" s="3" t="s">
        <v>635</v>
      </c>
      <c r="C85" s="3" t="s">
        <v>13</v>
      </c>
      <c r="D85" s="3" t="s">
        <v>18</v>
      </c>
      <c r="E85" s="3" t="s">
        <v>575</v>
      </c>
      <c r="F85" s="57">
        <v>138.65</v>
      </c>
      <c r="G85" s="8"/>
      <c r="H85" s="2" t="s">
        <v>565</v>
      </c>
    </row>
    <row r="86" spans="1:8" ht="12.75">
      <c r="A86" s="162">
        <v>11</v>
      </c>
      <c r="B86" s="164" t="s">
        <v>632</v>
      </c>
      <c r="C86" s="164" t="s">
        <v>12</v>
      </c>
      <c r="D86" s="164" t="s">
        <v>633</v>
      </c>
      <c r="E86" s="164" t="s">
        <v>616</v>
      </c>
      <c r="F86" s="57">
        <v>14000</v>
      </c>
      <c r="G86" s="8"/>
      <c r="H86" s="162" t="s">
        <v>734</v>
      </c>
    </row>
    <row r="87" spans="1:8" ht="27" customHeight="1">
      <c r="A87" s="163"/>
      <c r="B87" s="165"/>
      <c r="C87" s="165"/>
      <c r="D87" s="165"/>
      <c r="E87" s="165"/>
      <c r="F87" s="57">
        <f>15755.03+6050.15</f>
        <v>21805.18</v>
      </c>
      <c r="G87" s="8"/>
      <c r="H87" s="163"/>
    </row>
    <row r="88" spans="1:8" ht="26.25">
      <c r="A88" s="1">
        <v>12</v>
      </c>
      <c r="B88" s="3" t="s">
        <v>636</v>
      </c>
      <c r="C88" s="3" t="s">
        <v>13</v>
      </c>
      <c r="D88" s="3" t="s">
        <v>18</v>
      </c>
      <c r="E88" s="3" t="s">
        <v>575</v>
      </c>
      <c r="F88" s="57">
        <v>232.64</v>
      </c>
      <c r="G88" s="8"/>
      <c r="H88" s="2" t="s">
        <v>565</v>
      </c>
    </row>
    <row r="89" spans="1:8" ht="26.25">
      <c r="A89" s="1">
        <v>13</v>
      </c>
      <c r="B89" s="2" t="s">
        <v>612</v>
      </c>
      <c r="C89" s="2" t="s">
        <v>506</v>
      </c>
      <c r="D89" s="2" t="s">
        <v>613</v>
      </c>
      <c r="E89" s="2" t="s">
        <v>614</v>
      </c>
      <c r="F89" s="57">
        <f>500+460</f>
        <v>960</v>
      </c>
      <c r="G89" s="8"/>
      <c r="H89" s="2" t="s">
        <v>711</v>
      </c>
    </row>
    <row r="90" spans="1:8" ht="26.25">
      <c r="A90" s="1">
        <v>14</v>
      </c>
      <c r="B90" s="3" t="s">
        <v>590</v>
      </c>
      <c r="C90" s="3" t="s">
        <v>12</v>
      </c>
      <c r="D90" s="3" t="s">
        <v>591</v>
      </c>
      <c r="E90" s="3" t="s">
        <v>575</v>
      </c>
      <c r="F90" s="57">
        <v>109.56</v>
      </c>
      <c r="G90" s="8"/>
      <c r="H90" s="2" t="s">
        <v>592</v>
      </c>
    </row>
    <row r="91" spans="1:8" ht="26.25">
      <c r="A91" s="1">
        <v>15</v>
      </c>
      <c r="B91" s="3" t="s">
        <v>620</v>
      </c>
      <c r="C91" s="3" t="s">
        <v>16</v>
      </c>
      <c r="D91" s="3" t="s">
        <v>621</v>
      </c>
      <c r="E91" s="3" t="s">
        <v>622</v>
      </c>
      <c r="F91" s="57">
        <f>4500+1245+1321.35</f>
        <v>7066.35</v>
      </c>
      <c r="G91" s="8"/>
      <c r="H91" s="2" t="s">
        <v>634</v>
      </c>
    </row>
    <row r="92" spans="1:8" ht="12.75">
      <c r="A92" s="1">
        <v>16</v>
      </c>
      <c r="B92" s="3" t="s">
        <v>590</v>
      </c>
      <c r="C92" s="3" t="s">
        <v>623</v>
      </c>
      <c r="D92" s="3" t="s">
        <v>624</v>
      </c>
      <c r="E92" s="3" t="s">
        <v>576</v>
      </c>
      <c r="F92" s="57">
        <v>10048.03</v>
      </c>
      <c r="G92" s="8"/>
      <c r="H92" s="2" t="s">
        <v>642</v>
      </c>
    </row>
    <row r="93" spans="1:8" ht="26.25">
      <c r="A93" s="1">
        <v>17</v>
      </c>
      <c r="B93" s="3" t="s">
        <v>625</v>
      </c>
      <c r="C93" s="3" t="s">
        <v>12</v>
      </c>
      <c r="D93" s="3" t="s">
        <v>626</v>
      </c>
      <c r="E93" s="3" t="s">
        <v>622</v>
      </c>
      <c r="F93" s="57">
        <v>911.03</v>
      </c>
      <c r="G93" s="9"/>
      <c r="H93" s="2" t="s">
        <v>611</v>
      </c>
    </row>
    <row r="94" spans="1:8" ht="26.25">
      <c r="A94" s="1">
        <v>18</v>
      </c>
      <c r="B94" s="3" t="s">
        <v>638</v>
      </c>
      <c r="C94" s="3" t="s">
        <v>12</v>
      </c>
      <c r="D94" s="3" t="s">
        <v>639</v>
      </c>
      <c r="E94" s="3" t="s">
        <v>622</v>
      </c>
      <c r="F94" s="57">
        <v>444.76</v>
      </c>
      <c r="G94" s="9"/>
      <c r="H94" s="2" t="s">
        <v>643</v>
      </c>
    </row>
    <row r="95" spans="1:8" ht="26.25">
      <c r="A95" s="1">
        <v>19</v>
      </c>
      <c r="B95" s="3" t="s">
        <v>638</v>
      </c>
      <c r="C95" s="3" t="s">
        <v>12</v>
      </c>
      <c r="D95" s="3" t="s">
        <v>34</v>
      </c>
      <c r="E95" s="3" t="s">
        <v>622</v>
      </c>
      <c r="F95" s="57">
        <f>100+672.67</f>
        <v>772.67</v>
      </c>
      <c r="G95" s="9"/>
      <c r="H95" s="2" t="s">
        <v>712</v>
      </c>
    </row>
    <row r="96" spans="1:8" ht="39">
      <c r="A96" s="1">
        <v>20</v>
      </c>
      <c r="B96" s="3" t="s">
        <v>638</v>
      </c>
      <c r="C96" s="3" t="s">
        <v>12</v>
      </c>
      <c r="D96" s="3" t="s">
        <v>640</v>
      </c>
      <c r="E96" s="3" t="s">
        <v>622</v>
      </c>
      <c r="F96" s="57">
        <f>187.4+882.6</f>
        <v>1070</v>
      </c>
      <c r="G96" s="9"/>
      <c r="H96" s="2" t="s">
        <v>773</v>
      </c>
    </row>
    <row r="97" spans="1:8" ht="26.25">
      <c r="A97" s="1">
        <v>21</v>
      </c>
      <c r="B97" s="3" t="s">
        <v>630</v>
      </c>
      <c r="C97" s="3" t="s">
        <v>21</v>
      </c>
      <c r="D97" s="3" t="s">
        <v>631</v>
      </c>
      <c r="E97" s="3" t="s">
        <v>622</v>
      </c>
      <c r="F97" s="57">
        <f>205.19+286.81</f>
        <v>492</v>
      </c>
      <c r="G97" s="9"/>
      <c r="H97" s="2" t="s">
        <v>771</v>
      </c>
    </row>
    <row r="98" spans="1:8" ht="26.25">
      <c r="A98" s="1">
        <v>22</v>
      </c>
      <c r="B98" s="3" t="s">
        <v>641</v>
      </c>
      <c r="C98" s="3" t="s">
        <v>12</v>
      </c>
      <c r="D98" s="3" t="s">
        <v>170</v>
      </c>
      <c r="E98" s="3" t="s">
        <v>622</v>
      </c>
      <c r="F98" s="57">
        <v>1064.29</v>
      </c>
      <c r="G98" s="9"/>
      <c r="H98" s="2" t="s">
        <v>707</v>
      </c>
    </row>
    <row r="99" spans="1:8" ht="39">
      <c r="A99" s="1">
        <v>23</v>
      </c>
      <c r="B99" s="3" t="s">
        <v>1094</v>
      </c>
      <c r="C99" s="3" t="s">
        <v>1102</v>
      </c>
      <c r="D99" s="3" t="s">
        <v>1103</v>
      </c>
      <c r="E99" s="3" t="s">
        <v>1104</v>
      </c>
      <c r="F99" s="57">
        <f>10000+9687.28</f>
        <v>19687.28</v>
      </c>
      <c r="G99" s="9"/>
      <c r="H99" s="2" t="s">
        <v>1127</v>
      </c>
    </row>
    <row r="100" spans="1:8" ht="26.25">
      <c r="A100" s="1">
        <v>24</v>
      </c>
      <c r="B100" s="3" t="s">
        <v>637</v>
      </c>
      <c r="C100" s="3" t="s">
        <v>36</v>
      </c>
      <c r="D100" s="3" t="s">
        <v>18</v>
      </c>
      <c r="E100" s="3" t="s">
        <v>575</v>
      </c>
      <c r="F100" s="57">
        <v>632.32</v>
      </c>
      <c r="G100" s="8"/>
      <c r="H100" s="2" t="s">
        <v>657</v>
      </c>
    </row>
    <row r="101" spans="1:8" ht="26.25">
      <c r="A101" s="1">
        <v>25</v>
      </c>
      <c r="B101" s="3" t="s">
        <v>648</v>
      </c>
      <c r="C101" s="3" t="s">
        <v>12</v>
      </c>
      <c r="D101" s="3" t="s">
        <v>574</v>
      </c>
      <c r="E101" s="3" t="s">
        <v>575</v>
      </c>
      <c r="F101" s="57">
        <v>175.45</v>
      </c>
      <c r="G101" s="9"/>
      <c r="H101" s="2" t="s">
        <v>649</v>
      </c>
    </row>
    <row r="102" spans="1:8" ht="26.25">
      <c r="A102" s="1">
        <v>26</v>
      </c>
      <c r="B102" s="3" t="s">
        <v>708</v>
      </c>
      <c r="C102" s="3" t="s">
        <v>12</v>
      </c>
      <c r="D102" s="3" t="s">
        <v>709</v>
      </c>
      <c r="E102" s="3" t="s">
        <v>622</v>
      </c>
      <c r="F102" s="57">
        <v>2204.59</v>
      </c>
      <c r="G102" s="9"/>
      <c r="H102" s="2" t="s">
        <v>710</v>
      </c>
    </row>
    <row r="103" spans="1:8" ht="12.75">
      <c r="A103" s="1">
        <v>27</v>
      </c>
      <c r="B103" s="3" t="s">
        <v>672</v>
      </c>
      <c r="C103" s="3" t="s">
        <v>12</v>
      </c>
      <c r="D103" s="3" t="s">
        <v>673</v>
      </c>
      <c r="E103" s="3" t="s">
        <v>1151</v>
      </c>
      <c r="F103" s="57">
        <v>1601.44</v>
      </c>
      <c r="G103" s="9"/>
      <c r="H103" s="2" t="s">
        <v>682</v>
      </c>
    </row>
    <row r="104" spans="1:8" ht="12.75">
      <c r="A104" s="1">
        <v>28</v>
      </c>
      <c r="B104" s="3" t="s">
        <v>667</v>
      </c>
      <c r="C104" s="3" t="s">
        <v>12</v>
      </c>
      <c r="D104" s="3" t="s">
        <v>722</v>
      </c>
      <c r="E104" s="3" t="s">
        <v>87</v>
      </c>
      <c r="F104" s="57">
        <v>219.57</v>
      </c>
      <c r="G104" s="9"/>
      <c r="H104" s="2" t="s">
        <v>723</v>
      </c>
    </row>
    <row r="105" spans="1:8" ht="26.25">
      <c r="A105" s="1">
        <v>29</v>
      </c>
      <c r="B105" s="3" t="s">
        <v>717</v>
      </c>
      <c r="C105" s="3" t="s">
        <v>13</v>
      </c>
      <c r="D105" s="3" t="s">
        <v>718</v>
      </c>
      <c r="E105" s="3" t="s">
        <v>32</v>
      </c>
      <c r="F105" s="57">
        <v>1426.79</v>
      </c>
      <c r="G105" s="9"/>
      <c r="H105" s="2" t="s">
        <v>747</v>
      </c>
    </row>
    <row r="106" spans="1:8" ht="26.25">
      <c r="A106" s="1">
        <v>30</v>
      </c>
      <c r="B106" s="3" t="s">
        <v>717</v>
      </c>
      <c r="C106" s="3" t="s">
        <v>13</v>
      </c>
      <c r="D106" s="3" t="s">
        <v>719</v>
      </c>
      <c r="E106" s="3" t="s">
        <v>32</v>
      </c>
      <c r="F106" s="57">
        <v>1279</v>
      </c>
      <c r="G106" s="9"/>
      <c r="H106" s="2" t="s">
        <v>747</v>
      </c>
    </row>
    <row r="107" spans="1:8" ht="26.25">
      <c r="A107" s="1">
        <v>31</v>
      </c>
      <c r="B107" s="3" t="s">
        <v>713</v>
      </c>
      <c r="C107" s="3" t="s">
        <v>12</v>
      </c>
      <c r="D107" s="3" t="s">
        <v>714</v>
      </c>
      <c r="E107" s="3" t="s">
        <v>622</v>
      </c>
      <c r="F107" s="57">
        <v>1000.86</v>
      </c>
      <c r="G107" s="9"/>
      <c r="H107" s="2" t="s">
        <v>715</v>
      </c>
    </row>
    <row r="108" spans="1:8" ht="12.75">
      <c r="A108" s="1">
        <v>32</v>
      </c>
      <c r="B108" s="3" t="s">
        <v>702</v>
      </c>
      <c r="C108" s="3" t="s">
        <v>16</v>
      </c>
      <c r="D108" s="3" t="s">
        <v>18</v>
      </c>
      <c r="E108" s="3" t="s">
        <v>81</v>
      </c>
      <c r="F108" s="57">
        <v>414.39</v>
      </c>
      <c r="G108" s="8"/>
      <c r="H108" s="2" t="s">
        <v>716</v>
      </c>
    </row>
    <row r="109" spans="1:8" ht="26.25">
      <c r="A109" s="1">
        <v>33</v>
      </c>
      <c r="B109" s="3" t="s">
        <v>685</v>
      </c>
      <c r="C109" s="3" t="s">
        <v>12</v>
      </c>
      <c r="D109" s="3" t="s">
        <v>574</v>
      </c>
      <c r="E109" s="3" t="s">
        <v>575</v>
      </c>
      <c r="F109" s="57">
        <v>146.05</v>
      </c>
      <c r="G109" s="9"/>
      <c r="H109" s="2" t="s">
        <v>684</v>
      </c>
    </row>
    <row r="110" spans="1:8" ht="26.25">
      <c r="A110" s="1">
        <v>34</v>
      </c>
      <c r="B110" s="3" t="s">
        <v>725</v>
      </c>
      <c r="C110" s="3" t="s">
        <v>12</v>
      </c>
      <c r="D110" s="3" t="s">
        <v>781</v>
      </c>
      <c r="E110" s="3" t="s">
        <v>575</v>
      </c>
      <c r="F110" s="57">
        <v>90.41</v>
      </c>
      <c r="G110" s="9"/>
      <c r="H110" s="2" t="s">
        <v>782</v>
      </c>
    </row>
    <row r="111" spans="1:8" ht="26.25">
      <c r="A111" s="1"/>
      <c r="B111" s="3" t="s">
        <v>756</v>
      </c>
      <c r="C111" s="3" t="s">
        <v>12</v>
      </c>
      <c r="D111" s="3" t="s">
        <v>757</v>
      </c>
      <c r="E111" s="3" t="s">
        <v>575</v>
      </c>
      <c r="F111" s="57" t="s">
        <v>758</v>
      </c>
      <c r="G111" s="9" t="s">
        <v>1540</v>
      </c>
      <c r="H111" s="2" t="s">
        <v>741</v>
      </c>
    </row>
    <row r="112" spans="1:8" ht="26.25">
      <c r="A112" s="1">
        <v>35</v>
      </c>
      <c r="B112" s="3" t="s">
        <v>776</v>
      </c>
      <c r="C112" s="3" t="s">
        <v>12</v>
      </c>
      <c r="D112" s="3" t="s">
        <v>777</v>
      </c>
      <c r="E112" s="3" t="s">
        <v>575</v>
      </c>
      <c r="F112" s="57">
        <v>89.33</v>
      </c>
      <c r="G112" s="9"/>
      <c r="H112" s="2" t="s">
        <v>785</v>
      </c>
    </row>
    <row r="113" spans="1:8" ht="12.75">
      <c r="A113" s="1">
        <v>36</v>
      </c>
      <c r="B113" s="3" t="s">
        <v>762</v>
      </c>
      <c r="C113" s="3" t="s">
        <v>36</v>
      </c>
      <c r="D113" s="3" t="s">
        <v>18</v>
      </c>
      <c r="E113" s="3" t="s">
        <v>81</v>
      </c>
      <c r="F113" s="57">
        <v>147.29</v>
      </c>
      <c r="G113" s="8"/>
      <c r="H113" s="2" t="s">
        <v>774</v>
      </c>
    </row>
    <row r="114" spans="1:8" ht="39">
      <c r="A114" s="1">
        <v>37</v>
      </c>
      <c r="B114" s="3" t="s">
        <v>766</v>
      </c>
      <c r="C114" s="3" t="s">
        <v>12</v>
      </c>
      <c r="D114" s="3" t="s">
        <v>18</v>
      </c>
      <c r="E114" s="3" t="s">
        <v>81</v>
      </c>
      <c r="F114" s="57" t="s">
        <v>20</v>
      </c>
      <c r="G114" s="8" t="s">
        <v>1541</v>
      </c>
      <c r="H114" s="2" t="s">
        <v>786</v>
      </c>
    </row>
    <row r="115" spans="1:8" ht="26.25">
      <c r="A115" s="1">
        <v>38</v>
      </c>
      <c r="B115" s="3" t="s">
        <v>798</v>
      </c>
      <c r="C115" s="3" t="s">
        <v>46</v>
      </c>
      <c r="D115" s="3" t="s">
        <v>797</v>
      </c>
      <c r="E115" s="3" t="s">
        <v>66</v>
      </c>
      <c r="F115" s="57">
        <f>600+500</f>
        <v>1100</v>
      </c>
      <c r="G115" s="8"/>
      <c r="H115" s="2" t="s">
        <v>889</v>
      </c>
    </row>
    <row r="116" spans="1:8" ht="66">
      <c r="A116" s="1">
        <v>39</v>
      </c>
      <c r="B116" s="40" t="s">
        <v>1089</v>
      </c>
      <c r="C116" s="30" t="s">
        <v>1088</v>
      </c>
      <c r="D116" s="40" t="s">
        <v>1087</v>
      </c>
      <c r="E116" s="41" t="s">
        <v>1090</v>
      </c>
      <c r="F116" s="63">
        <f>1288002.71+178439.9+40344+112813.8+13986.99</f>
        <v>1633587.4</v>
      </c>
      <c r="G116" s="42" t="s">
        <v>1542</v>
      </c>
      <c r="H116" s="31" t="s">
        <v>1124</v>
      </c>
    </row>
    <row r="117" spans="1:8" ht="26.25">
      <c r="A117" s="1">
        <v>40</v>
      </c>
      <c r="B117" s="3" t="s">
        <v>1125</v>
      </c>
      <c r="C117" s="3" t="s">
        <v>12</v>
      </c>
      <c r="D117" s="3" t="s">
        <v>567</v>
      </c>
      <c r="E117" s="3" t="s">
        <v>47</v>
      </c>
      <c r="F117" s="57">
        <v>1990</v>
      </c>
      <c r="G117" s="8"/>
      <c r="H117" s="2" t="s">
        <v>1126</v>
      </c>
    </row>
    <row r="118" spans="1:8" ht="12.75">
      <c r="A118" s="1">
        <v>41</v>
      </c>
      <c r="B118" s="3" t="s">
        <v>849</v>
      </c>
      <c r="C118" s="3" t="s">
        <v>12</v>
      </c>
      <c r="D118" s="3" t="s">
        <v>850</v>
      </c>
      <c r="E118" s="3" t="s">
        <v>7</v>
      </c>
      <c r="F118" s="57">
        <v>711.56</v>
      </c>
      <c r="G118" s="8"/>
      <c r="H118" s="2" t="s">
        <v>851</v>
      </c>
    </row>
    <row r="119" spans="1:8" ht="26.25">
      <c r="A119" s="1">
        <v>42</v>
      </c>
      <c r="B119" s="3" t="s">
        <v>799</v>
      </c>
      <c r="C119" s="3" t="s">
        <v>12</v>
      </c>
      <c r="D119" s="3" t="s">
        <v>567</v>
      </c>
      <c r="E119" s="3" t="s">
        <v>47</v>
      </c>
      <c r="F119" s="57">
        <v>1968</v>
      </c>
      <c r="G119" s="8"/>
      <c r="H119" s="2" t="s">
        <v>800</v>
      </c>
    </row>
    <row r="120" spans="1:8" ht="12.75">
      <c r="A120" s="1"/>
      <c r="B120" s="3" t="s">
        <v>799</v>
      </c>
      <c r="C120" s="3" t="s">
        <v>12</v>
      </c>
      <c r="D120" s="3" t="s">
        <v>18</v>
      </c>
      <c r="E120" s="3" t="s">
        <v>81</v>
      </c>
      <c r="F120" s="57" t="s">
        <v>758</v>
      </c>
      <c r="G120" s="8"/>
      <c r="H120" s="2" t="s">
        <v>827</v>
      </c>
    </row>
    <row r="121" spans="1:8" ht="13.5">
      <c r="A121" s="49"/>
      <c r="B121" s="18"/>
      <c r="C121" s="16"/>
      <c r="D121" s="18"/>
      <c r="E121" s="134" t="s">
        <v>1436</v>
      </c>
      <c r="F121" s="135">
        <f>SUM(F76:F120)</f>
        <v>1770207.04</v>
      </c>
      <c r="G121" s="18"/>
      <c r="H121" s="15"/>
    </row>
    <row r="122" spans="1:8" ht="15">
      <c r="A122" s="160" t="s">
        <v>85</v>
      </c>
      <c r="B122" s="161"/>
      <c r="C122" s="161"/>
      <c r="D122" s="161"/>
      <c r="E122" s="161"/>
      <c r="F122" s="161"/>
      <c r="G122" s="8"/>
      <c r="H122" s="20"/>
    </row>
    <row r="123" spans="1:8" ht="26.25">
      <c r="A123" s="1">
        <v>1</v>
      </c>
      <c r="B123" s="2" t="s">
        <v>106</v>
      </c>
      <c r="C123" s="2" t="s">
        <v>36</v>
      </c>
      <c r="D123" s="2" t="s">
        <v>101</v>
      </c>
      <c r="E123" s="2" t="s">
        <v>45</v>
      </c>
      <c r="F123" s="57">
        <v>6496.7</v>
      </c>
      <c r="G123" s="8"/>
      <c r="H123" s="2" t="s">
        <v>168</v>
      </c>
    </row>
    <row r="124" spans="1:8" ht="39">
      <c r="A124" s="1">
        <v>2</v>
      </c>
      <c r="B124" s="2" t="s">
        <v>89</v>
      </c>
      <c r="C124" s="2" t="s">
        <v>102</v>
      </c>
      <c r="D124" s="2" t="s">
        <v>103</v>
      </c>
      <c r="E124" s="2" t="s">
        <v>104</v>
      </c>
      <c r="F124" s="57">
        <v>832.02</v>
      </c>
      <c r="G124" s="8"/>
      <c r="H124" s="2" t="s">
        <v>141</v>
      </c>
    </row>
    <row r="125" spans="1:8" ht="26.25">
      <c r="A125" s="1">
        <v>3</v>
      </c>
      <c r="B125" s="3" t="s">
        <v>86</v>
      </c>
      <c r="C125" s="3" t="s">
        <v>12</v>
      </c>
      <c r="D125" s="3" t="s">
        <v>87</v>
      </c>
      <c r="E125" s="3" t="s">
        <v>31</v>
      </c>
      <c r="F125" s="57">
        <v>211.93</v>
      </c>
      <c r="G125" s="8"/>
      <c r="H125" s="2" t="s">
        <v>109</v>
      </c>
    </row>
    <row r="126" spans="1:8" ht="26.25">
      <c r="A126" s="1">
        <v>4</v>
      </c>
      <c r="B126" s="3" t="s">
        <v>86</v>
      </c>
      <c r="C126" s="2" t="s">
        <v>12</v>
      </c>
      <c r="D126" s="3" t="s">
        <v>87</v>
      </c>
      <c r="E126" s="3" t="s">
        <v>31</v>
      </c>
      <c r="F126" s="57">
        <v>337.19</v>
      </c>
      <c r="G126" s="8"/>
      <c r="H126" s="2" t="s">
        <v>109</v>
      </c>
    </row>
    <row r="127" spans="1:8" ht="26.25">
      <c r="A127" s="1">
        <v>5</v>
      </c>
      <c r="B127" s="3" t="s">
        <v>105</v>
      </c>
      <c r="C127" s="2" t="s">
        <v>12</v>
      </c>
      <c r="D127" s="3" t="s">
        <v>107</v>
      </c>
      <c r="E127" s="3" t="s">
        <v>31</v>
      </c>
      <c r="F127" s="57">
        <v>1195.07</v>
      </c>
      <c r="G127" s="8"/>
      <c r="H127" s="2" t="s">
        <v>108</v>
      </c>
    </row>
    <row r="128" spans="1:8" ht="26.25">
      <c r="A128" s="1">
        <v>6</v>
      </c>
      <c r="B128" s="3" t="s">
        <v>137</v>
      </c>
      <c r="C128" s="2" t="s">
        <v>12</v>
      </c>
      <c r="D128" s="3" t="s">
        <v>142</v>
      </c>
      <c r="E128" s="3" t="s">
        <v>31</v>
      </c>
      <c r="F128" s="57">
        <v>147.74</v>
      </c>
      <c r="G128" s="8"/>
      <c r="H128" s="2" t="s">
        <v>205</v>
      </c>
    </row>
    <row r="129" spans="1:8" ht="39">
      <c r="A129" s="1">
        <v>7</v>
      </c>
      <c r="B129" s="3" t="s">
        <v>166</v>
      </c>
      <c r="C129" s="2" t="s">
        <v>22</v>
      </c>
      <c r="D129" s="3" t="s">
        <v>1185</v>
      </c>
      <c r="E129" s="3" t="s">
        <v>167</v>
      </c>
      <c r="F129" s="57">
        <f>4871.08+303.92</f>
        <v>5175</v>
      </c>
      <c r="G129" s="8"/>
      <c r="H129" s="2" t="s">
        <v>497</v>
      </c>
    </row>
    <row r="130" spans="1:8" ht="26.25">
      <c r="A130" s="1">
        <v>8</v>
      </c>
      <c r="B130" s="3" t="s">
        <v>169</v>
      </c>
      <c r="C130" s="2" t="s">
        <v>12</v>
      </c>
      <c r="D130" s="3" t="s">
        <v>170</v>
      </c>
      <c r="E130" s="3" t="s">
        <v>31</v>
      </c>
      <c r="F130" s="57">
        <v>1320.33</v>
      </c>
      <c r="G130" s="8"/>
      <c r="H130" s="2" t="s">
        <v>219</v>
      </c>
    </row>
    <row r="131" spans="1:8" ht="26.25">
      <c r="A131" s="1">
        <v>9</v>
      </c>
      <c r="B131" s="3" t="s">
        <v>149</v>
      </c>
      <c r="C131" s="2" t="s">
        <v>12</v>
      </c>
      <c r="D131" s="3" t="s">
        <v>150</v>
      </c>
      <c r="E131" s="3" t="s">
        <v>151</v>
      </c>
      <c r="F131" s="57">
        <v>814.02</v>
      </c>
      <c r="G131" s="8"/>
      <c r="H131" s="2" t="s">
        <v>161</v>
      </c>
    </row>
    <row r="132" spans="1:8" ht="26.25">
      <c r="A132" s="1">
        <v>10</v>
      </c>
      <c r="B132" s="3" t="s">
        <v>143</v>
      </c>
      <c r="C132" s="2" t="s">
        <v>306</v>
      </c>
      <c r="D132" s="3" t="s">
        <v>307</v>
      </c>
      <c r="E132" s="3" t="s">
        <v>32</v>
      </c>
      <c r="F132" s="57">
        <v>399</v>
      </c>
      <c r="G132" s="8"/>
      <c r="H132" s="2" t="s">
        <v>308</v>
      </c>
    </row>
    <row r="133" spans="1:8" ht="26.25">
      <c r="A133" s="1">
        <v>11</v>
      </c>
      <c r="B133" s="3" t="s">
        <v>147</v>
      </c>
      <c r="C133" s="2" t="s">
        <v>25</v>
      </c>
      <c r="D133" s="3" t="s">
        <v>148</v>
      </c>
      <c r="E133" s="3" t="s">
        <v>31</v>
      </c>
      <c r="F133" s="57">
        <v>1232.79</v>
      </c>
      <c r="G133" s="8"/>
      <c r="H133" s="2" t="s">
        <v>231</v>
      </c>
    </row>
    <row r="134" spans="1:8" ht="26.25">
      <c r="A134" s="1">
        <v>12</v>
      </c>
      <c r="B134" s="3" t="s">
        <v>164</v>
      </c>
      <c r="C134" s="2" t="s">
        <v>23</v>
      </c>
      <c r="D134" s="3" t="s">
        <v>165</v>
      </c>
      <c r="E134" s="3" t="s">
        <v>31</v>
      </c>
      <c r="F134" s="57">
        <f>500+753.62</f>
        <v>1253.62</v>
      </c>
      <c r="G134" s="8"/>
      <c r="H134" s="2" t="s">
        <v>1122</v>
      </c>
    </row>
    <row r="135" spans="1:8" ht="26.25">
      <c r="A135" s="1">
        <v>13</v>
      </c>
      <c r="B135" s="3" t="s">
        <v>222</v>
      </c>
      <c r="C135" s="2" t="s">
        <v>12</v>
      </c>
      <c r="D135" s="3" t="s">
        <v>224</v>
      </c>
      <c r="E135" s="3" t="s">
        <v>31</v>
      </c>
      <c r="F135" s="57">
        <v>145.04</v>
      </c>
      <c r="G135" s="8"/>
      <c r="H135" s="2" t="s">
        <v>234</v>
      </c>
    </row>
    <row r="136" spans="1:8" ht="26.25">
      <c r="A136" s="1">
        <v>14</v>
      </c>
      <c r="B136" s="3" t="s">
        <v>222</v>
      </c>
      <c r="C136" s="2" t="s">
        <v>12</v>
      </c>
      <c r="D136" s="3" t="s">
        <v>223</v>
      </c>
      <c r="E136" s="3" t="s">
        <v>31</v>
      </c>
      <c r="F136" s="57">
        <v>616.92</v>
      </c>
      <c r="G136" s="8"/>
      <c r="H136" s="2" t="s">
        <v>234</v>
      </c>
    </row>
    <row r="137" spans="1:8" ht="12.75">
      <c r="A137" s="1">
        <v>15</v>
      </c>
      <c r="B137" s="3" t="s">
        <v>257</v>
      </c>
      <c r="C137" s="2" t="s">
        <v>12</v>
      </c>
      <c r="D137" s="3" t="s">
        <v>258</v>
      </c>
      <c r="E137" s="3" t="s">
        <v>259</v>
      </c>
      <c r="F137" s="57">
        <v>208.12</v>
      </c>
      <c r="G137" s="8"/>
      <c r="H137" s="2" t="s">
        <v>302</v>
      </c>
    </row>
    <row r="138" spans="1:8" ht="39">
      <c r="A138" s="1">
        <v>16</v>
      </c>
      <c r="B138" s="3" t="s">
        <v>273</v>
      </c>
      <c r="C138" s="2" t="s">
        <v>12</v>
      </c>
      <c r="D138" s="3" t="s">
        <v>275</v>
      </c>
      <c r="E138" s="3" t="s">
        <v>274</v>
      </c>
      <c r="F138" s="57">
        <v>827.98</v>
      </c>
      <c r="G138" s="8"/>
      <c r="H138" s="2" t="s">
        <v>1117</v>
      </c>
    </row>
    <row r="139" spans="1:8" ht="39">
      <c r="A139" s="1">
        <v>17</v>
      </c>
      <c r="B139" s="3" t="s">
        <v>213</v>
      </c>
      <c r="C139" s="2" t="s">
        <v>12</v>
      </c>
      <c r="D139" s="3" t="s">
        <v>215</v>
      </c>
      <c r="E139" s="3" t="s">
        <v>216</v>
      </c>
      <c r="F139" s="57">
        <v>329.58</v>
      </c>
      <c r="G139" s="8"/>
      <c r="H139" s="2" t="s">
        <v>229</v>
      </c>
    </row>
    <row r="140" spans="1:8" ht="26.25">
      <c r="A140" s="1">
        <v>18</v>
      </c>
      <c r="B140" s="28" t="s">
        <v>209</v>
      </c>
      <c r="C140" s="28" t="s">
        <v>12</v>
      </c>
      <c r="D140" s="28" t="s">
        <v>225</v>
      </c>
      <c r="E140" s="3" t="s">
        <v>31</v>
      </c>
      <c r="F140" s="68">
        <v>127.31</v>
      </c>
      <c r="G140" s="45"/>
      <c r="H140" s="2" t="s">
        <v>226</v>
      </c>
    </row>
    <row r="141" spans="1:8" ht="26.25">
      <c r="A141" s="1">
        <v>19</v>
      </c>
      <c r="B141" s="3" t="s">
        <v>263</v>
      </c>
      <c r="C141" s="2" t="s">
        <v>36</v>
      </c>
      <c r="D141" s="3" t="s">
        <v>264</v>
      </c>
      <c r="E141" s="3" t="s">
        <v>265</v>
      </c>
      <c r="F141" s="57">
        <v>143.48</v>
      </c>
      <c r="G141" s="8"/>
      <c r="H141" s="2" t="s">
        <v>240</v>
      </c>
    </row>
    <row r="142" spans="1:8" ht="12.75">
      <c r="A142" s="1">
        <v>20</v>
      </c>
      <c r="B142" s="3" t="s">
        <v>260</v>
      </c>
      <c r="C142" s="2" t="s">
        <v>261</v>
      </c>
      <c r="D142" s="3" t="s">
        <v>262</v>
      </c>
      <c r="E142" s="3" t="s">
        <v>259</v>
      </c>
      <c r="F142" s="57">
        <v>238.23</v>
      </c>
      <c r="G142" s="8"/>
      <c r="H142" s="2" t="s">
        <v>303</v>
      </c>
    </row>
    <row r="143" spans="1:8" ht="39">
      <c r="A143" s="1">
        <v>21</v>
      </c>
      <c r="B143" s="3" t="s">
        <v>254</v>
      </c>
      <c r="C143" s="2" t="s">
        <v>12</v>
      </c>
      <c r="D143" s="3" t="s">
        <v>256</v>
      </c>
      <c r="E143" s="3" t="s">
        <v>31</v>
      </c>
      <c r="F143" s="57">
        <v>2850</v>
      </c>
      <c r="G143" s="8"/>
      <c r="H143" s="2" t="s">
        <v>303</v>
      </c>
    </row>
    <row r="144" spans="1:8" ht="26.25">
      <c r="A144" s="1">
        <v>22</v>
      </c>
      <c r="B144" s="3" t="s">
        <v>276</v>
      </c>
      <c r="C144" s="2" t="s">
        <v>22</v>
      </c>
      <c r="D144" s="3" t="s">
        <v>277</v>
      </c>
      <c r="E144" s="3" t="s">
        <v>278</v>
      </c>
      <c r="F144" s="57">
        <f>2189.4+2189.4</f>
        <v>4378.8</v>
      </c>
      <c r="G144" s="8"/>
      <c r="H144" s="2" t="s">
        <v>280</v>
      </c>
    </row>
    <row r="145" spans="1:8" ht="26.25">
      <c r="A145" s="1">
        <v>23</v>
      </c>
      <c r="B145" s="3" t="s">
        <v>276</v>
      </c>
      <c r="C145" s="2" t="s">
        <v>22</v>
      </c>
      <c r="D145" s="3" t="s">
        <v>279</v>
      </c>
      <c r="E145" s="3" t="s">
        <v>278</v>
      </c>
      <c r="F145" s="57">
        <v>355.47</v>
      </c>
      <c r="G145" s="8"/>
      <c r="H145" s="2" t="s">
        <v>297</v>
      </c>
    </row>
    <row r="146" spans="1:8" ht="12.75">
      <c r="A146" s="1">
        <v>24</v>
      </c>
      <c r="B146" s="3" t="s">
        <v>240</v>
      </c>
      <c r="C146" s="2" t="s">
        <v>261</v>
      </c>
      <c r="D146" s="3" t="s">
        <v>262</v>
      </c>
      <c r="E146" s="3" t="s">
        <v>266</v>
      </c>
      <c r="F146" s="57">
        <v>391.04</v>
      </c>
      <c r="G146" s="8"/>
      <c r="H146" s="2" t="s">
        <v>304</v>
      </c>
    </row>
    <row r="147" spans="1:8" ht="26.25">
      <c r="A147" s="1">
        <v>25</v>
      </c>
      <c r="B147" s="2" t="s">
        <v>235</v>
      </c>
      <c r="C147" s="2" t="s">
        <v>46</v>
      </c>
      <c r="D147" s="2" t="s">
        <v>245</v>
      </c>
      <c r="E147" s="3" t="s">
        <v>31</v>
      </c>
      <c r="F147" s="57">
        <v>100</v>
      </c>
      <c r="G147" s="2"/>
      <c r="H147" s="2" t="s">
        <v>247</v>
      </c>
    </row>
    <row r="148" spans="1:8" ht="26.25">
      <c r="A148" s="1">
        <v>26</v>
      </c>
      <c r="B148" s="3" t="s">
        <v>272</v>
      </c>
      <c r="C148" s="2" t="s">
        <v>72</v>
      </c>
      <c r="D148" s="3" t="s">
        <v>269</v>
      </c>
      <c r="E148" s="3" t="s">
        <v>270</v>
      </c>
      <c r="F148" s="57">
        <v>301.82</v>
      </c>
      <c r="G148" s="8"/>
      <c r="H148" s="2" t="s">
        <v>271</v>
      </c>
    </row>
    <row r="149" spans="1:8" ht="26.25">
      <c r="A149" s="1">
        <v>27</v>
      </c>
      <c r="B149" s="2" t="s">
        <v>250</v>
      </c>
      <c r="C149" s="2" t="s">
        <v>22</v>
      </c>
      <c r="D149" s="2" t="s">
        <v>267</v>
      </c>
      <c r="E149" s="3" t="s">
        <v>268</v>
      </c>
      <c r="F149" s="57">
        <v>231.65</v>
      </c>
      <c r="G149" s="2"/>
      <c r="H149" s="2" t="s">
        <v>253</v>
      </c>
    </row>
    <row r="150" spans="1:8" ht="39">
      <c r="A150" s="1">
        <v>28</v>
      </c>
      <c r="B150" s="2" t="s">
        <v>271</v>
      </c>
      <c r="C150" s="2" t="s">
        <v>261</v>
      </c>
      <c r="D150" s="2" t="s">
        <v>328</v>
      </c>
      <c r="E150" s="3" t="s">
        <v>51</v>
      </c>
      <c r="F150" s="57">
        <v>1000</v>
      </c>
      <c r="G150" s="2"/>
      <c r="H150" s="2" t="s">
        <v>324</v>
      </c>
    </row>
    <row r="151" spans="1:8" ht="26.25">
      <c r="A151" s="1">
        <v>29</v>
      </c>
      <c r="B151" s="2" t="s">
        <v>321</v>
      </c>
      <c r="C151" s="2" t="s">
        <v>12</v>
      </c>
      <c r="D151" s="2" t="s">
        <v>322</v>
      </c>
      <c r="E151" s="3" t="s">
        <v>323</v>
      </c>
      <c r="F151" s="57">
        <v>2000</v>
      </c>
      <c r="G151" s="2"/>
      <c r="H151" s="2" t="s">
        <v>324</v>
      </c>
    </row>
    <row r="152" spans="1:8" ht="26.25">
      <c r="A152" s="1">
        <v>30</v>
      </c>
      <c r="B152" s="3" t="s">
        <v>311</v>
      </c>
      <c r="C152" s="2" t="s">
        <v>12</v>
      </c>
      <c r="D152" s="3" t="s">
        <v>319</v>
      </c>
      <c r="E152" s="3" t="s">
        <v>31</v>
      </c>
      <c r="F152" s="57">
        <v>591.84</v>
      </c>
      <c r="G152" s="8"/>
      <c r="H152" s="2" t="s">
        <v>320</v>
      </c>
    </row>
    <row r="153" spans="1:8" ht="48">
      <c r="A153" s="1">
        <v>31</v>
      </c>
      <c r="B153" s="3" t="s">
        <v>325</v>
      </c>
      <c r="C153" s="2" t="s">
        <v>46</v>
      </c>
      <c r="D153" s="3" t="s">
        <v>545</v>
      </c>
      <c r="E153" s="3" t="s">
        <v>31</v>
      </c>
      <c r="F153" s="57">
        <v>1400</v>
      </c>
      <c r="G153" s="8"/>
      <c r="H153" s="46" t="s">
        <v>549</v>
      </c>
    </row>
    <row r="154" spans="1:8" ht="12.75">
      <c r="A154" s="1">
        <v>32</v>
      </c>
      <c r="B154" s="3" t="s">
        <v>325</v>
      </c>
      <c r="C154" s="2" t="s">
        <v>15</v>
      </c>
      <c r="D154" s="3" t="s">
        <v>326</v>
      </c>
      <c r="E154" s="3" t="s">
        <v>268</v>
      </c>
      <c r="F154" s="57">
        <v>2282.84</v>
      </c>
      <c r="G154" s="8"/>
      <c r="H154" s="2" t="s">
        <v>327</v>
      </c>
    </row>
    <row r="155" spans="1:8" ht="26.25">
      <c r="A155" s="1">
        <v>33</v>
      </c>
      <c r="B155" s="3" t="s">
        <v>331</v>
      </c>
      <c r="C155" s="2" t="s">
        <v>12</v>
      </c>
      <c r="D155" s="3" t="s">
        <v>332</v>
      </c>
      <c r="E155" s="3" t="s">
        <v>323</v>
      </c>
      <c r="F155" s="57">
        <v>1870</v>
      </c>
      <c r="G155" s="8"/>
      <c r="H155" s="2" t="s">
        <v>330</v>
      </c>
    </row>
    <row r="156" spans="1:8" ht="26.25">
      <c r="A156" s="1">
        <v>34</v>
      </c>
      <c r="B156" s="3" t="s">
        <v>553</v>
      </c>
      <c r="C156" s="2" t="s">
        <v>12</v>
      </c>
      <c r="D156" s="3" t="s">
        <v>554</v>
      </c>
      <c r="E156" s="3" t="s">
        <v>31</v>
      </c>
      <c r="F156" s="57">
        <v>150</v>
      </c>
      <c r="G156" s="8"/>
      <c r="H156" s="2" t="s">
        <v>367</v>
      </c>
    </row>
    <row r="157" spans="1:8" ht="26.25">
      <c r="A157" s="1">
        <v>35</v>
      </c>
      <c r="B157" s="3" t="s">
        <v>547</v>
      </c>
      <c r="C157" s="2" t="s">
        <v>246</v>
      </c>
      <c r="D157" s="3" t="s">
        <v>548</v>
      </c>
      <c r="E157" s="3" t="s">
        <v>546</v>
      </c>
      <c r="F157" s="57">
        <v>1200</v>
      </c>
      <c r="G157" s="8"/>
      <c r="H157" s="2" t="s">
        <v>550</v>
      </c>
    </row>
    <row r="158" spans="1:8" ht="26.25">
      <c r="A158" s="1">
        <v>36</v>
      </c>
      <c r="B158" s="3" t="s">
        <v>333</v>
      </c>
      <c r="C158" s="2" t="s">
        <v>12</v>
      </c>
      <c r="D158" s="3" t="s">
        <v>334</v>
      </c>
      <c r="E158" s="3" t="s">
        <v>31</v>
      </c>
      <c r="F158" s="57">
        <v>255.99</v>
      </c>
      <c r="G158" s="8"/>
      <c r="H158" s="2" t="s">
        <v>335</v>
      </c>
    </row>
    <row r="159" spans="1:8" ht="26.25">
      <c r="A159" s="1">
        <v>37</v>
      </c>
      <c r="B159" s="3" t="s">
        <v>384</v>
      </c>
      <c r="C159" s="2" t="s">
        <v>12</v>
      </c>
      <c r="D159" s="3" t="s">
        <v>388</v>
      </c>
      <c r="E159" s="3" t="s">
        <v>259</v>
      </c>
      <c r="F159" s="57">
        <v>79.7</v>
      </c>
      <c r="G159" s="8"/>
      <c r="H159" s="2" t="s">
        <v>369</v>
      </c>
    </row>
    <row r="160" spans="1:8" ht="26.25">
      <c r="A160" s="1">
        <v>38</v>
      </c>
      <c r="B160" s="3" t="s">
        <v>386</v>
      </c>
      <c r="C160" s="2" t="s">
        <v>12</v>
      </c>
      <c r="D160" s="3" t="s">
        <v>389</v>
      </c>
      <c r="E160" s="3" t="s">
        <v>259</v>
      </c>
      <c r="F160" s="57">
        <v>116.09</v>
      </c>
      <c r="G160" s="8"/>
      <c r="H160" s="2" t="s">
        <v>387</v>
      </c>
    </row>
    <row r="161" spans="1:8" ht="26.25">
      <c r="A161" s="1">
        <v>39</v>
      </c>
      <c r="B161" s="3" t="s">
        <v>335</v>
      </c>
      <c r="C161" s="2" t="s">
        <v>12</v>
      </c>
      <c r="D161" s="3" t="s">
        <v>332</v>
      </c>
      <c r="E161" s="3" t="s">
        <v>323</v>
      </c>
      <c r="F161" s="57">
        <v>1870</v>
      </c>
      <c r="G161" s="8"/>
      <c r="H161" s="2" t="s">
        <v>336</v>
      </c>
    </row>
    <row r="162" spans="1:8" ht="26.25">
      <c r="A162" s="1">
        <v>40</v>
      </c>
      <c r="B162" s="3" t="s">
        <v>338</v>
      </c>
      <c r="C162" s="2" t="s">
        <v>12</v>
      </c>
      <c r="D162" s="3" t="s">
        <v>332</v>
      </c>
      <c r="E162" s="3" t="s">
        <v>323</v>
      </c>
      <c r="F162" s="57">
        <v>2000</v>
      </c>
      <c r="G162" s="8"/>
      <c r="H162" s="2" t="s">
        <v>347</v>
      </c>
    </row>
    <row r="163" spans="1:8" ht="26.25">
      <c r="A163" s="1">
        <v>41</v>
      </c>
      <c r="B163" s="3" t="s">
        <v>367</v>
      </c>
      <c r="C163" s="2" t="s">
        <v>12</v>
      </c>
      <c r="D163" s="3" t="s">
        <v>170</v>
      </c>
      <c r="E163" s="3" t="s">
        <v>31</v>
      </c>
      <c r="F163" s="57">
        <v>150</v>
      </c>
      <c r="G163" s="8"/>
      <c r="H163" s="2" t="s">
        <v>368</v>
      </c>
    </row>
    <row r="164" spans="1:8" ht="12.75">
      <c r="A164" s="1">
        <v>42</v>
      </c>
      <c r="B164" s="3" t="s">
        <v>336</v>
      </c>
      <c r="C164" s="2" t="s">
        <v>261</v>
      </c>
      <c r="D164" s="3" t="s">
        <v>18</v>
      </c>
      <c r="E164" s="3" t="s">
        <v>18</v>
      </c>
      <c r="F164" s="57">
        <v>100</v>
      </c>
      <c r="G164" s="8"/>
      <c r="H164" s="2" t="s">
        <v>354</v>
      </c>
    </row>
    <row r="165" spans="1:8" ht="26.25">
      <c r="A165" s="1">
        <v>43</v>
      </c>
      <c r="B165" s="3" t="s">
        <v>355</v>
      </c>
      <c r="C165" s="2" t="s">
        <v>46</v>
      </c>
      <c r="D165" s="3" t="s">
        <v>405</v>
      </c>
      <c r="E165" s="3" t="s">
        <v>323</v>
      </c>
      <c r="F165" s="57">
        <f>500+2050</f>
        <v>2550</v>
      </c>
      <c r="G165" s="8"/>
      <c r="H165" s="2" t="s">
        <v>646</v>
      </c>
    </row>
    <row r="166" spans="1:8" ht="26.25">
      <c r="A166" s="1">
        <v>44</v>
      </c>
      <c r="B166" s="3" t="s">
        <v>406</v>
      </c>
      <c r="C166" s="2" t="s">
        <v>12</v>
      </c>
      <c r="D166" s="3" t="s">
        <v>551</v>
      </c>
      <c r="E166" s="3" t="s">
        <v>31</v>
      </c>
      <c r="F166" s="57">
        <v>50.12</v>
      </c>
      <c r="G166" s="8"/>
      <c r="H166" s="2" t="s">
        <v>552</v>
      </c>
    </row>
    <row r="167" spans="1:8" ht="12.75">
      <c r="A167" s="1">
        <v>45</v>
      </c>
      <c r="B167" s="3" t="s">
        <v>375</v>
      </c>
      <c r="C167" s="2" t="s">
        <v>12</v>
      </c>
      <c r="D167" s="3" t="s">
        <v>376</v>
      </c>
      <c r="E167" s="3" t="s">
        <v>48</v>
      </c>
      <c r="F167" s="57">
        <v>1070.49</v>
      </c>
      <c r="G167" s="8"/>
      <c r="H167" s="2" t="s">
        <v>415</v>
      </c>
    </row>
    <row r="168" spans="1:8" ht="26.25">
      <c r="A168" s="1">
        <v>46</v>
      </c>
      <c r="B168" s="3" t="s">
        <v>401</v>
      </c>
      <c r="C168" s="2" t="s">
        <v>402</v>
      </c>
      <c r="D168" s="3" t="s">
        <v>403</v>
      </c>
      <c r="E168" s="3" t="s">
        <v>404</v>
      </c>
      <c r="F168" s="57">
        <v>18783.19</v>
      </c>
      <c r="G168" s="8"/>
      <c r="H168" s="2" t="s">
        <v>413</v>
      </c>
    </row>
    <row r="169" spans="1:8" ht="12.75">
      <c r="A169" s="1">
        <v>47</v>
      </c>
      <c r="B169" s="3" t="s">
        <v>366</v>
      </c>
      <c r="C169" s="2" t="s">
        <v>400</v>
      </c>
      <c r="D169" s="3" t="s">
        <v>18</v>
      </c>
      <c r="E169" s="3" t="s">
        <v>18</v>
      </c>
      <c r="F169" s="57">
        <v>1219.26</v>
      </c>
      <c r="G169" s="8"/>
      <c r="H169" s="2" t="s">
        <v>423</v>
      </c>
    </row>
    <row r="170" spans="1:8" ht="12.75">
      <c r="A170" s="1">
        <v>48</v>
      </c>
      <c r="B170" s="3" t="s">
        <v>359</v>
      </c>
      <c r="C170" s="2" t="s">
        <v>12</v>
      </c>
      <c r="D170" s="3" t="s">
        <v>54</v>
      </c>
      <c r="E170" s="3" t="s">
        <v>48</v>
      </c>
      <c r="F170" s="57">
        <v>1919.18</v>
      </c>
      <c r="G170" s="8"/>
      <c r="H170" s="2" t="s">
        <v>438</v>
      </c>
    </row>
    <row r="171" spans="1:8" ht="12.75">
      <c r="A171" s="1">
        <v>49</v>
      </c>
      <c r="B171" s="3" t="s">
        <v>492</v>
      </c>
      <c r="C171" s="2" t="s">
        <v>12</v>
      </c>
      <c r="D171" s="3" t="s">
        <v>486</v>
      </c>
      <c r="E171" s="3" t="s">
        <v>259</v>
      </c>
      <c r="F171" s="57">
        <v>60.44</v>
      </c>
      <c r="G171" s="8"/>
      <c r="H171" s="2" t="s">
        <v>431</v>
      </c>
    </row>
    <row r="172" spans="1:8" ht="26.25">
      <c r="A172" s="1">
        <v>50</v>
      </c>
      <c r="B172" s="3" t="s">
        <v>371</v>
      </c>
      <c r="C172" s="2" t="s">
        <v>102</v>
      </c>
      <c r="D172" s="3" t="s">
        <v>409</v>
      </c>
      <c r="E172" s="3" t="s">
        <v>31</v>
      </c>
      <c r="F172" s="57">
        <v>1375.55</v>
      </c>
      <c r="G172" s="8"/>
      <c r="H172" s="2" t="s">
        <v>491</v>
      </c>
    </row>
    <row r="173" spans="1:8" ht="12.75">
      <c r="A173" s="1">
        <v>51</v>
      </c>
      <c r="B173" s="3" t="s">
        <v>435</v>
      </c>
      <c r="C173" s="2" t="s">
        <v>12</v>
      </c>
      <c r="D173" s="3" t="s">
        <v>436</v>
      </c>
      <c r="E173" s="3" t="s">
        <v>18</v>
      </c>
      <c r="F173" s="57">
        <v>92.55</v>
      </c>
      <c r="G173" s="8"/>
      <c r="H173" s="2" t="s">
        <v>437</v>
      </c>
    </row>
    <row r="174" spans="1:8" ht="12.75">
      <c r="A174" s="1">
        <v>52</v>
      </c>
      <c r="B174" s="3" t="s">
        <v>433</v>
      </c>
      <c r="C174" s="2" t="s">
        <v>498</v>
      </c>
      <c r="D174" s="3" t="s">
        <v>38</v>
      </c>
      <c r="E174" s="3" t="s">
        <v>259</v>
      </c>
      <c r="F174" s="57">
        <v>243.34</v>
      </c>
      <c r="G174" s="8"/>
      <c r="H174" s="2" t="s">
        <v>437</v>
      </c>
    </row>
    <row r="175" spans="1:8" ht="26.25">
      <c r="A175" s="1">
        <v>53</v>
      </c>
      <c r="B175" s="3" t="s">
        <v>494</v>
      </c>
      <c r="C175" s="2" t="s">
        <v>102</v>
      </c>
      <c r="D175" s="3" t="s">
        <v>500</v>
      </c>
      <c r="E175" s="3" t="s">
        <v>499</v>
      </c>
      <c r="F175" s="57">
        <f>15935.66+4664.34</f>
        <v>20600</v>
      </c>
      <c r="G175" s="8"/>
      <c r="H175" s="2" t="s">
        <v>1118</v>
      </c>
    </row>
    <row r="176" spans="1:8" ht="26.25">
      <c r="A176" s="1">
        <v>54</v>
      </c>
      <c r="B176" s="3" t="s">
        <v>501</v>
      </c>
      <c r="C176" s="2" t="s">
        <v>502</v>
      </c>
      <c r="D176" s="3" t="s">
        <v>503</v>
      </c>
      <c r="E176" s="3" t="s">
        <v>31</v>
      </c>
      <c r="F176" s="57">
        <v>553.65</v>
      </c>
      <c r="G176" s="8"/>
      <c r="H176" s="2" t="s">
        <v>504</v>
      </c>
    </row>
    <row r="177" spans="1:8" ht="13.5">
      <c r="A177" s="48"/>
      <c r="B177" s="18"/>
      <c r="C177" s="16"/>
      <c r="D177" s="18"/>
      <c r="E177" s="134" t="s">
        <v>1435</v>
      </c>
      <c r="F177" s="35">
        <f>SUM(F123:F176)</f>
        <v>94245.07999999997</v>
      </c>
      <c r="G177" s="18"/>
      <c r="H177" s="15"/>
    </row>
  </sheetData>
  <sheetProtection/>
  <mergeCells count="13">
    <mergeCell ref="A122:F122"/>
    <mergeCell ref="A1:H1"/>
    <mergeCell ref="D48:D49"/>
    <mergeCell ref="E48:E49"/>
    <mergeCell ref="A3:F3"/>
    <mergeCell ref="A31:F31"/>
    <mergeCell ref="H86:H87"/>
    <mergeCell ref="A75:F75"/>
    <mergeCell ref="A86:A87"/>
    <mergeCell ref="B86:B87"/>
    <mergeCell ref="C86:C87"/>
    <mergeCell ref="D86:D87"/>
    <mergeCell ref="E86:E8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&amp;L&amp;"Arial CE,Kursywa"Specyfikacja Istotnych Warunków Zamówienia           Znak sprawy: FN.271.1.6.2020.JF&amp;RZAŁĄCZNIK A.1</oddHeader>
    <oddFooter>&amp;L&amp;P/&amp;N ZAŁĄCZNIK A.1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91">
      <selection activeCell="I80" sqref="I80"/>
    </sheetView>
  </sheetViews>
  <sheetFormatPr defaultColWidth="9.00390625" defaultRowHeight="12.75"/>
  <cols>
    <col min="1" max="1" width="3.625" style="0" bestFit="1" customWidth="1"/>
    <col min="2" max="2" width="13.625" style="0" customWidth="1"/>
    <col min="3" max="3" width="12.00390625" style="0" customWidth="1"/>
    <col min="4" max="4" width="31.375" style="0" customWidth="1"/>
    <col min="5" max="5" width="24.375" style="0" customWidth="1"/>
    <col min="6" max="6" width="13.625" style="0" customWidth="1"/>
    <col min="7" max="7" width="26.625" style="0" customWidth="1"/>
    <col min="8" max="8" width="11.25390625" style="0" customWidth="1"/>
  </cols>
  <sheetData>
    <row r="1" spans="1:8" ht="30" customHeight="1">
      <c r="A1" s="166" t="s">
        <v>1414</v>
      </c>
      <c r="B1" s="166"/>
      <c r="C1" s="166"/>
      <c r="D1" s="166"/>
      <c r="E1" s="166"/>
      <c r="F1" s="166"/>
      <c r="G1" s="166"/>
      <c r="H1" s="166"/>
    </row>
    <row r="2" spans="1:8" ht="59.25" customHeight="1">
      <c r="A2" s="10" t="s">
        <v>2</v>
      </c>
      <c r="B2" s="10" t="s">
        <v>49</v>
      </c>
      <c r="C2" s="10" t="s">
        <v>11</v>
      </c>
      <c r="D2" s="10" t="s">
        <v>4</v>
      </c>
      <c r="E2" s="10" t="s">
        <v>10</v>
      </c>
      <c r="F2" s="11" t="s">
        <v>29</v>
      </c>
      <c r="G2" s="23" t="s">
        <v>1213</v>
      </c>
      <c r="H2" s="10" t="s">
        <v>53</v>
      </c>
    </row>
    <row r="3" spans="1:8" ht="15" customHeight="1">
      <c r="A3" s="167" t="s">
        <v>1274</v>
      </c>
      <c r="B3" s="167"/>
      <c r="C3" s="167"/>
      <c r="D3" s="167"/>
      <c r="E3" s="167"/>
      <c r="F3" s="167"/>
      <c r="G3" s="21"/>
      <c r="H3" s="2"/>
    </row>
    <row r="4" spans="1:8" ht="26.25">
      <c r="A4" s="1">
        <v>1</v>
      </c>
      <c r="B4" s="3" t="s">
        <v>1275</v>
      </c>
      <c r="C4" s="31" t="s">
        <v>1260</v>
      </c>
      <c r="D4" s="3" t="s">
        <v>57</v>
      </c>
      <c r="E4" s="30" t="s">
        <v>68</v>
      </c>
      <c r="F4" s="33">
        <v>1380.55</v>
      </c>
      <c r="G4" s="34"/>
      <c r="H4" s="2" t="s">
        <v>1276</v>
      </c>
    </row>
    <row r="5" spans="1:8" ht="39">
      <c r="A5" s="32">
        <v>2</v>
      </c>
      <c r="B5" s="30" t="s">
        <v>1277</v>
      </c>
      <c r="C5" s="31" t="s">
        <v>1260</v>
      </c>
      <c r="D5" s="30" t="s">
        <v>1373</v>
      </c>
      <c r="E5" s="30" t="s">
        <v>1278</v>
      </c>
      <c r="F5" s="33">
        <v>2000</v>
      </c>
      <c r="G5" s="34"/>
      <c r="H5" s="31" t="s">
        <v>1279</v>
      </c>
    </row>
    <row r="6" spans="1:8" ht="26.25">
      <c r="A6" s="1">
        <v>3</v>
      </c>
      <c r="B6" s="30" t="s">
        <v>1280</v>
      </c>
      <c r="C6" s="31" t="s">
        <v>23</v>
      </c>
      <c r="D6" s="30" t="s">
        <v>1374</v>
      </c>
      <c r="E6" s="30" t="s">
        <v>1281</v>
      </c>
      <c r="F6" s="33" t="s">
        <v>20</v>
      </c>
      <c r="G6" s="34" t="s">
        <v>1502</v>
      </c>
      <c r="H6" s="31" t="s">
        <v>1209</v>
      </c>
    </row>
    <row r="7" spans="1:8" ht="66">
      <c r="A7" s="32">
        <v>4</v>
      </c>
      <c r="B7" s="30" t="s">
        <v>1282</v>
      </c>
      <c r="C7" s="31" t="s">
        <v>1260</v>
      </c>
      <c r="D7" s="30" t="s">
        <v>1375</v>
      </c>
      <c r="E7" s="30" t="s">
        <v>1283</v>
      </c>
      <c r="F7" s="33" t="s">
        <v>20</v>
      </c>
      <c r="G7" s="34" t="s">
        <v>1503</v>
      </c>
      <c r="H7" s="31" t="s">
        <v>1284</v>
      </c>
    </row>
    <row r="8" spans="1:8" ht="39">
      <c r="A8" s="1">
        <v>5</v>
      </c>
      <c r="B8" s="30" t="s">
        <v>1285</v>
      </c>
      <c r="C8" s="31" t="s">
        <v>12</v>
      </c>
      <c r="D8" s="30" t="s">
        <v>54</v>
      </c>
      <c r="E8" s="30" t="s">
        <v>1286</v>
      </c>
      <c r="F8" s="33" t="s">
        <v>20</v>
      </c>
      <c r="G8" s="8" t="s">
        <v>1504</v>
      </c>
      <c r="H8" s="31" t="s">
        <v>1287</v>
      </c>
    </row>
    <row r="9" spans="1:8" ht="12.75">
      <c r="A9" s="32">
        <v>6</v>
      </c>
      <c r="B9" s="30" t="s">
        <v>1288</v>
      </c>
      <c r="C9" s="31" t="s">
        <v>1260</v>
      </c>
      <c r="D9" s="30" t="s">
        <v>1153</v>
      </c>
      <c r="E9" s="30" t="s">
        <v>68</v>
      </c>
      <c r="F9" s="33">
        <v>247.71</v>
      </c>
      <c r="G9" s="34"/>
      <c r="H9" s="31" t="s">
        <v>1231</v>
      </c>
    </row>
    <row r="10" spans="1:8" ht="39">
      <c r="A10" s="1">
        <v>7</v>
      </c>
      <c r="B10" s="30" t="s">
        <v>1289</v>
      </c>
      <c r="C10" s="31" t="s">
        <v>1260</v>
      </c>
      <c r="D10" s="30" t="s">
        <v>1376</v>
      </c>
      <c r="E10" s="30" t="s">
        <v>71</v>
      </c>
      <c r="F10" s="33">
        <v>11383.82</v>
      </c>
      <c r="G10" s="34" t="s">
        <v>1505</v>
      </c>
      <c r="H10" s="31" t="s">
        <v>1290</v>
      </c>
    </row>
    <row r="11" spans="1:8" ht="26.25">
      <c r="A11" s="32">
        <v>8</v>
      </c>
      <c r="B11" s="30" t="s">
        <v>1291</v>
      </c>
      <c r="C11" s="31" t="s">
        <v>1260</v>
      </c>
      <c r="D11" s="30" t="s">
        <v>1378</v>
      </c>
      <c r="E11" s="30" t="s">
        <v>1292</v>
      </c>
      <c r="F11" s="33" t="s">
        <v>1242</v>
      </c>
      <c r="G11" s="34" t="s">
        <v>1506</v>
      </c>
      <c r="H11" s="31"/>
    </row>
    <row r="12" spans="1:8" ht="39">
      <c r="A12" s="1">
        <v>9</v>
      </c>
      <c r="B12" s="30" t="s">
        <v>1293</v>
      </c>
      <c r="C12" s="31" t="s">
        <v>1260</v>
      </c>
      <c r="D12" s="30" t="s">
        <v>1377</v>
      </c>
      <c r="E12" s="30" t="s">
        <v>1294</v>
      </c>
      <c r="F12" s="33" t="s">
        <v>1242</v>
      </c>
      <c r="G12" s="34" t="s">
        <v>1507</v>
      </c>
      <c r="H12" s="31"/>
    </row>
    <row r="13" spans="1:8" ht="12.75">
      <c r="A13" s="32">
        <v>10</v>
      </c>
      <c r="B13" s="30" t="s">
        <v>1295</v>
      </c>
      <c r="C13" s="31" t="s">
        <v>1260</v>
      </c>
      <c r="D13" s="30" t="s">
        <v>1153</v>
      </c>
      <c r="E13" s="30" t="s">
        <v>1296</v>
      </c>
      <c r="F13" s="33" t="s">
        <v>1242</v>
      </c>
      <c r="G13" s="34" t="s">
        <v>1508</v>
      </c>
      <c r="H13" s="31"/>
    </row>
    <row r="14" spans="1:8" ht="12.75">
      <c r="A14" s="15"/>
      <c r="B14" s="15"/>
      <c r="C14" s="15"/>
      <c r="D14" s="15"/>
      <c r="E14" s="78" t="s">
        <v>1438</v>
      </c>
      <c r="F14" s="137">
        <f>SUM(F4:F13)</f>
        <v>15012.08</v>
      </c>
      <c r="G14" s="25"/>
      <c r="H14" s="15"/>
    </row>
    <row r="15" spans="1:8" ht="15" customHeight="1">
      <c r="A15" s="167" t="s">
        <v>804</v>
      </c>
      <c r="B15" s="167"/>
      <c r="C15" s="167"/>
      <c r="D15" s="167"/>
      <c r="E15" s="167"/>
      <c r="F15" s="167"/>
      <c r="G15" s="21"/>
      <c r="H15" s="2"/>
    </row>
    <row r="16" spans="1:8" ht="12.75">
      <c r="A16" s="1">
        <v>1</v>
      </c>
      <c r="B16" s="3" t="s">
        <v>806</v>
      </c>
      <c r="C16" s="2" t="s">
        <v>46</v>
      </c>
      <c r="D16" s="3" t="s">
        <v>1153</v>
      </c>
      <c r="E16" s="3" t="s">
        <v>68</v>
      </c>
      <c r="F16" s="57">
        <v>3223.92</v>
      </c>
      <c r="G16" s="8"/>
      <c r="H16" s="2" t="s">
        <v>819</v>
      </c>
    </row>
    <row r="17" spans="1:8" ht="39">
      <c r="A17" s="1">
        <v>2</v>
      </c>
      <c r="B17" s="3" t="s">
        <v>806</v>
      </c>
      <c r="C17" s="2" t="s">
        <v>12</v>
      </c>
      <c r="D17" s="3" t="s">
        <v>54</v>
      </c>
      <c r="E17" s="3" t="s">
        <v>48</v>
      </c>
      <c r="F17" s="57" t="s">
        <v>20</v>
      </c>
      <c r="G17" s="8" t="s">
        <v>1509</v>
      </c>
      <c r="H17" s="2" t="s">
        <v>816</v>
      </c>
    </row>
    <row r="18" spans="1:8" ht="26.25">
      <c r="A18" s="1">
        <v>3</v>
      </c>
      <c r="B18" s="3" t="s">
        <v>837</v>
      </c>
      <c r="C18" s="2" t="s">
        <v>46</v>
      </c>
      <c r="D18" s="3" t="s">
        <v>1153</v>
      </c>
      <c r="E18" s="3" t="s">
        <v>809</v>
      </c>
      <c r="F18" s="57" t="s">
        <v>20</v>
      </c>
      <c r="G18" s="150" t="s">
        <v>1510</v>
      </c>
      <c r="H18" s="2" t="s">
        <v>887</v>
      </c>
    </row>
    <row r="19" spans="1:8" ht="22.5" customHeight="1">
      <c r="A19" s="1">
        <v>4</v>
      </c>
      <c r="B19" s="3" t="s">
        <v>807</v>
      </c>
      <c r="C19" s="2" t="s">
        <v>46</v>
      </c>
      <c r="D19" s="3" t="s">
        <v>1153</v>
      </c>
      <c r="E19" s="3" t="s">
        <v>68</v>
      </c>
      <c r="F19" s="57">
        <v>133.08</v>
      </c>
      <c r="G19" s="8"/>
      <c r="H19" s="2" t="s">
        <v>816</v>
      </c>
    </row>
    <row r="20" spans="1:8" ht="12.75">
      <c r="A20" s="1">
        <v>5</v>
      </c>
      <c r="B20" s="3" t="s">
        <v>807</v>
      </c>
      <c r="C20" s="2" t="s">
        <v>46</v>
      </c>
      <c r="D20" s="3" t="s">
        <v>1154</v>
      </c>
      <c r="E20" s="3" t="s">
        <v>71</v>
      </c>
      <c r="F20" s="57">
        <v>571</v>
      </c>
      <c r="G20" s="8"/>
      <c r="H20" s="2" t="s">
        <v>886</v>
      </c>
    </row>
    <row r="21" spans="1:8" ht="12.75">
      <c r="A21" s="1">
        <v>6</v>
      </c>
      <c r="B21" s="3" t="s">
        <v>807</v>
      </c>
      <c r="C21" s="2" t="s">
        <v>46</v>
      </c>
      <c r="D21" s="3" t="s">
        <v>1154</v>
      </c>
      <c r="E21" s="3" t="s">
        <v>71</v>
      </c>
      <c r="F21" s="57">
        <v>4107</v>
      </c>
      <c r="G21" s="8"/>
      <c r="H21" s="2" t="s">
        <v>886</v>
      </c>
    </row>
    <row r="22" spans="1:8" ht="12.75">
      <c r="A22" s="1">
        <v>7</v>
      </c>
      <c r="B22" s="3" t="s">
        <v>808</v>
      </c>
      <c r="C22" s="2" t="s">
        <v>46</v>
      </c>
      <c r="D22" s="3" t="s">
        <v>1155</v>
      </c>
      <c r="E22" s="3" t="s">
        <v>809</v>
      </c>
      <c r="F22" s="57" t="s">
        <v>20</v>
      </c>
      <c r="G22" s="8"/>
      <c r="H22" s="2" t="s">
        <v>817</v>
      </c>
    </row>
    <row r="23" spans="1:8" ht="60">
      <c r="A23" s="1">
        <v>8</v>
      </c>
      <c r="B23" s="30" t="s">
        <v>973</v>
      </c>
      <c r="C23" s="31" t="s">
        <v>46</v>
      </c>
      <c r="D23" s="30" t="s">
        <v>1156</v>
      </c>
      <c r="E23" s="30" t="s">
        <v>974</v>
      </c>
      <c r="F23" s="59">
        <v>1000</v>
      </c>
      <c r="G23" s="151" t="s">
        <v>1511</v>
      </c>
      <c r="H23" s="31" t="s">
        <v>1145</v>
      </c>
    </row>
    <row r="24" spans="1:8" ht="12.75">
      <c r="A24" s="1">
        <v>9</v>
      </c>
      <c r="B24" s="3" t="s">
        <v>884</v>
      </c>
      <c r="C24" s="2" t="s">
        <v>46</v>
      </c>
      <c r="D24" s="3" t="s">
        <v>1157</v>
      </c>
      <c r="E24" s="3" t="s">
        <v>68</v>
      </c>
      <c r="F24" s="57">
        <f>794.92+5790.2</f>
        <v>6585.12</v>
      </c>
      <c r="G24" s="8"/>
      <c r="H24" s="2" t="s">
        <v>888</v>
      </c>
    </row>
    <row r="25" spans="1:8" ht="26.25">
      <c r="A25" s="1">
        <v>10</v>
      </c>
      <c r="B25" s="3" t="s">
        <v>878</v>
      </c>
      <c r="C25" s="2" t="s">
        <v>46</v>
      </c>
      <c r="D25" s="3" t="s">
        <v>1158</v>
      </c>
      <c r="E25" s="3" t="s">
        <v>885</v>
      </c>
      <c r="F25" s="57">
        <f>729.37+1498.66</f>
        <v>2228.03</v>
      </c>
      <c r="G25" s="8"/>
      <c r="H25" s="2" t="s">
        <v>1144</v>
      </c>
    </row>
    <row r="26" spans="1:8" ht="39">
      <c r="A26" s="1">
        <v>11</v>
      </c>
      <c r="B26" s="3" t="s">
        <v>985</v>
      </c>
      <c r="C26" s="2" t="s">
        <v>12</v>
      </c>
      <c r="D26" s="3" t="s">
        <v>55</v>
      </c>
      <c r="E26" s="3" t="s">
        <v>986</v>
      </c>
      <c r="F26" s="57">
        <v>360.96</v>
      </c>
      <c r="G26" s="8"/>
      <c r="H26" s="2" t="s">
        <v>993</v>
      </c>
    </row>
    <row r="27" spans="1:8" ht="26.25">
      <c r="A27" s="1">
        <v>12</v>
      </c>
      <c r="B27" s="3" t="s">
        <v>888</v>
      </c>
      <c r="C27" s="2" t="s">
        <v>46</v>
      </c>
      <c r="D27" s="3" t="s">
        <v>1159</v>
      </c>
      <c r="E27" s="3" t="s">
        <v>68</v>
      </c>
      <c r="F27" s="57">
        <v>400.29</v>
      </c>
      <c r="G27" s="8"/>
      <c r="H27" s="2" t="s">
        <v>910</v>
      </c>
    </row>
    <row r="28" spans="1:8" ht="26.25">
      <c r="A28" s="1">
        <v>13</v>
      </c>
      <c r="B28" s="3" t="s">
        <v>975</v>
      </c>
      <c r="C28" s="2" t="s">
        <v>12</v>
      </c>
      <c r="D28" s="3" t="s">
        <v>54</v>
      </c>
      <c r="E28" s="3" t="s">
        <v>976</v>
      </c>
      <c r="F28" s="57">
        <v>400</v>
      </c>
      <c r="G28" s="8"/>
      <c r="H28" s="2" t="s">
        <v>977</v>
      </c>
    </row>
    <row r="29" spans="1:8" ht="26.25">
      <c r="A29" s="1">
        <v>14</v>
      </c>
      <c r="B29" s="3" t="s">
        <v>904</v>
      </c>
      <c r="C29" s="2" t="s">
        <v>12</v>
      </c>
      <c r="D29" s="3" t="s">
        <v>1146</v>
      </c>
      <c r="E29" s="3"/>
      <c r="F29" s="57">
        <v>0</v>
      </c>
      <c r="G29" s="8"/>
      <c r="H29" s="2"/>
    </row>
    <row r="30" spans="1:8" ht="26.25">
      <c r="A30" s="1">
        <v>15</v>
      </c>
      <c r="B30" s="3" t="s">
        <v>978</v>
      </c>
      <c r="C30" s="2" t="s">
        <v>12</v>
      </c>
      <c r="D30" s="3" t="s">
        <v>54</v>
      </c>
      <c r="E30" s="3" t="s">
        <v>979</v>
      </c>
      <c r="F30" s="57" t="s">
        <v>20</v>
      </c>
      <c r="G30" s="150" t="s">
        <v>1512</v>
      </c>
      <c r="H30" s="2" t="s">
        <v>940</v>
      </c>
    </row>
    <row r="31" spans="1:8" ht="26.25">
      <c r="A31" s="1">
        <v>16</v>
      </c>
      <c r="B31" s="3" t="s">
        <v>980</v>
      </c>
      <c r="C31" s="2" t="s">
        <v>12</v>
      </c>
      <c r="D31" s="3" t="s">
        <v>54</v>
      </c>
      <c r="E31" s="3" t="s">
        <v>48</v>
      </c>
      <c r="F31" s="57">
        <v>1050</v>
      </c>
      <c r="G31" s="8"/>
      <c r="H31" s="2" t="s">
        <v>981</v>
      </c>
    </row>
    <row r="32" spans="1:8" ht="48">
      <c r="A32" s="1">
        <v>17</v>
      </c>
      <c r="B32" s="3" t="s">
        <v>982</v>
      </c>
      <c r="C32" s="2" t="s">
        <v>12</v>
      </c>
      <c r="D32" s="3" t="s">
        <v>54</v>
      </c>
      <c r="E32" s="3" t="s">
        <v>983</v>
      </c>
      <c r="F32" s="57" t="s">
        <v>20</v>
      </c>
      <c r="G32" s="150" t="s">
        <v>1513</v>
      </c>
      <c r="H32" s="2" t="s">
        <v>984</v>
      </c>
    </row>
    <row r="33" spans="1:8" ht="12.75">
      <c r="A33" s="1">
        <v>18</v>
      </c>
      <c r="B33" s="3" t="s">
        <v>914</v>
      </c>
      <c r="C33" s="2" t="s">
        <v>12</v>
      </c>
      <c r="D33" s="3" t="s">
        <v>54</v>
      </c>
      <c r="E33" s="3" t="s">
        <v>48</v>
      </c>
      <c r="F33" s="57">
        <v>828.44</v>
      </c>
      <c r="G33" s="8"/>
      <c r="H33" s="2" t="s">
        <v>916</v>
      </c>
    </row>
    <row r="34" spans="1:8" ht="12.75">
      <c r="A34" s="1">
        <v>19</v>
      </c>
      <c r="B34" s="3" t="s">
        <v>913</v>
      </c>
      <c r="C34" s="2" t="s">
        <v>12</v>
      </c>
      <c r="D34" s="3" t="s">
        <v>54</v>
      </c>
      <c r="E34" s="3" t="s">
        <v>48</v>
      </c>
      <c r="F34" s="57">
        <v>743.22</v>
      </c>
      <c r="G34" s="8"/>
      <c r="H34" s="2" t="s">
        <v>990</v>
      </c>
    </row>
    <row r="35" spans="1:8" ht="39">
      <c r="A35" s="1">
        <v>20</v>
      </c>
      <c r="B35" s="30" t="s">
        <v>1060</v>
      </c>
      <c r="C35" s="31" t="s">
        <v>12</v>
      </c>
      <c r="D35" s="30" t="s">
        <v>54</v>
      </c>
      <c r="E35" s="30" t="s">
        <v>1061</v>
      </c>
      <c r="F35" s="59">
        <v>1147.35</v>
      </c>
      <c r="G35" s="39"/>
      <c r="H35" s="30" t="s">
        <v>1062</v>
      </c>
    </row>
    <row r="36" spans="1:8" ht="12.75">
      <c r="A36" s="1">
        <v>21</v>
      </c>
      <c r="B36" s="30" t="s">
        <v>1208</v>
      </c>
      <c r="C36" s="31" t="s">
        <v>12</v>
      </c>
      <c r="D36" s="30" t="s">
        <v>1379</v>
      </c>
      <c r="E36" s="30" t="s">
        <v>48</v>
      </c>
      <c r="F36" s="59">
        <v>502.01</v>
      </c>
      <c r="G36" s="39" t="s">
        <v>1514</v>
      </c>
      <c r="H36" s="30" t="s">
        <v>1207</v>
      </c>
    </row>
    <row r="37" spans="1:8" ht="26.25">
      <c r="A37" s="1">
        <v>22</v>
      </c>
      <c r="B37" s="3" t="s">
        <v>1011</v>
      </c>
      <c r="C37" s="2" t="s">
        <v>46</v>
      </c>
      <c r="D37" s="3" t="s">
        <v>1160</v>
      </c>
      <c r="E37" s="3" t="s">
        <v>1012</v>
      </c>
      <c r="F37" s="57" t="s">
        <v>20</v>
      </c>
      <c r="G37" s="8" t="s">
        <v>1515</v>
      </c>
      <c r="H37" s="2" t="s">
        <v>1023</v>
      </c>
    </row>
    <row r="38" spans="1:8" ht="39">
      <c r="A38" s="1">
        <v>23</v>
      </c>
      <c r="B38" s="30" t="s">
        <v>1031</v>
      </c>
      <c r="C38" s="31" t="s">
        <v>12</v>
      </c>
      <c r="D38" s="30" t="s">
        <v>54</v>
      </c>
      <c r="E38" s="30" t="s">
        <v>48</v>
      </c>
      <c r="F38" s="59" t="s">
        <v>20</v>
      </c>
      <c r="G38" s="8" t="s">
        <v>1516</v>
      </c>
      <c r="H38" s="2" t="s">
        <v>1032</v>
      </c>
    </row>
    <row r="39" spans="1:8" ht="12.75">
      <c r="A39" s="1">
        <v>24</v>
      </c>
      <c r="B39" s="30" t="s">
        <v>1031</v>
      </c>
      <c r="C39" s="31" t="s">
        <v>12</v>
      </c>
      <c r="D39" s="30" t="s">
        <v>54</v>
      </c>
      <c r="E39" s="30" t="s">
        <v>48</v>
      </c>
      <c r="F39" s="59">
        <v>467.88</v>
      </c>
      <c r="G39" s="34"/>
      <c r="H39" s="31" t="s">
        <v>1032</v>
      </c>
    </row>
    <row r="40" spans="1:8" ht="12.75">
      <c r="A40" s="1">
        <v>25</v>
      </c>
      <c r="B40" s="30" t="s">
        <v>1054</v>
      </c>
      <c r="C40" s="31" t="s">
        <v>12</v>
      </c>
      <c r="D40" s="30" t="s">
        <v>54</v>
      </c>
      <c r="E40" s="30" t="s">
        <v>48</v>
      </c>
      <c r="F40" s="59">
        <v>1100</v>
      </c>
      <c r="G40" s="34"/>
      <c r="H40" s="31" t="s">
        <v>1028</v>
      </c>
    </row>
    <row r="41" spans="1:8" ht="39">
      <c r="A41" s="1">
        <v>26</v>
      </c>
      <c r="B41" s="30" t="s">
        <v>1210</v>
      </c>
      <c r="C41" s="31" t="s">
        <v>23</v>
      </c>
      <c r="D41" s="30" t="s">
        <v>1211</v>
      </c>
      <c r="E41" s="30" t="s">
        <v>576</v>
      </c>
      <c r="F41" s="60" t="s">
        <v>20</v>
      </c>
      <c r="G41" s="2" t="s">
        <v>1517</v>
      </c>
      <c r="H41" s="2" t="s">
        <v>1212</v>
      </c>
    </row>
    <row r="42" spans="1:8" ht="26.25">
      <c r="A42" s="1">
        <v>27</v>
      </c>
      <c r="B42" s="30" t="s">
        <v>1055</v>
      </c>
      <c r="C42" s="31" t="s">
        <v>12</v>
      </c>
      <c r="D42" s="30" t="s">
        <v>54</v>
      </c>
      <c r="E42" s="30" t="s">
        <v>48</v>
      </c>
      <c r="F42" s="59">
        <v>1000</v>
      </c>
      <c r="G42" s="34"/>
      <c r="H42" s="31" t="s">
        <v>1056</v>
      </c>
    </row>
    <row r="43" spans="1:8" ht="26.25">
      <c r="A43" s="1">
        <v>28</v>
      </c>
      <c r="B43" s="30" t="s">
        <v>1055</v>
      </c>
      <c r="C43" s="31" t="s">
        <v>12</v>
      </c>
      <c r="D43" s="30" t="s">
        <v>54</v>
      </c>
      <c r="E43" s="30" t="s">
        <v>48</v>
      </c>
      <c r="F43" s="59">
        <v>850</v>
      </c>
      <c r="G43" s="34"/>
      <c r="H43" s="31" t="s">
        <v>1064</v>
      </c>
    </row>
    <row r="44" spans="1:8" ht="12.75">
      <c r="A44" s="1">
        <v>29</v>
      </c>
      <c r="B44" s="30" t="s">
        <v>1099</v>
      </c>
      <c r="C44" s="31" t="s">
        <v>46</v>
      </c>
      <c r="D44" s="30" t="s">
        <v>57</v>
      </c>
      <c r="E44" s="30" t="s">
        <v>68</v>
      </c>
      <c r="F44" s="59">
        <v>1509.74</v>
      </c>
      <c r="G44" s="34"/>
      <c r="H44" s="31" t="s">
        <v>1150</v>
      </c>
    </row>
    <row r="45" spans="1:8" ht="12.75">
      <c r="A45" s="15"/>
      <c r="B45" s="15"/>
      <c r="C45" s="15"/>
      <c r="D45" s="15"/>
      <c r="E45" s="78" t="s">
        <v>1437</v>
      </c>
      <c r="F45" s="58">
        <f>SUM(F16:F44)</f>
        <v>28208.039999999997</v>
      </c>
      <c r="G45" s="25"/>
      <c r="H45" s="15"/>
    </row>
    <row r="46" spans="1:8" ht="15" customHeight="1">
      <c r="A46" s="167" t="s">
        <v>455</v>
      </c>
      <c r="B46" s="167"/>
      <c r="C46" s="167"/>
      <c r="D46" s="167"/>
      <c r="E46" s="167"/>
      <c r="F46" s="167"/>
      <c r="G46" s="21"/>
      <c r="H46" s="2"/>
    </row>
    <row r="47" spans="1:8" ht="52.5">
      <c r="A47" s="162">
        <v>1</v>
      </c>
      <c r="B47" s="164" t="s">
        <v>517</v>
      </c>
      <c r="C47" s="164" t="s">
        <v>12</v>
      </c>
      <c r="D47" s="164" t="s">
        <v>54</v>
      </c>
      <c r="E47" s="164" t="s">
        <v>48</v>
      </c>
      <c r="F47" s="57" t="s">
        <v>20</v>
      </c>
      <c r="G47" s="8" t="s">
        <v>1518</v>
      </c>
      <c r="H47" s="2" t="s">
        <v>518</v>
      </c>
    </row>
    <row r="48" spans="1:8" ht="52.5">
      <c r="A48" s="163"/>
      <c r="B48" s="165"/>
      <c r="C48" s="165"/>
      <c r="D48" s="165"/>
      <c r="E48" s="165"/>
      <c r="F48" s="57">
        <v>332.95</v>
      </c>
      <c r="G48" s="38" t="s">
        <v>1519</v>
      </c>
      <c r="H48" s="2" t="s">
        <v>588</v>
      </c>
    </row>
    <row r="49" spans="1:8" ht="26.25">
      <c r="A49" s="1">
        <v>2</v>
      </c>
      <c r="B49" s="3" t="s">
        <v>534</v>
      </c>
      <c r="C49" s="2" t="s">
        <v>12</v>
      </c>
      <c r="D49" s="3" t="s">
        <v>54</v>
      </c>
      <c r="E49" s="3" t="s">
        <v>48</v>
      </c>
      <c r="F49" s="57">
        <v>277.04</v>
      </c>
      <c r="G49" s="8"/>
      <c r="H49" s="2" t="s">
        <v>645</v>
      </c>
    </row>
    <row r="50" spans="1:8" ht="12.75">
      <c r="A50" s="32">
        <v>3</v>
      </c>
      <c r="B50" s="3" t="s">
        <v>558</v>
      </c>
      <c r="C50" s="2" t="s">
        <v>12</v>
      </c>
      <c r="D50" s="3" t="s">
        <v>54</v>
      </c>
      <c r="E50" s="3" t="s">
        <v>48</v>
      </c>
      <c r="F50" s="57">
        <v>371.28</v>
      </c>
      <c r="G50" s="8"/>
      <c r="H50" s="2" t="s">
        <v>565</v>
      </c>
    </row>
    <row r="51" spans="1:8" ht="12.75">
      <c r="A51" s="47">
        <v>4</v>
      </c>
      <c r="B51" s="3" t="s">
        <v>558</v>
      </c>
      <c r="C51" s="2" t="s">
        <v>12</v>
      </c>
      <c r="D51" s="3" t="s">
        <v>54</v>
      </c>
      <c r="E51" s="3" t="s">
        <v>48</v>
      </c>
      <c r="F51" s="57">
        <v>1405.19</v>
      </c>
      <c r="G51" s="8"/>
      <c r="H51" s="2" t="s">
        <v>647</v>
      </c>
    </row>
    <row r="52" spans="1:8" ht="12.75">
      <c r="A52" s="1">
        <v>5</v>
      </c>
      <c r="B52" s="3" t="s">
        <v>559</v>
      </c>
      <c r="C52" s="2" t="s">
        <v>46</v>
      </c>
      <c r="D52" s="3" t="s">
        <v>1161</v>
      </c>
      <c r="E52" s="3" t="s">
        <v>68</v>
      </c>
      <c r="F52" s="57">
        <v>789.88</v>
      </c>
      <c r="G52" s="8"/>
      <c r="H52" s="2" t="s">
        <v>600</v>
      </c>
    </row>
    <row r="53" spans="1:8" ht="39">
      <c r="A53" s="64">
        <v>6</v>
      </c>
      <c r="B53" s="30" t="s">
        <v>544</v>
      </c>
      <c r="C53" s="31" t="s">
        <v>23</v>
      </c>
      <c r="D53" s="30" t="s">
        <v>1162</v>
      </c>
      <c r="E53" s="30" t="s">
        <v>576</v>
      </c>
      <c r="F53" s="59" t="s">
        <v>20</v>
      </c>
      <c r="G53" s="34" t="s">
        <v>1522</v>
      </c>
      <c r="H53" s="31" t="s">
        <v>1135</v>
      </c>
    </row>
    <row r="54" spans="1:8" ht="78.75">
      <c r="A54" s="65">
        <v>7</v>
      </c>
      <c r="B54" s="30" t="s">
        <v>618</v>
      </c>
      <c r="C54" s="31" t="s">
        <v>46</v>
      </c>
      <c r="D54" s="30" t="s">
        <v>1184</v>
      </c>
      <c r="E54" s="30" t="s">
        <v>619</v>
      </c>
      <c r="F54" s="59">
        <v>130</v>
      </c>
      <c r="G54" s="34" t="s">
        <v>1520</v>
      </c>
      <c r="H54" s="31" t="s">
        <v>705</v>
      </c>
    </row>
    <row r="55" spans="1:8" ht="26.25">
      <c r="A55" s="1">
        <v>8</v>
      </c>
      <c r="B55" s="3" t="s">
        <v>562</v>
      </c>
      <c r="C55" s="2" t="s">
        <v>46</v>
      </c>
      <c r="D55" s="3" t="s">
        <v>1161</v>
      </c>
      <c r="E55" s="3" t="s">
        <v>564</v>
      </c>
      <c r="F55" s="57">
        <v>1739.73</v>
      </c>
      <c r="G55" s="8"/>
      <c r="H55" s="2" t="s">
        <v>611</v>
      </c>
    </row>
    <row r="56" spans="1:8" ht="52.5">
      <c r="A56" s="66">
        <v>9</v>
      </c>
      <c r="B56" s="30" t="s">
        <v>615</v>
      </c>
      <c r="C56" s="31" t="s">
        <v>12</v>
      </c>
      <c r="D56" s="30" t="s">
        <v>1136</v>
      </c>
      <c r="E56" s="30" t="s">
        <v>616</v>
      </c>
      <c r="F56" s="59" t="s">
        <v>20</v>
      </c>
      <c r="G56" s="34" t="s">
        <v>1521</v>
      </c>
      <c r="H56" s="31" t="s">
        <v>872</v>
      </c>
    </row>
    <row r="57" spans="1:8" ht="26.25">
      <c r="A57" s="67">
        <v>10</v>
      </c>
      <c r="B57" s="3" t="s">
        <v>594</v>
      </c>
      <c r="C57" s="2" t="s">
        <v>12</v>
      </c>
      <c r="D57" s="3" t="s">
        <v>54</v>
      </c>
      <c r="E57" s="3" t="s">
        <v>595</v>
      </c>
      <c r="F57" s="57" t="s">
        <v>20</v>
      </c>
      <c r="G57" s="8" t="s">
        <v>1522</v>
      </c>
      <c r="H57" s="2" t="s">
        <v>644</v>
      </c>
    </row>
    <row r="58" spans="1:8" ht="39">
      <c r="A58" s="1">
        <v>11</v>
      </c>
      <c r="B58" s="3" t="s">
        <v>1141</v>
      </c>
      <c r="C58" s="2" t="s">
        <v>46</v>
      </c>
      <c r="D58" s="3" t="s">
        <v>1163</v>
      </c>
      <c r="E58" s="3" t="s">
        <v>1142</v>
      </c>
      <c r="F58" s="57" t="s">
        <v>20</v>
      </c>
      <c r="G58" s="8"/>
      <c r="H58" s="2" t="s">
        <v>1209</v>
      </c>
    </row>
    <row r="59" spans="1:8" ht="52.5">
      <c r="A59" s="1">
        <v>12</v>
      </c>
      <c r="B59" s="3" t="s">
        <v>649</v>
      </c>
      <c r="C59" s="2" t="s">
        <v>12</v>
      </c>
      <c r="D59" s="3" t="s">
        <v>1164</v>
      </c>
      <c r="E59" s="3" t="s">
        <v>668</v>
      </c>
      <c r="F59" s="57">
        <v>541.91</v>
      </c>
      <c r="G59" s="8"/>
      <c r="H59" s="2" t="s">
        <v>789</v>
      </c>
    </row>
    <row r="60" spans="1:8" ht="26.25">
      <c r="A60" s="1">
        <v>13</v>
      </c>
      <c r="B60" s="3" t="s">
        <v>706</v>
      </c>
      <c r="C60" s="2" t="s">
        <v>46</v>
      </c>
      <c r="D60" s="3" t="s">
        <v>1165</v>
      </c>
      <c r="E60" s="3" t="s">
        <v>68</v>
      </c>
      <c r="F60" s="57">
        <v>552.46</v>
      </c>
      <c r="G60" s="8"/>
      <c r="H60" s="2" t="s">
        <v>729</v>
      </c>
    </row>
    <row r="61" spans="1:8" ht="26.25">
      <c r="A61" s="1">
        <v>14</v>
      </c>
      <c r="B61" s="3" t="s">
        <v>720</v>
      </c>
      <c r="C61" s="2" t="s">
        <v>46</v>
      </c>
      <c r="D61" s="3" t="s">
        <v>1165</v>
      </c>
      <c r="E61" s="3" t="s">
        <v>68</v>
      </c>
      <c r="F61" s="57" t="s">
        <v>20</v>
      </c>
      <c r="G61" s="8" t="s">
        <v>1464</v>
      </c>
      <c r="H61" s="2" t="s">
        <v>736</v>
      </c>
    </row>
    <row r="62" spans="1:8" ht="26.25">
      <c r="A62" s="1">
        <v>15</v>
      </c>
      <c r="B62" s="3" t="s">
        <v>735</v>
      </c>
      <c r="C62" s="2" t="s">
        <v>46</v>
      </c>
      <c r="D62" s="3" t="s">
        <v>57</v>
      </c>
      <c r="E62" s="3" t="s">
        <v>1152</v>
      </c>
      <c r="F62" s="57" t="s">
        <v>20</v>
      </c>
      <c r="G62" s="8" t="s">
        <v>1523</v>
      </c>
      <c r="H62" s="2" t="s">
        <v>778</v>
      </c>
    </row>
    <row r="63" spans="1:8" ht="12.75">
      <c r="A63" s="1">
        <v>16</v>
      </c>
      <c r="B63" s="3" t="s">
        <v>764</v>
      </c>
      <c r="C63" s="2" t="s">
        <v>12</v>
      </c>
      <c r="D63" s="3" t="s">
        <v>54</v>
      </c>
      <c r="E63" s="3" t="s">
        <v>765</v>
      </c>
      <c r="F63" s="57">
        <v>926.8</v>
      </c>
      <c r="G63" s="8"/>
      <c r="H63" s="2" t="s">
        <v>766</v>
      </c>
    </row>
    <row r="64" spans="1:8" ht="52.5">
      <c r="A64" s="1">
        <v>17</v>
      </c>
      <c r="B64" s="3" t="s">
        <v>828</v>
      </c>
      <c r="C64" s="2" t="s">
        <v>12</v>
      </c>
      <c r="D64" s="3" t="s">
        <v>1166</v>
      </c>
      <c r="E64" s="3" t="s">
        <v>829</v>
      </c>
      <c r="F64" s="57">
        <v>1524.6</v>
      </c>
      <c r="G64" s="8"/>
      <c r="H64" s="2" t="s">
        <v>786</v>
      </c>
    </row>
    <row r="65" spans="1:8" ht="26.25">
      <c r="A65" s="1">
        <v>18</v>
      </c>
      <c r="B65" s="43" t="s">
        <v>801</v>
      </c>
      <c r="C65" s="44" t="s">
        <v>46</v>
      </c>
      <c r="D65" s="43" t="s">
        <v>1167</v>
      </c>
      <c r="E65" s="43" t="s">
        <v>802</v>
      </c>
      <c r="F65" s="57" t="s">
        <v>20</v>
      </c>
      <c r="G65" s="8" t="s">
        <v>1524</v>
      </c>
      <c r="H65" s="2" t="s">
        <v>818</v>
      </c>
    </row>
    <row r="66" spans="1:8" ht="39">
      <c r="A66" s="1">
        <v>19</v>
      </c>
      <c r="B66" s="31" t="s">
        <v>902</v>
      </c>
      <c r="C66" s="31" t="s">
        <v>46</v>
      </c>
      <c r="D66" s="31" t="s">
        <v>1168</v>
      </c>
      <c r="E66" s="31" t="s">
        <v>903</v>
      </c>
      <c r="F66" s="59" t="s">
        <v>20</v>
      </c>
      <c r="G66" s="34" t="s">
        <v>1525</v>
      </c>
      <c r="H66" s="31" t="s">
        <v>904</v>
      </c>
    </row>
    <row r="67" spans="1:8" ht="39">
      <c r="A67" s="168">
        <v>20</v>
      </c>
      <c r="B67" s="164" t="s">
        <v>902</v>
      </c>
      <c r="C67" s="164" t="s">
        <v>46</v>
      </c>
      <c r="D67" s="164" t="s">
        <v>1168</v>
      </c>
      <c r="E67" s="164" t="s">
        <v>903</v>
      </c>
      <c r="F67" s="59" t="s">
        <v>20</v>
      </c>
      <c r="G67" s="34" t="s">
        <v>1525</v>
      </c>
      <c r="H67" s="31" t="s">
        <v>904</v>
      </c>
    </row>
    <row r="68" spans="1:8" ht="12.75">
      <c r="A68" s="169"/>
      <c r="B68" s="170"/>
      <c r="C68" s="170"/>
      <c r="D68" s="170"/>
      <c r="E68" s="170"/>
      <c r="F68" s="59">
        <v>3630</v>
      </c>
      <c r="G68" s="34" t="s">
        <v>1526</v>
      </c>
      <c r="H68" s="31" t="s">
        <v>1062</v>
      </c>
    </row>
    <row r="69" spans="1:8" ht="26.25">
      <c r="A69" s="1">
        <v>21</v>
      </c>
      <c r="B69" s="3" t="s">
        <v>793</v>
      </c>
      <c r="C69" s="2" t="s">
        <v>12</v>
      </c>
      <c r="D69" s="3" t="s">
        <v>54</v>
      </c>
      <c r="E69" s="3" t="s">
        <v>37</v>
      </c>
      <c r="F69" s="57">
        <v>950</v>
      </c>
      <c r="G69" s="3" t="s">
        <v>794</v>
      </c>
      <c r="H69" s="2" t="s">
        <v>795</v>
      </c>
    </row>
    <row r="70" spans="1:8" ht="52.5">
      <c r="A70" s="1">
        <v>22</v>
      </c>
      <c r="B70" s="3" t="s">
        <v>830</v>
      </c>
      <c r="C70" s="2" t="s">
        <v>46</v>
      </c>
      <c r="D70" s="3" t="s">
        <v>1169</v>
      </c>
      <c r="E70" s="3" t="s">
        <v>831</v>
      </c>
      <c r="F70" s="57" t="s">
        <v>20</v>
      </c>
      <c r="G70" s="8" t="s">
        <v>832</v>
      </c>
      <c r="H70" s="2" t="s">
        <v>796</v>
      </c>
    </row>
    <row r="71" spans="1:8" ht="12.75">
      <c r="A71" s="15"/>
      <c r="B71" s="15"/>
      <c r="C71" s="15"/>
      <c r="D71" s="15"/>
      <c r="E71" s="78" t="s">
        <v>1436</v>
      </c>
      <c r="F71" s="58">
        <f>SUM(F47:F70)</f>
        <v>13171.84</v>
      </c>
      <c r="G71" s="25"/>
      <c r="H71" s="15"/>
    </row>
    <row r="72" spans="1:8" ht="15" customHeight="1">
      <c r="A72" s="167" t="s">
        <v>88</v>
      </c>
      <c r="B72" s="167"/>
      <c r="C72" s="167"/>
      <c r="D72" s="167"/>
      <c r="E72" s="167"/>
      <c r="F72" s="167"/>
      <c r="G72" s="21"/>
      <c r="H72" s="2"/>
    </row>
    <row r="73" spans="1:8" ht="26.25">
      <c r="A73" s="1">
        <v>1</v>
      </c>
      <c r="B73" s="2" t="s">
        <v>84</v>
      </c>
      <c r="C73" s="2" t="s">
        <v>46</v>
      </c>
      <c r="D73" s="2" t="s">
        <v>1170</v>
      </c>
      <c r="E73" s="2" t="s">
        <v>139</v>
      </c>
      <c r="F73" s="57" t="s">
        <v>20</v>
      </c>
      <c r="G73" s="2" t="s">
        <v>1524</v>
      </c>
      <c r="H73" s="2" t="s">
        <v>173</v>
      </c>
    </row>
    <row r="74" spans="1:8" ht="52.5">
      <c r="A74" s="1">
        <v>2</v>
      </c>
      <c r="B74" s="3" t="s">
        <v>174</v>
      </c>
      <c r="C74" s="3" t="s">
        <v>171</v>
      </c>
      <c r="D74" s="3" t="s">
        <v>1171</v>
      </c>
      <c r="E74" s="3" t="s">
        <v>172</v>
      </c>
      <c r="F74" s="57" t="s">
        <v>20</v>
      </c>
      <c r="G74" s="8" t="s">
        <v>1527</v>
      </c>
      <c r="H74" s="2" t="s">
        <v>209</v>
      </c>
    </row>
    <row r="75" spans="1:8" ht="26.25">
      <c r="A75" s="1">
        <v>3</v>
      </c>
      <c r="B75" s="3" t="s">
        <v>89</v>
      </c>
      <c r="C75" s="3" t="s">
        <v>46</v>
      </c>
      <c r="D75" s="3" t="s">
        <v>90</v>
      </c>
      <c r="E75" s="3" t="s">
        <v>91</v>
      </c>
      <c r="F75" s="57" t="s">
        <v>20</v>
      </c>
      <c r="G75" s="8"/>
      <c r="H75" s="2" t="s">
        <v>219</v>
      </c>
    </row>
    <row r="76" spans="1:8" ht="12.75">
      <c r="A76" s="1">
        <v>4</v>
      </c>
      <c r="B76" s="3" t="s">
        <v>154</v>
      </c>
      <c r="C76" s="3" t="s">
        <v>46</v>
      </c>
      <c r="D76" s="3" t="s">
        <v>1172</v>
      </c>
      <c r="E76" s="3" t="s">
        <v>68</v>
      </c>
      <c r="F76" s="57">
        <v>2606.07</v>
      </c>
      <c r="G76" s="8"/>
      <c r="H76" s="2" t="s">
        <v>207</v>
      </c>
    </row>
    <row r="77" spans="1:8" ht="39">
      <c r="A77" s="1">
        <v>5</v>
      </c>
      <c r="B77" s="3" t="s">
        <v>145</v>
      </c>
      <c r="C77" s="3" t="s">
        <v>46</v>
      </c>
      <c r="D77" s="3" t="s">
        <v>1173</v>
      </c>
      <c r="E77" s="3" t="s">
        <v>146</v>
      </c>
      <c r="F77" s="57" t="s">
        <v>20</v>
      </c>
      <c r="G77" s="8" t="s">
        <v>1524</v>
      </c>
      <c r="H77" s="2" t="s">
        <v>432</v>
      </c>
    </row>
    <row r="78" spans="1:8" ht="26.25">
      <c r="A78" s="1">
        <v>6</v>
      </c>
      <c r="B78" s="3" t="s">
        <v>152</v>
      </c>
      <c r="C78" s="3" t="s">
        <v>46</v>
      </c>
      <c r="D78" s="3" t="s">
        <v>1174</v>
      </c>
      <c r="E78" s="3" t="s">
        <v>68</v>
      </c>
      <c r="F78" s="57" t="s">
        <v>20</v>
      </c>
      <c r="G78" s="8"/>
      <c r="H78" s="2" t="s">
        <v>232</v>
      </c>
    </row>
    <row r="79" spans="1:8" ht="39">
      <c r="A79" s="1">
        <v>7</v>
      </c>
      <c r="B79" s="3" t="s">
        <v>152</v>
      </c>
      <c r="C79" s="3" t="s">
        <v>23</v>
      </c>
      <c r="D79" s="3" t="s">
        <v>1175</v>
      </c>
      <c r="E79" s="3" t="s">
        <v>153</v>
      </c>
      <c r="F79" s="57">
        <v>533.77</v>
      </c>
      <c r="G79" s="8"/>
      <c r="H79" s="2"/>
    </row>
    <row r="80" spans="1:8" ht="12.75">
      <c r="A80" s="1">
        <v>8</v>
      </c>
      <c r="B80" s="3" t="s">
        <v>181</v>
      </c>
      <c r="C80" s="3" t="s">
        <v>12</v>
      </c>
      <c r="D80" s="3" t="s">
        <v>1528</v>
      </c>
      <c r="E80" s="3" t="s">
        <v>48</v>
      </c>
      <c r="F80" s="57">
        <v>226.23</v>
      </c>
      <c r="G80" s="8"/>
      <c r="H80" s="2" t="s">
        <v>218</v>
      </c>
    </row>
    <row r="81" spans="1:8" ht="26.25">
      <c r="A81" s="1">
        <v>9</v>
      </c>
      <c r="B81" s="3" t="s">
        <v>210</v>
      </c>
      <c r="C81" s="3" t="s">
        <v>46</v>
      </c>
      <c r="D81" s="3" t="s">
        <v>1174</v>
      </c>
      <c r="E81" s="3" t="s">
        <v>68</v>
      </c>
      <c r="F81" s="57">
        <v>336.62</v>
      </c>
      <c r="G81" s="8"/>
      <c r="H81" s="2" t="s">
        <v>312</v>
      </c>
    </row>
    <row r="82" spans="1:8" ht="26.25">
      <c r="A82" s="1">
        <v>10</v>
      </c>
      <c r="B82" s="3" t="s">
        <v>299</v>
      </c>
      <c r="C82" s="3" t="s">
        <v>12</v>
      </c>
      <c r="D82" s="3" t="s">
        <v>1176</v>
      </c>
      <c r="E82" s="3" t="s">
        <v>300</v>
      </c>
      <c r="F82" s="57" t="s">
        <v>20</v>
      </c>
      <c r="G82" s="8" t="s">
        <v>1529</v>
      </c>
      <c r="H82" s="2" t="s">
        <v>320</v>
      </c>
    </row>
    <row r="83" spans="1:8" ht="26.25">
      <c r="A83" s="1">
        <v>11</v>
      </c>
      <c r="B83" s="3" t="s">
        <v>369</v>
      </c>
      <c r="C83" s="2" t="s">
        <v>12</v>
      </c>
      <c r="D83" s="3" t="s">
        <v>54</v>
      </c>
      <c r="E83" s="3" t="s">
        <v>48</v>
      </c>
      <c r="F83" s="57">
        <v>1468.13</v>
      </c>
      <c r="G83" s="8"/>
      <c r="H83" s="2" t="s">
        <v>418</v>
      </c>
    </row>
    <row r="84" spans="1:8" ht="105">
      <c r="A84" s="1">
        <v>12</v>
      </c>
      <c r="B84" s="3" t="s">
        <v>627</v>
      </c>
      <c r="C84" s="2" t="s">
        <v>46</v>
      </c>
      <c r="D84" s="3" t="s">
        <v>58</v>
      </c>
      <c r="E84" s="3" t="s">
        <v>628</v>
      </c>
      <c r="F84" s="57" t="s">
        <v>20</v>
      </c>
      <c r="G84" s="8" t="s">
        <v>1530</v>
      </c>
      <c r="H84" s="2" t="s">
        <v>629</v>
      </c>
    </row>
    <row r="85" spans="1:8" ht="39">
      <c r="A85" s="1">
        <v>13</v>
      </c>
      <c r="B85" s="3" t="s">
        <v>410</v>
      </c>
      <c r="C85" s="2" t="s">
        <v>12</v>
      </c>
      <c r="D85" s="3" t="s">
        <v>1177</v>
      </c>
      <c r="E85" s="3" t="s">
        <v>73</v>
      </c>
      <c r="F85" s="57">
        <v>922.5</v>
      </c>
      <c r="G85" s="8"/>
      <c r="H85" s="2" t="s">
        <v>473</v>
      </c>
    </row>
    <row r="86" spans="1:8" ht="26.25">
      <c r="A86" s="1">
        <v>14</v>
      </c>
      <c r="B86" s="3" t="s">
        <v>349</v>
      </c>
      <c r="C86" s="2" t="s">
        <v>46</v>
      </c>
      <c r="D86" s="3" t="s">
        <v>1174</v>
      </c>
      <c r="E86" s="3" t="s">
        <v>68</v>
      </c>
      <c r="F86" s="57">
        <v>294.17</v>
      </c>
      <c r="G86" s="8"/>
      <c r="H86" s="2" t="s">
        <v>416</v>
      </c>
    </row>
    <row r="87" spans="1:8" ht="26.25">
      <c r="A87" s="1">
        <v>15</v>
      </c>
      <c r="B87" s="3" t="s">
        <v>406</v>
      </c>
      <c r="C87" s="2" t="s">
        <v>46</v>
      </c>
      <c r="D87" s="3" t="s">
        <v>1178</v>
      </c>
      <c r="E87" s="3" t="s">
        <v>496</v>
      </c>
      <c r="F87" s="57">
        <v>1433.95</v>
      </c>
      <c r="G87" s="8"/>
      <c r="H87" s="2" t="s">
        <v>429</v>
      </c>
    </row>
    <row r="88" spans="1:8" ht="39">
      <c r="A88" s="1">
        <v>16</v>
      </c>
      <c r="B88" s="3" t="s">
        <v>406</v>
      </c>
      <c r="C88" s="2" t="s">
        <v>46</v>
      </c>
      <c r="D88" s="3" t="s">
        <v>1178</v>
      </c>
      <c r="E88" s="3" t="s">
        <v>495</v>
      </c>
      <c r="F88" s="57" t="s">
        <v>20</v>
      </c>
      <c r="G88" s="8" t="s">
        <v>1531</v>
      </c>
      <c r="H88" s="2" t="s">
        <v>494</v>
      </c>
    </row>
    <row r="89" spans="1:8" ht="26.25">
      <c r="A89" s="1">
        <v>17</v>
      </c>
      <c r="B89" s="3" t="s">
        <v>366</v>
      </c>
      <c r="C89" s="2" t="s">
        <v>12</v>
      </c>
      <c r="D89" s="3" t="s">
        <v>1179</v>
      </c>
      <c r="E89" s="3" t="s">
        <v>48</v>
      </c>
      <c r="F89" s="57">
        <v>431.39</v>
      </c>
      <c r="G89" s="8"/>
      <c r="H89" s="2" t="s">
        <v>1123</v>
      </c>
    </row>
    <row r="90" spans="1:8" ht="12.75">
      <c r="A90" s="1">
        <v>18</v>
      </c>
      <c r="B90" s="3" t="s">
        <v>377</v>
      </c>
      <c r="C90" s="2" t="s">
        <v>23</v>
      </c>
      <c r="D90" s="3" t="s">
        <v>1180</v>
      </c>
      <c r="E90" s="3" t="s">
        <v>378</v>
      </c>
      <c r="F90" s="57" t="s">
        <v>20</v>
      </c>
      <c r="G90" s="8" t="s">
        <v>1532</v>
      </c>
      <c r="H90" s="2" t="s">
        <v>416</v>
      </c>
    </row>
    <row r="91" spans="1:8" ht="26.25">
      <c r="A91" s="1">
        <v>19</v>
      </c>
      <c r="B91" s="3" t="s">
        <v>359</v>
      </c>
      <c r="C91" s="2" t="s">
        <v>12</v>
      </c>
      <c r="D91" s="3" t="s">
        <v>54</v>
      </c>
      <c r="E91" s="3" t="s">
        <v>440</v>
      </c>
      <c r="F91" s="57" t="s">
        <v>20</v>
      </c>
      <c r="G91" s="8" t="s">
        <v>1482</v>
      </c>
      <c r="H91" s="2" t="s">
        <v>417</v>
      </c>
    </row>
    <row r="92" spans="1:8" ht="26.25">
      <c r="A92" s="1">
        <v>20</v>
      </c>
      <c r="B92" s="3" t="s">
        <v>370</v>
      </c>
      <c r="C92" s="2" t="s">
        <v>46</v>
      </c>
      <c r="D92" s="3" t="s">
        <v>1174</v>
      </c>
      <c r="E92" s="3" t="s">
        <v>68</v>
      </c>
      <c r="F92" s="57" t="s">
        <v>20</v>
      </c>
      <c r="G92" s="8" t="s">
        <v>1482</v>
      </c>
      <c r="H92" s="2" t="s">
        <v>555</v>
      </c>
    </row>
    <row r="93" spans="1:8" ht="26.25">
      <c r="A93" s="1">
        <v>21</v>
      </c>
      <c r="B93" s="3" t="s">
        <v>535</v>
      </c>
      <c r="C93" s="2" t="s">
        <v>46</v>
      </c>
      <c r="D93" s="3" t="s">
        <v>58</v>
      </c>
      <c r="E93" s="3" t="s">
        <v>536</v>
      </c>
      <c r="F93" s="57">
        <v>7000</v>
      </c>
      <c r="G93" s="8"/>
      <c r="H93" s="2" t="s">
        <v>629</v>
      </c>
    </row>
    <row r="94" spans="1:8" ht="26.25">
      <c r="A94" s="1">
        <v>22</v>
      </c>
      <c r="B94" s="3" t="s">
        <v>449</v>
      </c>
      <c r="C94" s="2" t="s">
        <v>450</v>
      </c>
      <c r="D94" s="3" t="s">
        <v>56</v>
      </c>
      <c r="E94" s="3" t="s">
        <v>300</v>
      </c>
      <c r="F94" s="57">
        <v>1055.83</v>
      </c>
      <c r="G94" s="8" t="s">
        <v>1533</v>
      </c>
      <c r="H94" s="2" t="s">
        <v>508</v>
      </c>
    </row>
    <row r="95" spans="1:8" ht="26.25">
      <c r="A95" s="1">
        <v>23</v>
      </c>
      <c r="B95" s="3" t="s">
        <v>730</v>
      </c>
      <c r="C95" s="2" t="s">
        <v>46</v>
      </c>
      <c r="D95" s="3" t="s">
        <v>1182</v>
      </c>
      <c r="E95" s="3" t="s">
        <v>1181</v>
      </c>
      <c r="F95" s="57">
        <v>3200</v>
      </c>
      <c r="G95" s="8" t="s">
        <v>731</v>
      </c>
      <c r="H95" s="2" t="s">
        <v>892</v>
      </c>
    </row>
    <row r="96" spans="1:8" ht="12.75">
      <c r="A96" s="15"/>
      <c r="B96" s="15"/>
      <c r="C96" s="15"/>
      <c r="D96" s="15"/>
      <c r="E96" s="78" t="s">
        <v>1435</v>
      </c>
      <c r="F96" s="24">
        <f>SUM(F73:F95)</f>
        <v>19508.66</v>
      </c>
      <c r="G96" s="25"/>
      <c r="H96" s="15"/>
    </row>
  </sheetData>
  <sheetProtection/>
  <mergeCells count="15">
    <mergeCell ref="A46:F46"/>
    <mergeCell ref="A1:H1"/>
    <mergeCell ref="A47:A48"/>
    <mergeCell ref="B47:B48"/>
    <mergeCell ref="C47:C48"/>
    <mergeCell ref="D47:D48"/>
    <mergeCell ref="E47:E48"/>
    <mergeCell ref="A3:F3"/>
    <mergeCell ref="A15:F15"/>
    <mergeCell ref="A72:F72"/>
    <mergeCell ref="A67:A68"/>
    <mergeCell ref="B67:B68"/>
    <mergeCell ref="C67:C68"/>
    <mergeCell ref="D67:D68"/>
    <mergeCell ref="E67:E6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headerFooter>
    <oddHeader>&amp;L&amp;"Arial CE,Kursywa"Specyfikacja Istotnych Warunków Zamówienia           Znak sprawy: FN.271.1.6.2020.JF&amp;RZAŁĄCZNIK A.2</oddHeader>
    <oddFooter>&amp;L&amp;P/&amp;N     ZAŁĄCZNIK A.2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9">
      <selection activeCell="B4" sqref="B4"/>
    </sheetView>
  </sheetViews>
  <sheetFormatPr defaultColWidth="9.00390625" defaultRowHeight="12.75"/>
  <cols>
    <col min="1" max="1" width="5.00390625" style="0" customWidth="1"/>
    <col min="2" max="2" width="10.125" style="0" customWidth="1"/>
    <col min="4" max="4" width="24.50390625" style="0" customWidth="1"/>
    <col min="5" max="5" width="20.125" style="0" customWidth="1"/>
    <col min="6" max="6" width="12.00390625" style="0" bestFit="1" customWidth="1"/>
    <col min="7" max="7" width="10.625" style="0" customWidth="1"/>
  </cols>
  <sheetData>
    <row r="1" spans="1:7" ht="27" customHeight="1">
      <c r="A1" s="171" t="s">
        <v>1416</v>
      </c>
      <c r="B1" s="171"/>
      <c r="C1" s="171"/>
      <c r="D1" s="171"/>
      <c r="E1" s="171"/>
      <c r="F1" s="171"/>
      <c r="G1" s="171"/>
    </row>
    <row r="2" spans="1:7" ht="59.25" customHeight="1">
      <c r="A2" s="10" t="s">
        <v>2</v>
      </c>
      <c r="B2" s="10" t="s">
        <v>49</v>
      </c>
      <c r="C2" s="10" t="s">
        <v>11</v>
      </c>
      <c r="D2" s="10" t="s">
        <v>4</v>
      </c>
      <c r="E2" s="10" t="s">
        <v>10</v>
      </c>
      <c r="F2" s="11" t="s">
        <v>29</v>
      </c>
      <c r="G2" s="10" t="s">
        <v>53</v>
      </c>
    </row>
    <row r="3" spans="1:7" ht="15">
      <c r="A3" s="172" t="s">
        <v>1297</v>
      </c>
      <c r="B3" s="172"/>
      <c r="C3" s="172"/>
      <c r="D3" s="172"/>
      <c r="E3" s="172"/>
      <c r="F3" s="172"/>
      <c r="G3" s="3"/>
    </row>
    <row r="4" spans="1:7" ht="53.25" customHeight="1">
      <c r="A4" s="26">
        <v>1</v>
      </c>
      <c r="B4" s="3" t="s">
        <v>1298</v>
      </c>
      <c r="C4" s="3" t="s">
        <v>1260</v>
      </c>
      <c r="D4" s="3" t="s">
        <v>1403</v>
      </c>
      <c r="E4" s="3" t="s">
        <v>1299</v>
      </c>
      <c r="F4" s="12">
        <v>172.16</v>
      </c>
      <c r="G4" s="3" t="s">
        <v>1300</v>
      </c>
    </row>
    <row r="5" spans="1:7" ht="12.75">
      <c r="A5" s="15"/>
      <c r="B5" s="15"/>
      <c r="C5" s="15"/>
      <c r="D5" s="15"/>
      <c r="E5" s="78" t="s">
        <v>1412</v>
      </c>
      <c r="F5" s="61">
        <f>SUM(F4:F4)</f>
        <v>172.16</v>
      </c>
      <c r="G5" s="15"/>
    </row>
    <row r="6" spans="1:7" ht="15">
      <c r="A6" s="172" t="s">
        <v>803</v>
      </c>
      <c r="B6" s="172"/>
      <c r="C6" s="172"/>
      <c r="D6" s="172"/>
      <c r="E6" s="172"/>
      <c r="F6" s="172"/>
      <c r="G6" s="3"/>
    </row>
    <row r="7" spans="1:7" ht="32.25" customHeight="1">
      <c r="A7" s="26">
        <v>1</v>
      </c>
      <c r="B7" s="3" t="s">
        <v>1007</v>
      </c>
      <c r="C7" s="3" t="s">
        <v>46</v>
      </c>
      <c r="D7" s="3" t="s">
        <v>1406</v>
      </c>
      <c r="E7" s="3"/>
      <c r="F7" s="62">
        <v>15408.24</v>
      </c>
      <c r="G7" s="3" t="s">
        <v>1022</v>
      </c>
    </row>
    <row r="8" spans="1:7" ht="41.25" customHeight="1">
      <c r="A8" s="26">
        <v>2</v>
      </c>
      <c r="B8" s="3" t="s">
        <v>1014</v>
      </c>
      <c r="C8" s="3" t="s">
        <v>78</v>
      </c>
      <c r="D8" s="3" t="s">
        <v>1405</v>
      </c>
      <c r="E8" s="3" t="s">
        <v>1016</v>
      </c>
      <c r="F8" s="62">
        <v>3239.04</v>
      </c>
      <c r="G8" s="3" t="s">
        <v>1021</v>
      </c>
    </row>
    <row r="9" spans="1:7" ht="15">
      <c r="A9" s="26">
        <v>3</v>
      </c>
      <c r="B9" s="3" t="s">
        <v>1021</v>
      </c>
      <c r="C9" s="3" t="s">
        <v>23</v>
      </c>
      <c r="D9" s="3" t="s">
        <v>1404</v>
      </c>
      <c r="E9" s="3"/>
      <c r="F9" s="62">
        <v>5668.29</v>
      </c>
      <c r="G9" s="3"/>
    </row>
    <row r="10" spans="1:7" ht="12.75">
      <c r="A10" s="15"/>
      <c r="B10" s="15"/>
      <c r="C10" s="15"/>
      <c r="D10" s="15"/>
      <c r="E10" s="78" t="s">
        <v>1411</v>
      </c>
      <c r="F10" s="138">
        <f>SUM(F7:F8)</f>
        <v>18647.28</v>
      </c>
      <c r="G10" s="15"/>
    </row>
    <row r="11" spans="1:7" ht="15">
      <c r="A11" s="172" t="s">
        <v>453</v>
      </c>
      <c r="B11" s="172"/>
      <c r="C11" s="172"/>
      <c r="D11" s="172"/>
      <c r="E11" s="172"/>
      <c r="F11" s="172"/>
      <c r="G11" s="3"/>
    </row>
    <row r="12" spans="1:7" ht="12.75">
      <c r="A12" s="1">
        <v>1</v>
      </c>
      <c r="B12" s="3" t="s">
        <v>743</v>
      </c>
      <c r="C12" s="3" t="s">
        <v>46</v>
      </c>
      <c r="D12" s="3" t="s">
        <v>1407</v>
      </c>
      <c r="E12" s="1"/>
      <c r="F12" s="1">
        <v>1947.21</v>
      </c>
      <c r="G12" s="3"/>
    </row>
    <row r="13" spans="1:7" ht="53.25">
      <c r="A13" s="26">
        <v>2</v>
      </c>
      <c r="B13" s="3" t="s">
        <v>801</v>
      </c>
      <c r="C13" s="3" t="s">
        <v>42</v>
      </c>
      <c r="D13" s="3" t="s">
        <v>846</v>
      </c>
      <c r="E13" s="3" t="s">
        <v>847</v>
      </c>
      <c r="F13" s="57">
        <f>281.01+31.33+352.09</f>
        <v>664.43</v>
      </c>
      <c r="G13" s="3" t="s">
        <v>848</v>
      </c>
    </row>
    <row r="14" spans="1:7" ht="12.75">
      <c r="A14" s="15"/>
      <c r="B14" s="15"/>
      <c r="C14" s="15"/>
      <c r="D14" s="15"/>
      <c r="E14" s="78" t="s">
        <v>1410</v>
      </c>
      <c r="F14" s="69">
        <f>SUM(F13:F13)</f>
        <v>664.43</v>
      </c>
      <c r="G14" s="15"/>
    </row>
    <row r="16" spans="1:7" ht="15">
      <c r="A16" s="172" t="s">
        <v>92</v>
      </c>
      <c r="B16" s="172"/>
      <c r="C16" s="172"/>
      <c r="D16" s="172"/>
      <c r="E16" s="172"/>
      <c r="F16" s="172"/>
      <c r="G16" s="3"/>
    </row>
    <row r="17" spans="1:7" ht="27">
      <c r="A17" s="26">
        <v>1</v>
      </c>
      <c r="B17" s="3" t="s">
        <v>401</v>
      </c>
      <c r="C17" s="3" t="s">
        <v>42</v>
      </c>
      <c r="D17" s="3" t="s">
        <v>1408</v>
      </c>
      <c r="E17" s="3" t="s">
        <v>447</v>
      </c>
      <c r="F17" s="57">
        <v>1072.26</v>
      </c>
      <c r="G17" s="3" t="s">
        <v>448</v>
      </c>
    </row>
    <row r="18" spans="1:7" ht="12.75">
      <c r="A18" s="15"/>
      <c r="B18" s="15"/>
      <c r="C18" s="15"/>
      <c r="D18" s="15"/>
      <c r="E18" s="78" t="s">
        <v>1409</v>
      </c>
      <c r="F18" s="69">
        <f>SUM(F17:F17)</f>
        <v>1072.26</v>
      </c>
      <c r="G18" s="15"/>
    </row>
  </sheetData>
  <sheetProtection/>
  <mergeCells count="5">
    <mergeCell ref="A1:G1"/>
    <mergeCell ref="A3:F3"/>
    <mergeCell ref="A6:F6"/>
    <mergeCell ref="A11:F11"/>
    <mergeCell ref="A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headerFooter>
    <oddHeader>&amp;LSpecyfikacja Istotnych Warunków Zamówienia           Znak sprawy: FN.271.1.6.2020.JF&amp;RZAŁĄCZNIK A.3</oddHeader>
    <oddFooter>&amp;L&amp;P/&amp;N    ZAŁĄCZNIK A.3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80"/>
  <sheetViews>
    <sheetView view="pageBreakPreview" zoomScaleSheetLayoutView="100" zoomScalePageLayoutView="0" workbookViewId="0" topLeftCell="A88">
      <selection activeCell="E98" sqref="E98"/>
    </sheetView>
  </sheetViews>
  <sheetFormatPr defaultColWidth="9.00390625" defaultRowHeight="12.75"/>
  <cols>
    <col min="1" max="1" width="4.125" style="0" customWidth="1"/>
    <col min="2" max="2" width="11.875" style="0" customWidth="1"/>
    <col min="3" max="3" width="28.625" style="146" customWidth="1"/>
    <col min="4" max="4" width="30.375" style="0" customWidth="1"/>
    <col min="5" max="5" width="23.375" style="0" customWidth="1"/>
    <col min="6" max="6" width="12.375" style="0" customWidth="1"/>
    <col min="7" max="7" width="14.75390625" style="0" customWidth="1"/>
    <col min="8" max="8" width="10.625" style="0" customWidth="1"/>
  </cols>
  <sheetData>
    <row r="1" spans="1:8" ht="21" customHeight="1">
      <c r="A1" s="173" t="s">
        <v>1415</v>
      </c>
      <c r="B1" s="173"/>
      <c r="C1" s="173"/>
      <c r="D1" s="173"/>
      <c r="E1" s="173"/>
      <c r="F1" s="173"/>
      <c r="G1" s="173"/>
      <c r="H1" s="173"/>
    </row>
    <row r="2" spans="1:8" ht="54.75">
      <c r="A2" s="13" t="s">
        <v>2</v>
      </c>
      <c r="B2" s="14" t="s">
        <v>3</v>
      </c>
      <c r="C2" s="14" t="s">
        <v>11</v>
      </c>
      <c r="D2" s="13" t="s">
        <v>4</v>
      </c>
      <c r="E2" s="13" t="s">
        <v>10</v>
      </c>
      <c r="F2" s="37" t="s">
        <v>29</v>
      </c>
      <c r="G2" s="14" t="s">
        <v>28</v>
      </c>
      <c r="H2" s="10" t="s">
        <v>53</v>
      </c>
    </row>
    <row r="3" spans="1:8" ht="15" customHeight="1">
      <c r="A3" s="167" t="s">
        <v>1301</v>
      </c>
      <c r="B3" s="167"/>
      <c r="C3" s="167"/>
      <c r="D3" s="167"/>
      <c r="E3" s="167"/>
      <c r="F3" s="167"/>
      <c r="G3" s="167"/>
      <c r="H3" s="167"/>
    </row>
    <row r="4" spans="1:8" ht="12.75">
      <c r="A4" s="52">
        <v>1</v>
      </c>
      <c r="B4" s="20" t="s">
        <v>1106</v>
      </c>
      <c r="C4" s="20" t="s">
        <v>1302</v>
      </c>
      <c r="D4" s="20" t="s">
        <v>1303</v>
      </c>
      <c r="E4" s="20" t="s">
        <v>7</v>
      </c>
      <c r="F4" s="59">
        <v>1440.05</v>
      </c>
      <c r="G4" s="2"/>
      <c r="H4" s="20" t="s">
        <v>1218</v>
      </c>
    </row>
    <row r="5" spans="1:8" ht="39">
      <c r="A5" s="53">
        <v>2</v>
      </c>
      <c r="B5" s="50" t="s">
        <v>1221</v>
      </c>
      <c r="C5" s="50" t="s">
        <v>860</v>
      </c>
      <c r="D5" s="50" t="s">
        <v>1304</v>
      </c>
      <c r="E5" s="50" t="s">
        <v>1305</v>
      </c>
      <c r="F5" s="59">
        <v>751.97</v>
      </c>
      <c r="G5" s="31" t="s">
        <v>1442</v>
      </c>
      <c r="H5" s="50" t="s">
        <v>1306</v>
      </c>
    </row>
    <row r="6" spans="1:8" ht="26.25">
      <c r="A6" s="52">
        <v>3</v>
      </c>
      <c r="B6" s="50" t="s">
        <v>1307</v>
      </c>
      <c r="C6" s="50" t="s">
        <v>1308</v>
      </c>
      <c r="D6" s="50" t="s">
        <v>927</v>
      </c>
      <c r="E6" s="50" t="s">
        <v>7</v>
      </c>
      <c r="F6" s="59">
        <v>663.33</v>
      </c>
      <c r="G6" s="31"/>
      <c r="H6" s="50" t="s">
        <v>1309</v>
      </c>
    </row>
    <row r="7" spans="1:8" ht="12.75">
      <c r="A7" s="53">
        <v>4</v>
      </c>
      <c r="B7" s="50" t="s">
        <v>1236</v>
      </c>
      <c r="C7" s="50" t="s">
        <v>1310</v>
      </c>
      <c r="D7" s="50" t="s">
        <v>39</v>
      </c>
      <c r="E7" s="50" t="s">
        <v>87</v>
      </c>
      <c r="F7" s="59">
        <v>364.45</v>
      </c>
      <c r="G7" s="31"/>
      <c r="H7" s="50" t="s">
        <v>1311</v>
      </c>
    </row>
    <row r="8" spans="1:8" ht="26.25">
      <c r="A8" s="52">
        <v>5</v>
      </c>
      <c r="B8" s="50" t="s">
        <v>1236</v>
      </c>
      <c r="C8" s="50" t="s">
        <v>1312</v>
      </c>
      <c r="D8" s="50" t="s">
        <v>39</v>
      </c>
      <c r="E8" s="50" t="s">
        <v>87</v>
      </c>
      <c r="F8" s="59">
        <v>385.69</v>
      </c>
      <c r="G8" s="31"/>
      <c r="H8" s="50" t="s">
        <v>1212</v>
      </c>
    </row>
    <row r="9" spans="1:8" ht="12.75">
      <c r="A9" s="53">
        <v>6</v>
      </c>
      <c r="B9" s="50" t="s">
        <v>1313</v>
      </c>
      <c r="C9" s="50" t="s">
        <v>1314</v>
      </c>
      <c r="D9" s="50" t="s">
        <v>39</v>
      </c>
      <c r="E9" s="50" t="s">
        <v>87</v>
      </c>
      <c r="F9" s="59">
        <v>418.57</v>
      </c>
      <c r="G9" s="31"/>
      <c r="H9" s="50" t="s">
        <v>1287</v>
      </c>
    </row>
    <row r="10" spans="1:8" ht="12.75">
      <c r="A10" s="52">
        <v>7</v>
      </c>
      <c r="B10" s="50" t="s">
        <v>1315</v>
      </c>
      <c r="C10" s="50" t="s">
        <v>1316</v>
      </c>
      <c r="D10" s="50" t="s">
        <v>39</v>
      </c>
      <c r="E10" s="50" t="s">
        <v>87</v>
      </c>
      <c r="F10" s="59">
        <v>673.74</v>
      </c>
      <c r="G10" s="31"/>
      <c r="H10" s="50" t="s">
        <v>1317</v>
      </c>
    </row>
    <row r="11" spans="1:8" ht="12.75">
      <c r="A11" s="53">
        <v>8</v>
      </c>
      <c r="B11" s="50" t="s">
        <v>1252</v>
      </c>
      <c r="C11" s="50" t="s">
        <v>186</v>
      </c>
      <c r="D11" s="50" t="s">
        <v>39</v>
      </c>
      <c r="E11" s="50" t="s">
        <v>87</v>
      </c>
      <c r="F11" s="59">
        <v>420.04</v>
      </c>
      <c r="G11" s="31"/>
      <c r="H11" s="50" t="s">
        <v>1318</v>
      </c>
    </row>
    <row r="12" spans="1:8" ht="26.25">
      <c r="A12" s="52">
        <v>9</v>
      </c>
      <c r="B12" s="50" t="s">
        <v>1265</v>
      </c>
      <c r="C12" s="50" t="s">
        <v>1319</v>
      </c>
      <c r="D12" s="50" t="s">
        <v>39</v>
      </c>
      <c r="E12" s="50" t="s">
        <v>87</v>
      </c>
      <c r="F12" s="59">
        <v>234.01</v>
      </c>
      <c r="G12" s="31"/>
      <c r="H12" s="50" t="s">
        <v>1320</v>
      </c>
    </row>
    <row r="13" spans="1:8" ht="26.25">
      <c r="A13" s="53">
        <v>10</v>
      </c>
      <c r="B13" s="20" t="s">
        <v>1321</v>
      </c>
      <c r="C13" s="20" t="s">
        <v>701</v>
      </c>
      <c r="D13" s="20" t="s">
        <v>1322</v>
      </c>
      <c r="E13" s="20" t="s">
        <v>47</v>
      </c>
      <c r="F13" s="59">
        <v>2840.55</v>
      </c>
      <c r="G13" s="2"/>
      <c r="H13" s="20" t="s">
        <v>1323</v>
      </c>
    </row>
    <row r="14" spans="1:8" ht="12.75">
      <c r="A14" s="52">
        <v>11</v>
      </c>
      <c r="B14" s="20" t="s">
        <v>1324</v>
      </c>
      <c r="C14" s="20" t="s">
        <v>1325</v>
      </c>
      <c r="D14" s="20" t="s">
        <v>18</v>
      </c>
      <c r="E14" s="20" t="s">
        <v>69</v>
      </c>
      <c r="F14" s="59">
        <v>141.76</v>
      </c>
      <c r="G14" s="2"/>
      <c r="H14" s="20" t="s">
        <v>1326</v>
      </c>
    </row>
    <row r="15" spans="1:8" ht="12.75">
      <c r="A15" s="53">
        <v>12</v>
      </c>
      <c r="B15" s="20" t="s">
        <v>1324</v>
      </c>
      <c r="C15" s="20" t="s">
        <v>83</v>
      </c>
      <c r="D15" s="20" t="s">
        <v>18</v>
      </c>
      <c r="E15" s="20" t="s">
        <v>69</v>
      </c>
      <c r="F15" s="59">
        <v>54.02</v>
      </c>
      <c r="G15" s="2"/>
      <c r="H15" s="20" t="s">
        <v>1327</v>
      </c>
    </row>
    <row r="16" spans="1:8" ht="12.75">
      <c r="A16" s="52">
        <v>13</v>
      </c>
      <c r="B16" s="20" t="s">
        <v>1328</v>
      </c>
      <c r="C16" s="20" t="s">
        <v>1329</v>
      </c>
      <c r="D16" s="20" t="s">
        <v>18</v>
      </c>
      <c r="E16" s="20" t="s">
        <v>69</v>
      </c>
      <c r="F16" s="59">
        <v>127.78</v>
      </c>
      <c r="G16" s="2"/>
      <c r="H16" s="20" t="s">
        <v>1330</v>
      </c>
    </row>
    <row r="17" spans="1:8" ht="12.75">
      <c r="A17" s="53">
        <v>14</v>
      </c>
      <c r="B17" s="20" t="s">
        <v>1396</v>
      </c>
      <c r="C17" s="20" t="s">
        <v>1397</v>
      </c>
      <c r="D17" s="20" t="s">
        <v>1398</v>
      </c>
      <c r="E17" s="20" t="s">
        <v>69</v>
      </c>
      <c r="F17" s="59" t="s">
        <v>1242</v>
      </c>
      <c r="G17" s="2" t="s">
        <v>1443</v>
      </c>
      <c r="H17" s="20"/>
    </row>
    <row r="18" spans="1:8" ht="12.75">
      <c r="A18" s="52">
        <v>15</v>
      </c>
      <c r="B18" s="20" t="s">
        <v>1391</v>
      </c>
      <c r="C18" s="20" t="s">
        <v>1392</v>
      </c>
      <c r="D18" s="20" t="s">
        <v>18</v>
      </c>
      <c r="E18" s="20" t="s">
        <v>69</v>
      </c>
      <c r="F18" s="59" t="s">
        <v>1242</v>
      </c>
      <c r="G18" s="2" t="s">
        <v>1443</v>
      </c>
      <c r="H18" s="20"/>
    </row>
    <row r="19" spans="1:8" ht="12.75">
      <c r="A19" s="17"/>
      <c r="B19" s="16"/>
      <c r="C19" s="15"/>
      <c r="D19" s="15"/>
      <c r="E19" s="143" t="s">
        <v>1412</v>
      </c>
      <c r="F19" s="139">
        <f>SUM(F4:F16)</f>
        <v>8515.960000000003</v>
      </c>
      <c r="G19" s="15"/>
      <c r="H19" s="16"/>
    </row>
    <row r="20" spans="1:8" ht="15" customHeight="1">
      <c r="A20" s="167" t="s">
        <v>821</v>
      </c>
      <c r="B20" s="167"/>
      <c r="C20" s="167"/>
      <c r="D20" s="167"/>
      <c r="E20" s="167"/>
      <c r="F20" s="167"/>
      <c r="G20" s="167"/>
      <c r="H20" s="167"/>
    </row>
    <row r="21" spans="1:8" ht="12.75">
      <c r="A21" s="1">
        <v>1</v>
      </c>
      <c r="B21" s="2" t="s">
        <v>854</v>
      </c>
      <c r="C21" s="2" t="s">
        <v>858</v>
      </c>
      <c r="D21" s="2" t="s">
        <v>38</v>
      </c>
      <c r="E21" s="2" t="s">
        <v>259</v>
      </c>
      <c r="F21" s="12">
        <v>137.49</v>
      </c>
      <c r="G21" s="2"/>
      <c r="H21" s="2" t="s">
        <v>826</v>
      </c>
    </row>
    <row r="22" spans="1:8" ht="26.25">
      <c r="A22" s="1">
        <v>2</v>
      </c>
      <c r="B22" s="2" t="s">
        <v>873</v>
      </c>
      <c r="C22" s="2" t="s">
        <v>875</v>
      </c>
      <c r="D22" s="2" t="s">
        <v>38</v>
      </c>
      <c r="E22" s="2" t="s">
        <v>259</v>
      </c>
      <c r="F22" s="12">
        <v>85.05</v>
      </c>
      <c r="G22" s="2"/>
      <c r="H22" s="2" t="s">
        <v>874</v>
      </c>
    </row>
    <row r="23" spans="1:8" ht="12.75">
      <c r="A23" s="1">
        <v>3</v>
      </c>
      <c r="B23" s="2" t="s">
        <v>844</v>
      </c>
      <c r="C23" s="2" t="s">
        <v>859</v>
      </c>
      <c r="D23" s="2" t="s">
        <v>38</v>
      </c>
      <c r="E23" s="2" t="s">
        <v>259</v>
      </c>
      <c r="F23" s="12">
        <v>61.51</v>
      </c>
      <c r="G23" s="2"/>
      <c r="H23" s="2" t="s">
        <v>877</v>
      </c>
    </row>
    <row r="24" spans="1:8" ht="26.25">
      <c r="A24" s="1">
        <v>4</v>
      </c>
      <c r="B24" s="2" t="s">
        <v>824</v>
      </c>
      <c r="C24" s="2" t="s">
        <v>860</v>
      </c>
      <c r="D24" s="2" t="s">
        <v>38</v>
      </c>
      <c r="E24" s="2" t="s">
        <v>259</v>
      </c>
      <c r="F24" s="12">
        <v>255.64</v>
      </c>
      <c r="G24" s="2"/>
      <c r="H24" s="2" t="s">
        <v>886</v>
      </c>
    </row>
    <row r="25" spans="1:8" ht="12.75">
      <c r="A25" s="1">
        <v>5</v>
      </c>
      <c r="B25" s="2" t="s">
        <v>890</v>
      </c>
      <c r="C25" s="2" t="s">
        <v>891</v>
      </c>
      <c r="D25" s="2" t="s">
        <v>38</v>
      </c>
      <c r="E25" s="2" t="s">
        <v>259</v>
      </c>
      <c r="F25" s="12">
        <v>58.55</v>
      </c>
      <c r="G25" s="2"/>
      <c r="H25" s="2" t="s">
        <v>886</v>
      </c>
    </row>
    <row r="26" spans="1:8" ht="26.25">
      <c r="A26" s="1">
        <v>6</v>
      </c>
      <c r="B26" s="2" t="s">
        <v>938</v>
      </c>
      <c r="C26" s="3" t="s">
        <v>305</v>
      </c>
      <c r="D26" s="2" t="s">
        <v>38</v>
      </c>
      <c r="E26" s="2" t="s">
        <v>259</v>
      </c>
      <c r="F26" s="12">
        <v>199.26</v>
      </c>
      <c r="G26" s="2"/>
      <c r="H26" s="2" t="s">
        <v>937</v>
      </c>
    </row>
    <row r="27" spans="1:8" ht="12.75">
      <c r="A27" s="1">
        <v>7</v>
      </c>
      <c r="B27" s="2" t="s">
        <v>936</v>
      </c>
      <c r="C27" s="2" t="s">
        <v>939</v>
      </c>
      <c r="D27" s="2" t="s">
        <v>38</v>
      </c>
      <c r="E27" s="2" t="s">
        <v>259</v>
      </c>
      <c r="F27" s="12">
        <v>97.66</v>
      </c>
      <c r="G27" s="2"/>
      <c r="H27" s="2" t="s">
        <v>935</v>
      </c>
    </row>
    <row r="28" spans="1:8" ht="12.75">
      <c r="A28" s="1">
        <v>8</v>
      </c>
      <c r="B28" s="2" t="s">
        <v>936</v>
      </c>
      <c r="C28" s="2" t="s">
        <v>858</v>
      </c>
      <c r="D28" s="2" t="s">
        <v>38</v>
      </c>
      <c r="E28" s="2" t="s">
        <v>259</v>
      </c>
      <c r="F28" s="12">
        <v>58.3</v>
      </c>
      <c r="G28" s="2"/>
      <c r="H28" s="2" t="s">
        <v>937</v>
      </c>
    </row>
    <row r="29" spans="1:8" ht="12.75">
      <c r="A29" s="1">
        <v>9</v>
      </c>
      <c r="B29" s="2" t="s">
        <v>943</v>
      </c>
      <c r="C29" s="3" t="s">
        <v>942</v>
      </c>
      <c r="D29" s="2" t="s">
        <v>944</v>
      </c>
      <c r="E29" s="2" t="s">
        <v>570</v>
      </c>
      <c r="F29" s="12" t="s">
        <v>20</v>
      </c>
      <c r="G29" s="3" t="s">
        <v>20</v>
      </c>
      <c r="H29" s="3" t="s">
        <v>1139</v>
      </c>
    </row>
    <row r="30" spans="1:8" ht="26.25">
      <c r="A30" s="1">
        <v>10</v>
      </c>
      <c r="B30" s="2" t="s">
        <v>935</v>
      </c>
      <c r="C30" s="2" t="s">
        <v>860</v>
      </c>
      <c r="D30" s="2" t="s">
        <v>38</v>
      </c>
      <c r="E30" s="2" t="s">
        <v>259</v>
      </c>
      <c r="F30" s="12">
        <v>132.96</v>
      </c>
      <c r="G30" s="2"/>
      <c r="H30" s="2" t="s">
        <v>909</v>
      </c>
    </row>
    <row r="31" spans="1:8" ht="26.25">
      <c r="A31" s="1">
        <v>11</v>
      </c>
      <c r="B31" s="2" t="s">
        <v>922</v>
      </c>
      <c r="C31" s="3" t="s">
        <v>923</v>
      </c>
      <c r="D31" s="2" t="s">
        <v>924</v>
      </c>
      <c r="E31" s="2" t="s">
        <v>65</v>
      </c>
      <c r="F31" s="12">
        <v>488.78</v>
      </c>
      <c r="G31" s="3"/>
      <c r="H31" s="3" t="s">
        <v>925</v>
      </c>
    </row>
    <row r="32" spans="1:8" ht="12.75">
      <c r="A32" s="1">
        <v>12</v>
      </c>
      <c r="B32" s="2" t="s">
        <v>895</v>
      </c>
      <c r="C32" s="2" t="s">
        <v>896</v>
      </c>
      <c r="D32" s="2" t="s">
        <v>87</v>
      </c>
      <c r="E32" s="2" t="s">
        <v>87</v>
      </c>
      <c r="F32" s="12">
        <v>396.9</v>
      </c>
      <c r="G32" s="2"/>
      <c r="H32" s="2" t="s">
        <v>897</v>
      </c>
    </row>
    <row r="33" spans="1:8" ht="12.75">
      <c r="A33" s="1">
        <v>13</v>
      </c>
      <c r="B33" s="2" t="s">
        <v>898</v>
      </c>
      <c r="C33" s="2" t="s">
        <v>899</v>
      </c>
      <c r="D33" s="2" t="s">
        <v>87</v>
      </c>
      <c r="E33" s="2" t="s">
        <v>87</v>
      </c>
      <c r="F33" s="12">
        <v>658.42</v>
      </c>
      <c r="G33" s="2"/>
      <c r="H33" s="2" t="s">
        <v>904</v>
      </c>
    </row>
    <row r="34" spans="1:8" ht="26.25">
      <c r="A34" s="1">
        <v>14</v>
      </c>
      <c r="B34" s="2" t="s">
        <v>932</v>
      </c>
      <c r="C34" s="2" t="s">
        <v>933</v>
      </c>
      <c r="D34" s="2" t="s">
        <v>38</v>
      </c>
      <c r="E34" s="2" t="s">
        <v>259</v>
      </c>
      <c r="F34" s="12">
        <v>137.94</v>
      </c>
      <c r="G34" s="2"/>
      <c r="H34" s="2" t="s">
        <v>934</v>
      </c>
    </row>
    <row r="35" spans="1:8" ht="12.75">
      <c r="A35" s="1">
        <v>15</v>
      </c>
      <c r="B35" s="2" t="s">
        <v>930</v>
      </c>
      <c r="C35" s="2" t="s">
        <v>931</v>
      </c>
      <c r="D35" s="2" t="s">
        <v>38</v>
      </c>
      <c r="E35" s="2" t="s">
        <v>259</v>
      </c>
      <c r="F35" s="12">
        <v>85.31</v>
      </c>
      <c r="G35" s="2"/>
      <c r="H35" s="2" t="s">
        <v>929</v>
      </c>
    </row>
    <row r="36" spans="1:8" ht="12.75">
      <c r="A36" s="1">
        <v>16</v>
      </c>
      <c r="B36" s="2" t="s">
        <v>928</v>
      </c>
      <c r="C36" s="2" t="s">
        <v>931</v>
      </c>
      <c r="D36" s="2" t="s">
        <v>38</v>
      </c>
      <c r="E36" s="2" t="s">
        <v>259</v>
      </c>
      <c r="F36" s="12">
        <v>190.99</v>
      </c>
      <c r="G36" s="2"/>
      <c r="H36" s="2" t="s">
        <v>929</v>
      </c>
    </row>
    <row r="37" spans="1:8" ht="26.25">
      <c r="A37" s="1">
        <v>17</v>
      </c>
      <c r="B37" s="2" t="s">
        <v>940</v>
      </c>
      <c r="C37" s="2" t="s">
        <v>933</v>
      </c>
      <c r="D37" s="2" t="s">
        <v>38</v>
      </c>
      <c r="E37" s="2" t="s">
        <v>259</v>
      </c>
      <c r="F37" s="12">
        <v>210.39</v>
      </c>
      <c r="G37" s="2"/>
      <c r="H37" s="2" t="s">
        <v>925</v>
      </c>
    </row>
    <row r="38" spans="1:8" ht="12.75">
      <c r="A38" s="1">
        <v>18</v>
      </c>
      <c r="B38" s="2" t="s">
        <v>911</v>
      </c>
      <c r="C38" s="2" t="s">
        <v>74</v>
      </c>
      <c r="D38" s="2" t="s">
        <v>912</v>
      </c>
      <c r="E38" s="2" t="s">
        <v>7</v>
      </c>
      <c r="F38" s="12">
        <v>637.36</v>
      </c>
      <c r="G38" s="2"/>
      <c r="H38" s="2" t="s">
        <v>915</v>
      </c>
    </row>
    <row r="39" spans="1:8" ht="12.75">
      <c r="A39" s="1">
        <v>19</v>
      </c>
      <c r="B39" s="2" t="s">
        <v>911</v>
      </c>
      <c r="C39" s="3" t="s">
        <v>918</v>
      </c>
      <c r="D39" s="2" t="s">
        <v>919</v>
      </c>
      <c r="E39" s="2" t="s">
        <v>7</v>
      </c>
      <c r="F39" s="12">
        <v>119.18</v>
      </c>
      <c r="G39" s="3"/>
      <c r="H39" s="3" t="s">
        <v>915</v>
      </c>
    </row>
    <row r="40" spans="1:8" ht="12.75">
      <c r="A40" s="1">
        <v>20</v>
      </c>
      <c r="B40" s="2" t="s">
        <v>911</v>
      </c>
      <c r="C40" s="3" t="s">
        <v>942</v>
      </c>
      <c r="D40" s="2" t="s">
        <v>927</v>
      </c>
      <c r="E40" s="2" t="s">
        <v>7</v>
      </c>
      <c r="F40" s="12">
        <v>100</v>
      </c>
      <c r="G40" s="3"/>
      <c r="H40" s="3" t="s">
        <v>990</v>
      </c>
    </row>
    <row r="41" spans="1:8" ht="12.75">
      <c r="A41" s="1">
        <v>21</v>
      </c>
      <c r="B41" s="2" t="s">
        <v>911</v>
      </c>
      <c r="C41" s="3" t="s">
        <v>926</v>
      </c>
      <c r="D41" s="2" t="s">
        <v>927</v>
      </c>
      <c r="E41" s="2" t="s">
        <v>7</v>
      </c>
      <c r="F41" s="12">
        <v>100</v>
      </c>
      <c r="G41" s="3"/>
      <c r="H41" s="3" t="s">
        <v>990</v>
      </c>
    </row>
    <row r="42" spans="1:8" ht="26.25">
      <c r="A42" s="1">
        <v>22</v>
      </c>
      <c r="B42" s="2" t="s">
        <v>911</v>
      </c>
      <c r="C42" s="2" t="s">
        <v>860</v>
      </c>
      <c r="D42" s="2" t="s">
        <v>38</v>
      </c>
      <c r="E42" s="2" t="s">
        <v>259</v>
      </c>
      <c r="F42" s="12">
        <v>130.26</v>
      </c>
      <c r="G42" s="2"/>
      <c r="H42" s="2" t="s">
        <v>916</v>
      </c>
    </row>
    <row r="43" spans="1:8" ht="12.75">
      <c r="A43" s="1">
        <v>23</v>
      </c>
      <c r="B43" s="2" t="s">
        <v>925</v>
      </c>
      <c r="C43" s="2" t="s">
        <v>75</v>
      </c>
      <c r="D43" s="2" t="s">
        <v>38</v>
      </c>
      <c r="E43" s="2" t="s">
        <v>259</v>
      </c>
      <c r="F43" s="12">
        <v>62.58</v>
      </c>
      <c r="G43" s="2"/>
      <c r="H43" s="2" t="s">
        <v>941</v>
      </c>
    </row>
    <row r="44" spans="1:8" ht="26.25">
      <c r="A44" s="1">
        <v>24</v>
      </c>
      <c r="B44" s="2" t="s">
        <v>914</v>
      </c>
      <c r="C44" s="2" t="s">
        <v>193</v>
      </c>
      <c r="D44" s="2" t="s">
        <v>87</v>
      </c>
      <c r="E44" s="2" t="s">
        <v>87</v>
      </c>
      <c r="F44" s="12">
        <v>904</v>
      </c>
      <c r="G44" s="2"/>
      <c r="H44" s="2" t="s">
        <v>1004</v>
      </c>
    </row>
    <row r="45" spans="1:8" ht="12.75">
      <c r="A45" s="1">
        <v>25</v>
      </c>
      <c r="B45" s="2" t="s">
        <v>999</v>
      </c>
      <c r="C45" s="2" t="s">
        <v>8</v>
      </c>
      <c r="D45" s="2" t="s">
        <v>87</v>
      </c>
      <c r="E45" s="2" t="s">
        <v>87</v>
      </c>
      <c r="F45" s="12">
        <v>885.85</v>
      </c>
      <c r="G45" s="2"/>
      <c r="H45" s="2" t="s">
        <v>996</v>
      </c>
    </row>
    <row r="46" spans="1:8" ht="12.75">
      <c r="A46" s="1">
        <v>26</v>
      </c>
      <c r="B46" s="2" t="s">
        <v>920</v>
      </c>
      <c r="C46" s="2" t="s">
        <v>921</v>
      </c>
      <c r="D46" s="2" t="s">
        <v>38</v>
      </c>
      <c r="E46" s="2" t="s">
        <v>259</v>
      </c>
      <c r="F46" s="12">
        <v>65.79</v>
      </c>
      <c r="G46" s="2"/>
      <c r="H46" s="2" t="s">
        <v>991</v>
      </c>
    </row>
    <row r="47" spans="1:8" ht="26.25">
      <c r="A47" s="1">
        <v>27</v>
      </c>
      <c r="B47" s="2" t="s">
        <v>917</v>
      </c>
      <c r="C47" s="2" t="s">
        <v>490</v>
      </c>
      <c r="D47" s="2" t="s">
        <v>38</v>
      </c>
      <c r="E47" s="2" t="s">
        <v>259</v>
      </c>
      <c r="F47" s="12">
        <v>145.57</v>
      </c>
      <c r="G47" s="2"/>
      <c r="H47" s="2" t="s">
        <v>1003</v>
      </c>
    </row>
    <row r="48" spans="1:8" ht="12.75">
      <c r="A48" s="1">
        <v>28</v>
      </c>
      <c r="B48" s="2" t="s">
        <v>989</v>
      </c>
      <c r="C48" s="2" t="s">
        <v>24</v>
      </c>
      <c r="D48" s="2" t="s">
        <v>38</v>
      </c>
      <c r="E48" s="2" t="s">
        <v>259</v>
      </c>
      <c r="F48" s="12">
        <v>89.33</v>
      </c>
      <c r="G48" s="2"/>
      <c r="H48" s="2" t="s">
        <v>1003</v>
      </c>
    </row>
    <row r="49" spans="1:8" ht="26.25">
      <c r="A49" s="1">
        <v>29</v>
      </c>
      <c r="B49" s="2" t="s">
        <v>1013</v>
      </c>
      <c r="C49" s="2" t="s">
        <v>33</v>
      </c>
      <c r="D49" s="2" t="s">
        <v>76</v>
      </c>
      <c r="E49" s="2" t="s">
        <v>18</v>
      </c>
      <c r="F49" s="12">
        <v>91.02</v>
      </c>
      <c r="G49" s="2"/>
      <c r="H49" s="2" t="s">
        <v>1014</v>
      </c>
    </row>
    <row r="50" spans="1:8" ht="12.75">
      <c r="A50" s="1">
        <v>30</v>
      </c>
      <c r="B50" s="2" t="s">
        <v>1017</v>
      </c>
      <c r="C50" s="2" t="s">
        <v>63</v>
      </c>
      <c r="D50" s="2" t="s">
        <v>76</v>
      </c>
      <c r="E50" s="2" t="s">
        <v>18</v>
      </c>
      <c r="F50" s="12">
        <v>176.07</v>
      </c>
      <c r="G50" s="2"/>
      <c r="H50" s="2" t="s">
        <v>1018</v>
      </c>
    </row>
    <row r="51" spans="1:8" ht="26.25">
      <c r="A51" s="1">
        <v>31</v>
      </c>
      <c r="B51" s="2" t="s">
        <v>1057</v>
      </c>
      <c r="C51" s="2" t="s">
        <v>1044</v>
      </c>
      <c r="D51" s="2" t="s">
        <v>1058</v>
      </c>
      <c r="E51" s="2" t="s">
        <v>1059</v>
      </c>
      <c r="F51" s="12" t="s">
        <v>20</v>
      </c>
      <c r="G51" s="46" t="s">
        <v>1444</v>
      </c>
      <c r="H51" s="2" t="s">
        <v>1543</v>
      </c>
    </row>
    <row r="52" spans="1:8" ht="26.25">
      <c r="A52" s="1">
        <v>32</v>
      </c>
      <c r="B52" s="2" t="s">
        <v>1024</v>
      </c>
      <c r="C52" s="2" t="s">
        <v>33</v>
      </c>
      <c r="D52" s="2" t="s">
        <v>38</v>
      </c>
      <c r="E52" s="2" t="s">
        <v>18</v>
      </c>
      <c r="F52" s="12">
        <v>92.37</v>
      </c>
      <c r="G52" s="2"/>
      <c r="H52" s="2" t="s">
        <v>1063</v>
      </c>
    </row>
    <row r="53" spans="1:8" ht="12.75">
      <c r="A53" s="1">
        <v>33</v>
      </c>
      <c r="B53" s="2" t="s">
        <v>1070</v>
      </c>
      <c r="C53" s="2" t="s">
        <v>1071</v>
      </c>
      <c r="D53" s="2" t="s">
        <v>38</v>
      </c>
      <c r="E53" s="2" t="s">
        <v>18</v>
      </c>
      <c r="F53" s="12">
        <v>86.47</v>
      </c>
      <c r="G53" s="2"/>
      <c r="H53" s="2" t="s">
        <v>1072</v>
      </c>
    </row>
    <row r="54" spans="1:8" ht="12.75">
      <c r="A54" s="1">
        <v>34</v>
      </c>
      <c r="B54" s="2" t="s">
        <v>1076</v>
      </c>
      <c r="C54" s="2" t="s">
        <v>63</v>
      </c>
      <c r="D54" s="2" t="s">
        <v>38</v>
      </c>
      <c r="E54" s="2" t="s">
        <v>18</v>
      </c>
      <c r="F54" s="12">
        <v>123.49</v>
      </c>
      <c r="G54" s="2"/>
      <c r="H54" s="2" t="s">
        <v>1075</v>
      </c>
    </row>
    <row r="55" spans="1:8" ht="12.75">
      <c r="A55" s="1">
        <v>35</v>
      </c>
      <c r="B55" s="2" t="s">
        <v>1065</v>
      </c>
      <c r="C55" s="2" t="s">
        <v>63</v>
      </c>
      <c r="D55" s="2" t="s">
        <v>38</v>
      </c>
      <c r="E55" s="2" t="s">
        <v>18</v>
      </c>
      <c r="F55" s="12">
        <v>70.73</v>
      </c>
      <c r="G55" s="2"/>
      <c r="H55" s="2" t="s">
        <v>1066</v>
      </c>
    </row>
    <row r="56" spans="1:8" ht="12.75">
      <c r="A56" s="1">
        <v>36</v>
      </c>
      <c r="B56" s="2" t="s">
        <v>1073</v>
      </c>
      <c r="C56" s="2" t="s">
        <v>1074</v>
      </c>
      <c r="D56" s="2" t="s">
        <v>38</v>
      </c>
      <c r="E56" s="2" t="s">
        <v>18</v>
      </c>
      <c r="F56" s="12">
        <v>249.05</v>
      </c>
      <c r="G56" s="2"/>
      <c r="H56" s="2" t="s">
        <v>1075</v>
      </c>
    </row>
    <row r="57" spans="1:8" ht="26.25">
      <c r="A57" s="1">
        <v>37</v>
      </c>
      <c r="B57" s="2" t="s">
        <v>1081</v>
      </c>
      <c r="C57" s="3" t="s">
        <v>701</v>
      </c>
      <c r="D57" s="2" t="s">
        <v>39</v>
      </c>
      <c r="E57" s="2" t="s">
        <v>7</v>
      </c>
      <c r="F57" s="12">
        <v>1312.24</v>
      </c>
      <c r="G57" s="3"/>
      <c r="H57" s="3" t="s">
        <v>1085</v>
      </c>
    </row>
    <row r="58" spans="1:8" ht="26.25">
      <c r="A58" s="1">
        <v>38</v>
      </c>
      <c r="B58" s="2" t="s">
        <v>1086</v>
      </c>
      <c r="C58" s="2" t="s">
        <v>33</v>
      </c>
      <c r="D58" s="2" t="s">
        <v>38</v>
      </c>
      <c r="E58" s="2" t="s">
        <v>18</v>
      </c>
      <c r="F58" s="12">
        <v>130.26</v>
      </c>
      <c r="G58" s="2"/>
      <c r="H58" s="2" t="s">
        <v>1106</v>
      </c>
    </row>
    <row r="59" spans="1:8" ht="26.25">
      <c r="A59" s="1">
        <v>39</v>
      </c>
      <c r="B59" s="2" t="s">
        <v>1086</v>
      </c>
      <c r="C59" s="2" t="s">
        <v>33</v>
      </c>
      <c r="D59" s="2" t="s">
        <v>38</v>
      </c>
      <c r="E59" s="2" t="s">
        <v>18</v>
      </c>
      <c r="F59" s="12">
        <v>92.38</v>
      </c>
      <c r="G59" s="2"/>
      <c r="H59" s="2" t="s">
        <v>1106</v>
      </c>
    </row>
    <row r="60" spans="1:8" ht="39">
      <c r="A60" s="1">
        <v>40</v>
      </c>
      <c r="B60" s="2" t="s">
        <v>1110</v>
      </c>
      <c r="C60" s="2" t="s">
        <v>1074</v>
      </c>
      <c r="D60" s="2" t="s">
        <v>1111</v>
      </c>
      <c r="E60" s="2" t="s">
        <v>7</v>
      </c>
      <c r="F60" s="12">
        <v>3537.03</v>
      </c>
      <c r="G60" s="2"/>
      <c r="H60" s="2" t="s">
        <v>1143</v>
      </c>
    </row>
    <row r="61" spans="1:8" ht="12.75">
      <c r="A61" s="48"/>
      <c r="B61" s="16"/>
      <c r="C61" s="15"/>
      <c r="D61" s="15"/>
      <c r="E61" s="144" t="s">
        <v>1411</v>
      </c>
      <c r="F61" s="145">
        <f>SUM(F21:F60)</f>
        <v>12456.18</v>
      </c>
      <c r="G61" s="15"/>
      <c r="H61" s="16"/>
    </row>
    <row r="62" spans="1:8" ht="15">
      <c r="A62" s="172" t="s">
        <v>1418</v>
      </c>
      <c r="B62" s="172"/>
      <c r="C62" s="172"/>
      <c r="D62" s="172"/>
      <c r="E62" s="172"/>
      <c r="F62" s="172"/>
      <c r="G62" s="172"/>
      <c r="H62" s="172"/>
    </row>
    <row r="63" spans="1:8" ht="26.25">
      <c r="A63" s="1">
        <v>1</v>
      </c>
      <c r="B63" s="3" t="s">
        <v>519</v>
      </c>
      <c r="C63" s="3" t="s">
        <v>121</v>
      </c>
      <c r="D63" s="3" t="s">
        <v>1190</v>
      </c>
      <c r="E63" s="3" t="s">
        <v>520</v>
      </c>
      <c r="F63" s="77">
        <v>702.19</v>
      </c>
      <c r="G63" s="2"/>
      <c r="H63" s="3" t="s">
        <v>609</v>
      </c>
    </row>
    <row r="64" spans="1:8" ht="26.25">
      <c r="A64" s="1">
        <v>2</v>
      </c>
      <c r="B64" s="3" t="s">
        <v>523</v>
      </c>
      <c r="C64" s="2" t="s">
        <v>252</v>
      </c>
      <c r="D64" s="19" t="s">
        <v>1191</v>
      </c>
      <c r="E64" s="3" t="s">
        <v>524</v>
      </c>
      <c r="F64" s="57">
        <v>2020.17</v>
      </c>
      <c r="G64" s="3"/>
      <c r="H64" s="3" t="s">
        <v>544</v>
      </c>
    </row>
    <row r="65" spans="1:8" ht="26.25">
      <c r="A65" s="1">
        <v>3</v>
      </c>
      <c r="B65" s="3" t="s">
        <v>583</v>
      </c>
      <c r="C65" s="2" t="s">
        <v>584</v>
      </c>
      <c r="D65" s="19" t="s">
        <v>1198</v>
      </c>
      <c r="E65" s="3" t="s">
        <v>585</v>
      </c>
      <c r="F65" s="57">
        <v>200.36</v>
      </c>
      <c r="G65" s="3"/>
      <c r="H65" s="3" t="s">
        <v>586</v>
      </c>
    </row>
    <row r="66" spans="1:8" ht="12.75">
      <c r="A66" s="1">
        <v>4</v>
      </c>
      <c r="B66" s="3" t="s">
        <v>556</v>
      </c>
      <c r="C66" s="3" t="s">
        <v>9</v>
      </c>
      <c r="D66" s="3" t="s">
        <v>76</v>
      </c>
      <c r="E66" s="3" t="s">
        <v>18</v>
      </c>
      <c r="F66" s="57">
        <v>87.19</v>
      </c>
      <c r="G66" s="3"/>
      <c r="H66" s="3" t="s">
        <v>587</v>
      </c>
    </row>
    <row r="67" spans="1:8" ht="30" customHeight="1">
      <c r="A67" s="1">
        <v>5</v>
      </c>
      <c r="B67" s="3" t="s">
        <v>572</v>
      </c>
      <c r="C67" s="3" t="s">
        <v>573</v>
      </c>
      <c r="D67" s="3" t="s">
        <v>76</v>
      </c>
      <c r="E67" s="3" t="s">
        <v>18</v>
      </c>
      <c r="F67" s="57">
        <v>134.32</v>
      </c>
      <c r="G67" s="3"/>
      <c r="H67" s="3" t="s">
        <v>604</v>
      </c>
    </row>
    <row r="68" spans="1:8" ht="12.75">
      <c r="A68" s="1">
        <v>6</v>
      </c>
      <c r="B68" s="3" t="s">
        <v>577</v>
      </c>
      <c r="C68" s="3" t="s">
        <v>578</v>
      </c>
      <c r="D68" s="3" t="s">
        <v>76</v>
      </c>
      <c r="E68" s="3" t="s">
        <v>18</v>
      </c>
      <c r="F68" s="57">
        <v>74.81</v>
      </c>
      <c r="G68" s="3"/>
      <c r="H68" s="3" t="s">
        <v>604</v>
      </c>
    </row>
    <row r="69" spans="1:8" ht="26.25">
      <c r="A69" s="1">
        <v>7</v>
      </c>
      <c r="B69" s="3" t="s">
        <v>579</v>
      </c>
      <c r="C69" s="3" t="s">
        <v>580</v>
      </c>
      <c r="D69" s="3" t="s">
        <v>617</v>
      </c>
      <c r="E69" s="3" t="s">
        <v>610</v>
      </c>
      <c r="F69" s="57">
        <v>123.58</v>
      </c>
      <c r="G69" s="3"/>
      <c r="H69" s="3" t="s">
        <v>604</v>
      </c>
    </row>
    <row r="70" spans="1:8" ht="12.75">
      <c r="A70" s="1">
        <v>8</v>
      </c>
      <c r="B70" s="3" t="s">
        <v>592</v>
      </c>
      <c r="C70" s="3" t="s">
        <v>593</v>
      </c>
      <c r="D70" s="3" t="s">
        <v>76</v>
      </c>
      <c r="E70" s="3" t="s">
        <v>18</v>
      </c>
      <c r="F70" s="57">
        <v>166.79</v>
      </c>
      <c r="G70" s="3"/>
      <c r="H70" s="3" t="s">
        <v>650</v>
      </c>
    </row>
    <row r="71" spans="1:8" ht="26.25">
      <c r="A71" s="1">
        <v>9</v>
      </c>
      <c r="B71" s="3" t="s">
        <v>601</v>
      </c>
      <c r="C71" s="3" t="s">
        <v>602</v>
      </c>
      <c r="D71" s="3" t="s">
        <v>76</v>
      </c>
      <c r="E71" s="3" t="s">
        <v>18</v>
      </c>
      <c r="F71" s="57">
        <v>151.29</v>
      </c>
      <c r="G71" s="3"/>
      <c r="H71" s="3" t="s">
        <v>647</v>
      </c>
    </row>
    <row r="72" spans="1:8" ht="12.75">
      <c r="A72" s="1">
        <v>10</v>
      </c>
      <c r="B72" s="3" t="s">
        <v>601</v>
      </c>
      <c r="C72" s="3" t="s">
        <v>603</v>
      </c>
      <c r="D72" s="3" t="s">
        <v>76</v>
      </c>
      <c r="E72" s="3" t="s">
        <v>18</v>
      </c>
      <c r="F72" s="57">
        <v>81.84</v>
      </c>
      <c r="G72" s="3"/>
      <c r="H72" s="3" t="s">
        <v>651</v>
      </c>
    </row>
    <row r="73" spans="1:8" ht="12.75">
      <c r="A73" s="1">
        <v>11</v>
      </c>
      <c r="B73" s="3" t="s">
        <v>650</v>
      </c>
      <c r="C73" s="3" t="s">
        <v>661</v>
      </c>
      <c r="D73" s="3" t="s">
        <v>655</v>
      </c>
      <c r="E73" s="3" t="s">
        <v>87</v>
      </c>
      <c r="F73" s="57">
        <v>634.94</v>
      </c>
      <c r="G73" s="3"/>
      <c r="H73" s="3" t="s">
        <v>660</v>
      </c>
    </row>
    <row r="74" spans="1:8" ht="12.75">
      <c r="A74" s="1">
        <v>12</v>
      </c>
      <c r="B74" s="3" t="s">
        <v>648</v>
      </c>
      <c r="C74" s="3" t="s">
        <v>665</v>
      </c>
      <c r="D74" s="3" t="s">
        <v>655</v>
      </c>
      <c r="E74" s="3" t="s">
        <v>87</v>
      </c>
      <c r="F74" s="57">
        <v>413.96</v>
      </c>
      <c r="G74" s="3"/>
      <c r="H74" s="3" t="s">
        <v>657</v>
      </c>
    </row>
    <row r="75" spans="1:8" ht="52.5">
      <c r="A75" s="1">
        <v>13</v>
      </c>
      <c r="B75" s="3" t="s">
        <v>674</v>
      </c>
      <c r="C75" s="3" t="s">
        <v>724</v>
      </c>
      <c r="D75" s="19" t="s">
        <v>1198</v>
      </c>
      <c r="E75" s="3" t="s">
        <v>585</v>
      </c>
      <c r="F75" s="57" t="s">
        <v>20</v>
      </c>
      <c r="G75" s="3" t="s">
        <v>1445</v>
      </c>
      <c r="H75" s="3" t="s">
        <v>725</v>
      </c>
    </row>
    <row r="76" spans="1:8" ht="12.75">
      <c r="A76" s="1">
        <v>14</v>
      </c>
      <c r="B76" s="3" t="s">
        <v>653</v>
      </c>
      <c r="C76" s="3" t="s">
        <v>654</v>
      </c>
      <c r="D76" s="3" t="s">
        <v>655</v>
      </c>
      <c r="E76" s="3" t="s">
        <v>87</v>
      </c>
      <c r="F76" s="57">
        <v>303.03</v>
      </c>
      <c r="G76" s="3"/>
      <c r="H76" s="3" t="s">
        <v>656</v>
      </c>
    </row>
    <row r="77" spans="1:8" ht="12.75">
      <c r="A77" s="1">
        <v>15</v>
      </c>
      <c r="B77" s="3" t="s">
        <v>658</v>
      </c>
      <c r="C77" s="3" t="s">
        <v>659</v>
      </c>
      <c r="D77" s="3" t="s">
        <v>76</v>
      </c>
      <c r="E77" s="3" t="s">
        <v>18</v>
      </c>
      <c r="F77" s="57">
        <v>60.71</v>
      </c>
      <c r="G77" s="3"/>
      <c r="H77" s="3" t="s">
        <v>660</v>
      </c>
    </row>
    <row r="78" spans="1:8" ht="12.75">
      <c r="A78" s="1">
        <v>16</v>
      </c>
      <c r="B78" s="3" t="s">
        <v>658</v>
      </c>
      <c r="C78" s="3" t="s">
        <v>35</v>
      </c>
      <c r="D78" s="3" t="s">
        <v>76</v>
      </c>
      <c r="E78" s="3" t="s">
        <v>18</v>
      </c>
      <c r="F78" s="57">
        <v>59.37</v>
      </c>
      <c r="G78" s="3"/>
      <c r="H78" s="3" t="s">
        <v>667</v>
      </c>
    </row>
    <row r="79" spans="1:8" ht="26.25">
      <c r="A79" s="1">
        <v>17</v>
      </c>
      <c r="B79" s="3" t="s">
        <v>677</v>
      </c>
      <c r="C79" s="3" t="s">
        <v>0</v>
      </c>
      <c r="D79" s="3" t="s">
        <v>678</v>
      </c>
      <c r="E79" s="3" t="s">
        <v>7</v>
      </c>
      <c r="F79" s="57">
        <v>1474.3</v>
      </c>
      <c r="G79" s="3"/>
      <c r="H79" s="3" t="s">
        <v>680</v>
      </c>
    </row>
    <row r="80" spans="1:8" ht="26.25">
      <c r="A80" s="1">
        <v>18</v>
      </c>
      <c r="B80" s="3" t="s">
        <v>667</v>
      </c>
      <c r="C80" s="3" t="s">
        <v>721</v>
      </c>
      <c r="D80" s="3" t="s">
        <v>655</v>
      </c>
      <c r="E80" s="3" t="s">
        <v>87</v>
      </c>
      <c r="F80" s="57">
        <v>213.2</v>
      </c>
      <c r="G80" s="3"/>
      <c r="H80" s="3" t="s">
        <v>729</v>
      </c>
    </row>
    <row r="81" spans="1:8" ht="26.25">
      <c r="A81" s="1">
        <v>19</v>
      </c>
      <c r="B81" s="3" t="s">
        <v>699</v>
      </c>
      <c r="C81" s="3" t="s">
        <v>701</v>
      </c>
      <c r="D81" s="3" t="s">
        <v>76</v>
      </c>
      <c r="E81" s="3" t="s">
        <v>18</v>
      </c>
      <c r="F81" s="57">
        <v>151.63</v>
      </c>
      <c r="G81" s="3"/>
      <c r="H81" s="3" t="s">
        <v>700</v>
      </c>
    </row>
    <row r="82" spans="1:8" ht="12.75">
      <c r="A82" s="1">
        <v>20</v>
      </c>
      <c r="B82" s="3" t="s">
        <v>702</v>
      </c>
      <c r="C82" s="3" t="s">
        <v>703</v>
      </c>
      <c r="D82" s="3" t="s">
        <v>76</v>
      </c>
      <c r="E82" s="3" t="s">
        <v>18</v>
      </c>
      <c r="F82" s="57">
        <v>69.62</v>
      </c>
      <c r="G82" s="3"/>
      <c r="H82" s="3" t="s">
        <v>700</v>
      </c>
    </row>
    <row r="83" spans="1:8" ht="12.75">
      <c r="A83" s="1">
        <v>21</v>
      </c>
      <c r="B83" s="3" t="s">
        <v>704</v>
      </c>
      <c r="C83" s="3" t="s">
        <v>1128</v>
      </c>
      <c r="D83" s="3" t="s">
        <v>76</v>
      </c>
      <c r="E83" s="3" t="s">
        <v>18</v>
      </c>
      <c r="F83" s="57">
        <v>152.89</v>
      </c>
      <c r="G83" s="3"/>
      <c r="H83" s="3" t="s">
        <v>1129</v>
      </c>
    </row>
    <row r="84" spans="1:8" ht="12.75">
      <c r="A84" s="1">
        <v>22</v>
      </c>
      <c r="B84" s="3" t="s">
        <v>704</v>
      </c>
      <c r="C84" s="3" t="s">
        <v>60</v>
      </c>
      <c r="D84" s="3" t="s">
        <v>76</v>
      </c>
      <c r="E84" s="3" t="s">
        <v>18</v>
      </c>
      <c r="F84" s="57">
        <v>145.69</v>
      </c>
      <c r="G84" s="3"/>
      <c r="H84" s="3" t="s">
        <v>729</v>
      </c>
    </row>
    <row r="85" spans="1:8" ht="39">
      <c r="A85" s="1">
        <v>23</v>
      </c>
      <c r="B85" s="3" t="s">
        <v>738</v>
      </c>
      <c r="C85" s="3" t="s">
        <v>739</v>
      </c>
      <c r="D85" s="3" t="s">
        <v>740</v>
      </c>
      <c r="E85" s="3" t="s">
        <v>7</v>
      </c>
      <c r="F85" s="57">
        <v>2920.71</v>
      </c>
      <c r="G85" s="3"/>
      <c r="H85" s="3" t="s">
        <v>767</v>
      </c>
    </row>
    <row r="86" spans="1:8" ht="26.25">
      <c r="A86" s="1">
        <v>24</v>
      </c>
      <c r="B86" s="3" t="s">
        <v>725</v>
      </c>
      <c r="C86" s="3" t="s">
        <v>701</v>
      </c>
      <c r="D86" s="3" t="s">
        <v>76</v>
      </c>
      <c r="E86" s="3" t="s">
        <v>18</v>
      </c>
      <c r="F86" s="57">
        <v>48.67</v>
      </c>
      <c r="G86" s="3"/>
      <c r="H86" s="3" t="s">
        <v>746</v>
      </c>
    </row>
    <row r="87" spans="1:8" ht="12.75">
      <c r="A87" s="1">
        <v>25</v>
      </c>
      <c r="B87" s="3" t="s">
        <v>726</v>
      </c>
      <c r="C87" s="3" t="s">
        <v>83</v>
      </c>
      <c r="D87" s="3" t="s">
        <v>76</v>
      </c>
      <c r="E87" s="3" t="s">
        <v>18</v>
      </c>
      <c r="F87" s="57">
        <v>54.02</v>
      </c>
      <c r="G87" s="3"/>
      <c r="H87" s="3" t="s">
        <v>743</v>
      </c>
    </row>
    <row r="88" spans="1:8" ht="12.75">
      <c r="A88" s="1">
        <v>26</v>
      </c>
      <c r="B88" s="3" t="s">
        <v>726</v>
      </c>
      <c r="C88" s="3" t="s">
        <v>727</v>
      </c>
      <c r="D88" s="3" t="s">
        <v>655</v>
      </c>
      <c r="E88" s="3" t="s">
        <v>87</v>
      </c>
      <c r="F88" s="57">
        <v>949.59</v>
      </c>
      <c r="G88" s="3"/>
      <c r="H88" s="3" t="s">
        <v>728</v>
      </c>
    </row>
    <row r="89" spans="1:8" ht="12.75">
      <c r="A89" s="1">
        <v>27</v>
      </c>
      <c r="B89" s="3" t="s">
        <v>726</v>
      </c>
      <c r="C89" s="3" t="s">
        <v>732</v>
      </c>
      <c r="D89" s="3" t="s">
        <v>655</v>
      </c>
      <c r="E89" s="3" t="s">
        <v>87</v>
      </c>
      <c r="F89" s="57">
        <v>665.1</v>
      </c>
      <c r="G89" s="3"/>
      <c r="H89" s="3" t="s">
        <v>763</v>
      </c>
    </row>
    <row r="90" spans="1:8" ht="39">
      <c r="A90" s="1">
        <v>28</v>
      </c>
      <c r="B90" s="30" t="s">
        <v>761</v>
      </c>
      <c r="C90" s="31" t="s">
        <v>61</v>
      </c>
      <c r="D90" s="19" t="s">
        <v>1198</v>
      </c>
      <c r="E90" s="31" t="s">
        <v>675</v>
      </c>
      <c r="F90" s="59">
        <v>833.28</v>
      </c>
      <c r="G90" s="30"/>
      <c r="H90" s="30" t="s">
        <v>772</v>
      </c>
    </row>
    <row r="91" spans="1:8" ht="12.75">
      <c r="A91" s="1">
        <v>29</v>
      </c>
      <c r="B91" s="3" t="s">
        <v>746</v>
      </c>
      <c r="C91" s="3" t="s">
        <v>744</v>
      </c>
      <c r="D91" s="3" t="s">
        <v>76</v>
      </c>
      <c r="E91" s="3" t="s">
        <v>18</v>
      </c>
      <c r="F91" s="57">
        <v>128.9</v>
      </c>
      <c r="G91" s="3"/>
      <c r="H91" s="3" t="s">
        <v>745</v>
      </c>
    </row>
    <row r="92" spans="1:8" ht="39">
      <c r="A92" s="1">
        <v>30</v>
      </c>
      <c r="B92" s="3" t="s">
        <v>768</v>
      </c>
      <c r="C92" s="3" t="s">
        <v>769</v>
      </c>
      <c r="D92" s="3" t="s">
        <v>770</v>
      </c>
      <c r="E92" s="3" t="s">
        <v>7</v>
      </c>
      <c r="F92" s="57">
        <v>3615.76</v>
      </c>
      <c r="G92" s="3"/>
      <c r="H92" s="3" t="s">
        <v>1544</v>
      </c>
    </row>
    <row r="93" spans="1:8" ht="26.25">
      <c r="A93" s="1">
        <v>31</v>
      </c>
      <c r="B93" s="3" t="s">
        <v>783</v>
      </c>
      <c r="C93" s="3" t="s">
        <v>701</v>
      </c>
      <c r="D93" s="3" t="s">
        <v>655</v>
      </c>
      <c r="E93" s="3" t="s">
        <v>87</v>
      </c>
      <c r="F93" s="57">
        <v>446.23</v>
      </c>
      <c r="G93" s="3"/>
      <c r="H93" s="3" t="s">
        <v>784</v>
      </c>
    </row>
    <row r="94" spans="1:8" ht="12.75">
      <c r="A94" s="1">
        <v>32</v>
      </c>
      <c r="B94" s="3" t="s">
        <v>774</v>
      </c>
      <c r="C94" s="3" t="s">
        <v>775</v>
      </c>
      <c r="D94" s="3" t="s">
        <v>76</v>
      </c>
      <c r="E94" s="3" t="s">
        <v>18</v>
      </c>
      <c r="F94" s="57">
        <v>83.98</v>
      </c>
      <c r="G94" s="3"/>
      <c r="H94" s="3" t="s">
        <v>814</v>
      </c>
    </row>
    <row r="95" spans="1:8" ht="12.75">
      <c r="A95" s="1">
        <v>33</v>
      </c>
      <c r="B95" s="3" t="s">
        <v>779</v>
      </c>
      <c r="C95" s="3" t="s">
        <v>654</v>
      </c>
      <c r="D95" s="3" t="s">
        <v>655</v>
      </c>
      <c r="E95" s="3" t="s">
        <v>87</v>
      </c>
      <c r="F95" s="57">
        <v>396.75</v>
      </c>
      <c r="G95" s="3"/>
      <c r="H95" s="3" t="s">
        <v>780</v>
      </c>
    </row>
    <row r="96" spans="1:8" ht="12.75">
      <c r="A96" s="1">
        <v>34</v>
      </c>
      <c r="B96" s="3" t="s">
        <v>780</v>
      </c>
      <c r="C96" s="3" t="s">
        <v>810</v>
      </c>
      <c r="D96" s="3" t="s">
        <v>6</v>
      </c>
      <c r="E96" s="3" t="s">
        <v>7</v>
      </c>
      <c r="F96" s="57">
        <v>150.35</v>
      </c>
      <c r="G96" s="3"/>
      <c r="H96" s="3" t="s">
        <v>811</v>
      </c>
    </row>
    <row r="97" spans="1:8" ht="12.75">
      <c r="A97" s="1">
        <v>35</v>
      </c>
      <c r="B97" s="3" t="s">
        <v>814</v>
      </c>
      <c r="C97" s="3" t="s">
        <v>295</v>
      </c>
      <c r="D97" s="3" t="s">
        <v>39</v>
      </c>
      <c r="E97" s="3" t="s">
        <v>7</v>
      </c>
      <c r="F97" s="57">
        <v>459.31</v>
      </c>
      <c r="G97" s="3"/>
      <c r="H97" s="3" t="s">
        <v>815</v>
      </c>
    </row>
    <row r="98" spans="1:8" ht="12.75">
      <c r="A98" s="1">
        <v>36</v>
      </c>
      <c r="B98" s="3" t="s">
        <v>786</v>
      </c>
      <c r="C98" s="3" t="s">
        <v>787</v>
      </c>
      <c r="D98" s="3" t="s">
        <v>655</v>
      </c>
      <c r="E98" s="3" t="s">
        <v>87</v>
      </c>
      <c r="F98" s="57">
        <v>297.4</v>
      </c>
      <c r="G98" s="3"/>
      <c r="H98" s="3" t="s">
        <v>788</v>
      </c>
    </row>
    <row r="99" spans="1:8" ht="12.75">
      <c r="A99" s="1">
        <v>37</v>
      </c>
      <c r="B99" s="3" t="s">
        <v>812</v>
      </c>
      <c r="C99" s="3" t="s">
        <v>813</v>
      </c>
      <c r="D99" s="3" t="s">
        <v>76</v>
      </c>
      <c r="E99" s="3" t="s">
        <v>18</v>
      </c>
      <c r="F99" s="57">
        <v>141.76</v>
      </c>
      <c r="G99" s="3"/>
      <c r="H99" s="3" t="s">
        <v>788</v>
      </c>
    </row>
    <row r="100" spans="1:8" ht="12.75">
      <c r="A100" s="48"/>
      <c r="B100" s="16"/>
      <c r="C100" s="15"/>
      <c r="D100" s="15"/>
      <c r="E100" s="144" t="s">
        <v>1410</v>
      </c>
      <c r="F100" s="69">
        <f>SUM(F63:F99)</f>
        <v>18613.690000000002</v>
      </c>
      <c r="G100" s="15"/>
      <c r="H100" s="16"/>
    </row>
    <row r="101" spans="1:8" ht="15" customHeight="1">
      <c r="A101" s="172" t="s">
        <v>1417</v>
      </c>
      <c r="B101" s="172"/>
      <c r="C101" s="172"/>
      <c r="D101" s="172"/>
      <c r="E101" s="172"/>
      <c r="F101" s="172"/>
      <c r="G101" s="172"/>
      <c r="H101" s="172"/>
    </row>
    <row r="102" spans="1:8" ht="12.75">
      <c r="A102" s="1">
        <v>1</v>
      </c>
      <c r="B102" s="3" t="s">
        <v>93</v>
      </c>
      <c r="C102" s="2" t="s">
        <v>94</v>
      </c>
      <c r="D102" s="2" t="s">
        <v>95</v>
      </c>
      <c r="E102" s="2" t="s">
        <v>47</v>
      </c>
      <c r="F102" s="57">
        <v>2483.6</v>
      </c>
      <c r="G102" s="2"/>
      <c r="H102" s="3" t="s">
        <v>138</v>
      </c>
    </row>
    <row r="103" spans="1:8" ht="26.25">
      <c r="A103" s="1">
        <v>2</v>
      </c>
      <c r="B103" s="3" t="s">
        <v>113</v>
      </c>
      <c r="C103" s="3" t="s">
        <v>132</v>
      </c>
      <c r="D103" s="3" t="s">
        <v>123</v>
      </c>
      <c r="E103" s="3" t="s">
        <v>114</v>
      </c>
      <c r="F103" s="77">
        <v>191.33</v>
      </c>
      <c r="G103" s="2"/>
      <c r="H103" s="3" t="s">
        <v>112</v>
      </c>
    </row>
    <row r="104" spans="1:8" ht="26.25">
      <c r="A104" s="1">
        <v>3</v>
      </c>
      <c r="B104" s="3" t="s">
        <v>113</v>
      </c>
      <c r="C104" s="3" t="s">
        <v>118</v>
      </c>
      <c r="D104" s="3" t="s">
        <v>119</v>
      </c>
      <c r="E104" s="3" t="s">
        <v>114</v>
      </c>
      <c r="F104" s="77">
        <v>41.18</v>
      </c>
      <c r="G104" s="2"/>
      <c r="H104" s="3" t="s">
        <v>117</v>
      </c>
    </row>
    <row r="105" spans="1:8" ht="12.75">
      <c r="A105" s="1">
        <v>4</v>
      </c>
      <c r="B105" s="3" t="s">
        <v>96</v>
      </c>
      <c r="C105" s="2" t="s">
        <v>97</v>
      </c>
      <c r="D105" s="2" t="s">
        <v>87</v>
      </c>
      <c r="E105" s="5" t="s">
        <v>69</v>
      </c>
      <c r="F105" s="77">
        <v>578.01</v>
      </c>
      <c r="G105" s="2"/>
      <c r="H105" s="3" t="s">
        <v>98</v>
      </c>
    </row>
    <row r="106" spans="1:8" ht="12.75">
      <c r="A106" s="1">
        <v>5</v>
      </c>
      <c r="B106" s="3" t="s">
        <v>96</v>
      </c>
      <c r="C106" s="3" t="s">
        <v>99</v>
      </c>
      <c r="D106" s="2" t="s">
        <v>87</v>
      </c>
      <c r="E106" s="5" t="s">
        <v>69</v>
      </c>
      <c r="F106" s="77">
        <v>1348.69</v>
      </c>
      <c r="G106" s="2"/>
      <c r="H106" s="3" t="s">
        <v>98</v>
      </c>
    </row>
    <row r="107" spans="1:8" ht="26.25">
      <c r="A107" s="1">
        <v>6</v>
      </c>
      <c r="B107" s="3" t="s">
        <v>110</v>
      </c>
      <c r="C107" s="3" t="s">
        <v>115</v>
      </c>
      <c r="D107" s="3" t="s">
        <v>111</v>
      </c>
      <c r="E107" s="3" t="s">
        <v>31</v>
      </c>
      <c r="F107" s="77">
        <v>702.65</v>
      </c>
      <c r="G107" s="2"/>
      <c r="H107" s="3" t="s">
        <v>112</v>
      </c>
    </row>
    <row r="108" spans="1:8" ht="26.25">
      <c r="A108" s="1">
        <v>7</v>
      </c>
      <c r="B108" s="3" t="s">
        <v>110</v>
      </c>
      <c r="C108" s="3" t="s">
        <v>133</v>
      </c>
      <c r="D108" s="3" t="s">
        <v>135</v>
      </c>
      <c r="E108" s="3" t="s">
        <v>31</v>
      </c>
      <c r="F108" s="77">
        <v>525.61</v>
      </c>
      <c r="G108" s="2"/>
      <c r="H108" s="3" t="s">
        <v>137</v>
      </c>
    </row>
    <row r="109" spans="1:8" ht="26.25">
      <c r="A109" s="1">
        <v>8</v>
      </c>
      <c r="B109" s="3" t="s">
        <v>182</v>
      </c>
      <c r="C109" s="3" t="s">
        <v>183</v>
      </c>
      <c r="D109" s="3" t="s">
        <v>184</v>
      </c>
      <c r="E109" s="3" t="s">
        <v>31</v>
      </c>
      <c r="F109" s="77">
        <v>1192.82</v>
      </c>
      <c r="G109" s="2"/>
      <c r="H109" s="3" t="s">
        <v>181</v>
      </c>
    </row>
    <row r="110" spans="1:8" ht="26.25">
      <c r="A110" s="1">
        <v>9</v>
      </c>
      <c r="B110" s="3" t="s">
        <v>131</v>
      </c>
      <c r="C110" s="3" t="s">
        <v>133</v>
      </c>
      <c r="D110" s="3" t="s">
        <v>134</v>
      </c>
      <c r="E110" s="3" t="s">
        <v>52</v>
      </c>
      <c r="F110" s="77">
        <v>480.89</v>
      </c>
      <c r="G110" s="2"/>
      <c r="H110" s="3" t="s">
        <v>143</v>
      </c>
    </row>
    <row r="111" spans="1:8" ht="26.25">
      <c r="A111" s="1">
        <v>10</v>
      </c>
      <c r="B111" s="3" t="s">
        <v>175</v>
      </c>
      <c r="C111" s="3" t="s">
        <v>176</v>
      </c>
      <c r="D111" s="3" t="s">
        <v>177</v>
      </c>
      <c r="E111" s="3" t="s">
        <v>31</v>
      </c>
      <c r="F111" s="77">
        <v>460.25</v>
      </c>
      <c r="G111" s="2"/>
      <c r="H111" s="3" t="s">
        <v>143</v>
      </c>
    </row>
    <row r="112" spans="1:8" ht="26.25">
      <c r="A112" s="1">
        <v>11</v>
      </c>
      <c r="B112" s="3" t="s">
        <v>192</v>
      </c>
      <c r="C112" s="3" t="s">
        <v>193</v>
      </c>
      <c r="D112" s="3" t="s">
        <v>194</v>
      </c>
      <c r="E112" s="3" t="s">
        <v>31</v>
      </c>
      <c r="F112" s="77">
        <v>168.61</v>
      </c>
      <c r="G112" s="2"/>
      <c r="H112" s="3" t="s">
        <v>181</v>
      </c>
    </row>
    <row r="113" spans="1:8" ht="26.25">
      <c r="A113" s="1">
        <v>12</v>
      </c>
      <c r="B113" s="3" t="s">
        <v>120</v>
      </c>
      <c r="C113" s="3" t="s">
        <v>121</v>
      </c>
      <c r="D113" s="3" t="s">
        <v>122</v>
      </c>
      <c r="E113" s="3" t="s">
        <v>114</v>
      </c>
      <c r="F113" s="77">
        <v>135.35</v>
      </c>
      <c r="G113" s="2"/>
      <c r="H113" s="3" t="s">
        <v>143</v>
      </c>
    </row>
    <row r="114" spans="1:8" ht="26.25">
      <c r="A114" s="1">
        <v>13</v>
      </c>
      <c r="B114" s="3" t="s">
        <v>120</v>
      </c>
      <c r="C114" s="3" t="s">
        <v>62</v>
      </c>
      <c r="D114" s="3" t="s">
        <v>127</v>
      </c>
      <c r="E114" s="3" t="s">
        <v>114</v>
      </c>
      <c r="F114" s="77">
        <v>149.08</v>
      </c>
      <c r="G114" s="2"/>
      <c r="H114" s="3" t="s">
        <v>143</v>
      </c>
    </row>
    <row r="115" spans="1:8" ht="26.25">
      <c r="A115" s="1">
        <v>14</v>
      </c>
      <c r="B115" s="3" t="s">
        <v>120</v>
      </c>
      <c r="C115" s="3" t="s">
        <v>0</v>
      </c>
      <c r="D115" s="3" t="s">
        <v>128</v>
      </c>
      <c r="E115" s="3" t="s">
        <v>114</v>
      </c>
      <c r="F115" s="77">
        <v>277.5</v>
      </c>
      <c r="G115" s="2"/>
      <c r="H115" s="3" t="s">
        <v>144</v>
      </c>
    </row>
    <row r="116" spans="1:8" ht="26.25">
      <c r="A116" s="1">
        <v>15</v>
      </c>
      <c r="B116" s="3" t="s">
        <v>124</v>
      </c>
      <c r="C116" s="3" t="s">
        <v>125</v>
      </c>
      <c r="D116" s="3" t="s">
        <v>126</v>
      </c>
      <c r="E116" s="3" t="s">
        <v>114</v>
      </c>
      <c r="F116" s="77">
        <v>45.51</v>
      </c>
      <c r="G116" s="2"/>
      <c r="H116" s="3" t="s">
        <v>143</v>
      </c>
    </row>
    <row r="117" spans="1:8" ht="12.75">
      <c r="A117" s="1">
        <v>16</v>
      </c>
      <c r="B117" s="3" t="s">
        <v>129</v>
      </c>
      <c r="C117" s="3" t="s">
        <v>35</v>
      </c>
      <c r="D117" s="3" t="s">
        <v>130</v>
      </c>
      <c r="E117" s="3" t="s">
        <v>114</v>
      </c>
      <c r="F117" s="77">
        <v>64.72</v>
      </c>
      <c r="G117" s="2"/>
      <c r="H117" s="3" t="s">
        <v>143</v>
      </c>
    </row>
    <row r="118" spans="1:8" ht="26.25">
      <c r="A118" s="1">
        <v>17</v>
      </c>
      <c r="B118" s="3" t="s">
        <v>185</v>
      </c>
      <c r="C118" s="3" t="s">
        <v>186</v>
      </c>
      <c r="D118" s="3" t="s">
        <v>187</v>
      </c>
      <c r="E118" s="3" t="s">
        <v>31</v>
      </c>
      <c r="F118" s="77">
        <v>492.52</v>
      </c>
      <c r="G118" s="2"/>
      <c r="H118" s="3" t="s">
        <v>188</v>
      </c>
    </row>
    <row r="119" spans="1:8" ht="26.25">
      <c r="A119" s="1">
        <v>18</v>
      </c>
      <c r="B119" s="3" t="s">
        <v>185</v>
      </c>
      <c r="C119" s="3" t="s">
        <v>189</v>
      </c>
      <c r="D119" s="3" t="s">
        <v>190</v>
      </c>
      <c r="E119" s="3" t="s">
        <v>31</v>
      </c>
      <c r="F119" s="77">
        <v>948.89</v>
      </c>
      <c r="G119" s="2"/>
      <c r="H119" s="3" t="s">
        <v>191</v>
      </c>
    </row>
    <row r="120" spans="1:8" ht="26.25">
      <c r="A120" s="1">
        <v>19</v>
      </c>
      <c r="B120" s="3" t="s">
        <v>185</v>
      </c>
      <c r="C120" s="3" t="s">
        <v>195</v>
      </c>
      <c r="D120" s="3" t="s">
        <v>196</v>
      </c>
      <c r="E120" s="3" t="s">
        <v>31</v>
      </c>
      <c r="F120" s="77">
        <v>559.59</v>
      </c>
      <c r="G120" s="2"/>
      <c r="H120" s="3" t="s">
        <v>188</v>
      </c>
    </row>
    <row r="121" spans="1:8" ht="26.25">
      <c r="A121" s="1">
        <v>20</v>
      </c>
      <c r="B121" s="3" t="s">
        <v>178</v>
      </c>
      <c r="C121" s="3" t="s">
        <v>179</v>
      </c>
      <c r="D121" s="3" t="s">
        <v>180</v>
      </c>
      <c r="E121" s="3" t="s">
        <v>31</v>
      </c>
      <c r="F121" s="77">
        <v>931.37</v>
      </c>
      <c r="G121" s="2"/>
      <c r="H121" s="3" t="s">
        <v>181</v>
      </c>
    </row>
    <row r="122" spans="1:8" ht="26.25">
      <c r="A122" s="1">
        <v>21</v>
      </c>
      <c r="B122" s="3" t="s">
        <v>178</v>
      </c>
      <c r="C122" s="3" t="s">
        <v>197</v>
      </c>
      <c r="D122" s="3" t="s">
        <v>198</v>
      </c>
      <c r="E122" s="3" t="s">
        <v>31</v>
      </c>
      <c r="F122" s="77">
        <v>298.72</v>
      </c>
      <c r="G122" s="2"/>
      <c r="H122" s="3" t="s">
        <v>188</v>
      </c>
    </row>
    <row r="123" spans="1:8" ht="26.25">
      <c r="A123" s="1">
        <v>22</v>
      </c>
      <c r="B123" s="3" t="s">
        <v>199</v>
      </c>
      <c r="C123" s="3" t="s">
        <v>202</v>
      </c>
      <c r="D123" s="3" t="s">
        <v>200</v>
      </c>
      <c r="E123" s="3" t="s">
        <v>31</v>
      </c>
      <c r="F123" s="77">
        <v>172.88</v>
      </c>
      <c r="G123" s="2"/>
      <c r="H123" s="3" t="s">
        <v>201</v>
      </c>
    </row>
    <row r="124" spans="1:8" ht="39">
      <c r="A124" s="1">
        <v>23</v>
      </c>
      <c r="B124" s="3" t="s">
        <v>211</v>
      </c>
      <c r="C124" s="3" t="s">
        <v>155</v>
      </c>
      <c r="D124" s="3" t="s">
        <v>1195</v>
      </c>
      <c r="E124" s="3" t="s">
        <v>212</v>
      </c>
      <c r="F124" s="77">
        <v>4655.97</v>
      </c>
      <c r="G124" s="2"/>
      <c r="H124" s="3" t="s">
        <v>234</v>
      </c>
    </row>
    <row r="125" spans="1:8" ht="66">
      <c r="A125" s="1">
        <v>24</v>
      </c>
      <c r="B125" s="3" t="s">
        <v>154</v>
      </c>
      <c r="C125" s="3" t="s">
        <v>157</v>
      </c>
      <c r="D125" s="2" t="s">
        <v>1196</v>
      </c>
      <c r="E125" s="31" t="s">
        <v>158</v>
      </c>
      <c r="F125" s="77">
        <v>929.99</v>
      </c>
      <c r="G125" s="2"/>
      <c r="H125" s="3" t="s">
        <v>206</v>
      </c>
    </row>
    <row r="126" spans="1:8" ht="39">
      <c r="A126" s="1">
        <v>25</v>
      </c>
      <c r="B126" s="3" t="s">
        <v>203</v>
      </c>
      <c r="C126" s="3" t="s">
        <v>186</v>
      </c>
      <c r="D126" s="3" t="s">
        <v>204</v>
      </c>
      <c r="E126" s="3" t="s">
        <v>31</v>
      </c>
      <c r="F126" s="77">
        <v>674.05</v>
      </c>
      <c r="G126" s="2"/>
      <c r="H126" s="3" t="s">
        <v>209</v>
      </c>
    </row>
    <row r="127" spans="1:8" ht="26.25">
      <c r="A127" s="1">
        <v>26</v>
      </c>
      <c r="B127" s="3" t="s">
        <v>152</v>
      </c>
      <c r="C127" s="3" t="s">
        <v>9</v>
      </c>
      <c r="D127" s="3" t="s">
        <v>87</v>
      </c>
      <c r="E127" s="3" t="s">
        <v>31</v>
      </c>
      <c r="F127" s="77">
        <v>921.89</v>
      </c>
      <c r="G127" s="2"/>
      <c r="H127" s="3" t="s">
        <v>208</v>
      </c>
    </row>
    <row r="128" spans="1:8" ht="26.25">
      <c r="A128" s="1">
        <v>27</v>
      </c>
      <c r="B128" s="3" t="s">
        <v>1121</v>
      </c>
      <c r="C128" s="3" t="s">
        <v>1137</v>
      </c>
      <c r="D128" s="3" t="s">
        <v>50</v>
      </c>
      <c r="E128" s="3" t="s">
        <v>31</v>
      </c>
      <c r="F128" s="77">
        <v>62.58</v>
      </c>
      <c r="G128" s="2"/>
      <c r="H128" s="3" t="s">
        <v>217</v>
      </c>
    </row>
    <row r="129" spans="1:8" ht="26.25">
      <c r="A129" s="1">
        <v>28</v>
      </c>
      <c r="B129" s="3" t="s">
        <v>162</v>
      </c>
      <c r="C129" s="3" t="s">
        <v>163</v>
      </c>
      <c r="D129" s="3" t="s">
        <v>87</v>
      </c>
      <c r="E129" s="3" t="s">
        <v>31</v>
      </c>
      <c r="F129" s="77">
        <v>1371.42</v>
      </c>
      <c r="G129" s="2"/>
      <c r="H129" s="3" t="s">
        <v>228</v>
      </c>
    </row>
    <row r="130" spans="1:8" ht="26.25">
      <c r="A130" s="1">
        <v>29</v>
      </c>
      <c r="B130" s="3" t="s">
        <v>214</v>
      </c>
      <c r="C130" s="3" t="s">
        <v>61</v>
      </c>
      <c r="D130" s="3" t="s">
        <v>87</v>
      </c>
      <c r="E130" s="3" t="s">
        <v>31</v>
      </c>
      <c r="F130" s="77">
        <v>190.83</v>
      </c>
      <c r="G130" s="2"/>
      <c r="H130" s="3" t="s">
        <v>217</v>
      </c>
    </row>
    <row r="131" spans="1:8" ht="12.75">
      <c r="A131" s="1">
        <v>30</v>
      </c>
      <c r="B131" s="3" t="s">
        <v>257</v>
      </c>
      <c r="C131" s="3" t="s">
        <v>286</v>
      </c>
      <c r="D131" s="3" t="s">
        <v>18</v>
      </c>
      <c r="E131" s="3" t="s">
        <v>81</v>
      </c>
      <c r="F131" s="77">
        <v>94.69</v>
      </c>
      <c r="G131" s="2"/>
      <c r="H131" s="3" t="s">
        <v>309</v>
      </c>
    </row>
    <row r="132" spans="1:8" ht="26.25">
      <c r="A132" s="1">
        <v>31</v>
      </c>
      <c r="B132" s="3" t="s">
        <v>227</v>
      </c>
      <c r="C132" s="3" t="s">
        <v>59</v>
      </c>
      <c r="D132" s="3" t="s">
        <v>87</v>
      </c>
      <c r="E132" s="3" t="s">
        <v>31</v>
      </c>
      <c r="F132" s="77">
        <v>292.45</v>
      </c>
      <c r="G132" s="2"/>
      <c r="H132" s="3" t="s">
        <v>233</v>
      </c>
    </row>
    <row r="133" spans="1:8" ht="26.25">
      <c r="A133" s="1">
        <v>32</v>
      </c>
      <c r="B133" s="3" t="s">
        <v>351</v>
      </c>
      <c r="C133" s="3" t="s">
        <v>346</v>
      </c>
      <c r="D133" s="3" t="s">
        <v>1198</v>
      </c>
      <c r="E133" s="3" t="s">
        <v>37</v>
      </c>
      <c r="F133" s="77">
        <v>316.4</v>
      </c>
      <c r="G133" s="2"/>
      <c r="H133" s="3" t="s">
        <v>352</v>
      </c>
    </row>
    <row r="134" spans="1:8" ht="26.25">
      <c r="A134" s="1">
        <v>33</v>
      </c>
      <c r="B134" s="3" t="s">
        <v>284</v>
      </c>
      <c r="C134" s="3" t="s">
        <v>35</v>
      </c>
      <c r="D134" s="3" t="s">
        <v>18</v>
      </c>
      <c r="E134" s="3" t="s">
        <v>81</v>
      </c>
      <c r="F134" s="77">
        <v>79.7</v>
      </c>
      <c r="G134" s="2"/>
      <c r="H134" s="3" t="s">
        <v>285</v>
      </c>
    </row>
    <row r="135" spans="1:8" ht="26.25">
      <c r="A135" s="1">
        <v>34</v>
      </c>
      <c r="B135" s="3" t="s">
        <v>282</v>
      </c>
      <c r="C135" s="3" t="s">
        <v>35</v>
      </c>
      <c r="D135" s="3" t="s">
        <v>18</v>
      </c>
      <c r="E135" s="3" t="s">
        <v>81</v>
      </c>
      <c r="F135" s="77">
        <v>139.63</v>
      </c>
      <c r="G135" s="2"/>
      <c r="H135" s="3" t="s">
        <v>283</v>
      </c>
    </row>
    <row r="136" spans="1:8" ht="26.25">
      <c r="A136" s="1">
        <v>35</v>
      </c>
      <c r="B136" s="3" t="s">
        <v>289</v>
      </c>
      <c r="C136" s="3" t="s">
        <v>290</v>
      </c>
      <c r="D136" s="3" t="s">
        <v>291</v>
      </c>
      <c r="E136" s="3" t="s">
        <v>52</v>
      </c>
      <c r="F136" s="77">
        <v>579.83</v>
      </c>
      <c r="G136" s="2"/>
      <c r="H136" s="3" t="s">
        <v>244</v>
      </c>
    </row>
    <row r="137" spans="1:8" ht="52.5">
      <c r="A137" s="1">
        <v>36</v>
      </c>
      <c r="B137" s="3" t="s">
        <v>237</v>
      </c>
      <c r="C137" s="3" t="s">
        <v>239</v>
      </c>
      <c r="D137" s="3" t="s">
        <v>65</v>
      </c>
      <c r="E137" s="3" t="s">
        <v>238</v>
      </c>
      <c r="F137" s="77">
        <v>554.5</v>
      </c>
      <c r="G137" s="2"/>
      <c r="H137" s="3" t="s">
        <v>244</v>
      </c>
    </row>
    <row r="138" spans="1:8" ht="26.25">
      <c r="A138" s="1">
        <v>37</v>
      </c>
      <c r="B138" s="3" t="s">
        <v>248</v>
      </c>
      <c r="C138" s="3" t="s">
        <v>249</v>
      </c>
      <c r="D138" s="3" t="s">
        <v>87</v>
      </c>
      <c r="E138" s="3" t="s">
        <v>31</v>
      </c>
      <c r="F138" s="77">
        <v>177.3</v>
      </c>
      <c r="G138" s="2"/>
      <c r="H138" s="3" t="s">
        <v>250</v>
      </c>
    </row>
    <row r="139" spans="1:8" ht="26.25">
      <c r="A139" s="1">
        <v>38</v>
      </c>
      <c r="B139" s="3" t="s">
        <v>288</v>
      </c>
      <c r="C139" s="3" t="s">
        <v>287</v>
      </c>
      <c r="D139" s="3" t="s">
        <v>1195</v>
      </c>
      <c r="E139" s="3" t="s">
        <v>268</v>
      </c>
      <c r="F139" s="77">
        <v>1055.38</v>
      </c>
      <c r="G139" s="2"/>
      <c r="H139" s="3" t="s">
        <v>297</v>
      </c>
    </row>
    <row r="140" spans="1:8" ht="39">
      <c r="A140" s="1">
        <v>39</v>
      </c>
      <c r="B140" s="3" t="s">
        <v>235</v>
      </c>
      <c r="C140" s="3" t="s">
        <v>236</v>
      </c>
      <c r="D140" s="3" t="s">
        <v>87</v>
      </c>
      <c r="E140" s="3" t="s">
        <v>31</v>
      </c>
      <c r="F140" s="77">
        <f>273.02+212.98</f>
        <v>486</v>
      </c>
      <c r="G140" s="2"/>
      <c r="H140" s="3" t="s">
        <v>472</v>
      </c>
    </row>
    <row r="141" spans="1:8" ht="26.25">
      <c r="A141" s="1">
        <v>40</v>
      </c>
      <c r="B141" s="3" t="s">
        <v>293</v>
      </c>
      <c r="C141" s="3" t="s">
        <v>292</v>
      </c>
      <c r="D141" s="3" t="s">
        <v>18</v>
      </c>
      <c r="E141" s="3" t="s">
        <v>81</v>
      </c>
      <c r="F141" s="77">
        <v>112.86</v>
      </c>
      <c r="G141" s="2"/>
      <c r="H141" s="3" t="s">
        <v>316</v>
      </c>
    </row>
    <row r="142" spans="1:8" ht="26.25">
      <c r="A142" s="1">
        <v>41</v>
      </c>
      <c r="B142" s="3" t="s">
        <v>294</v>
      </c>
      <c r="C142" s="3" t="s">
        <v>33</v>
      </c>
      <c r="D142" s="3" t="s">
        <v>18</v>
      </c>
      <c r="E142" s="3" t="s">
        <v>81</v>
      </c>
      <c r="F142" s="77">
        <v>97.79</v>
      </c>
      <c r="G142" s="2"/>
      <c r="H142" s="3" t="s">
        <v>311</v>
      </c>
    </row>
    <row r="143" spans="1:8" ht="26.25">
      <c r="A143" s="1">
        <v>42</v>
      </c>
      <c r="B143" s="3" t="s">
        <v>298</v>
      </c>
      <c r="C143" s="3" t="s">
        <v>241</v>
      </c>
      <c r="D143" s="3" t="s">
        <v>1198</v>
      </c>
      <c r="E143" s="3" t="s">
        <v>5</v>
      </c>
      <c r="F143" s="77">
        <v>235.48</v>
      </c>
      <c r="G143" s="2"/>
      <c r="H143" s="3" t="s">
        <v>315</v>
      </c>
    </row>
    <row r="144" spans="1:8" ht="52.5">
      <c r="A144" s="1">
        <v>43</v>
      </c>
      <c r="B144" s="3" t="s">
        <v>298</v>
      </c>
      <c r="C144" s="3" t="s">
        <v>1</v>
      </c>
      <c r="D144" s="3" t="s">
        <v>1166</v>
      </c>
      <c r="E144" s="3" t="s">
        <v>5</v>
      </c>
      <c r="F144" s="77" t="s">
        <v>20</v>
      </c>
      <c r="G144" s="2" t="s">
        <v>1446</v>
      </c>
      <c r="H144" s="3" t="s">
        <v>349</v>
      </c>
    </row>
    <row r="145" spans="1:8" ht="39">
      <c r="A145" s="1">
        <v>44</v>
      </c>
      <c r="B145" s="3" t="s">
        <v>337</v>
      </c>
      <c r="C145" s="3" t="s">
        <v>239</v>
      </c>
      <c r="D145" s="3" t="s">
        <v>1198</v>
      </c>
      <c r="E145" s="3" t="s">
        <v>358</v>
      </c>
      <c r="F145" s="77" t="s">
        <v>20</v>
      </c>
      <c r="G145" s="2" t="s">
        <v>1447</v>
      </c>
      <c r="H145" s="3" t="s">
        <v>359</v>
      </c>
    </row>
    <row r="146" spans="1:8" ht="26.25">
      <c r="A146" s="1">
        <v>45</v>
      </c>
      <c r="B146" s="3" t="s">
        <v>316</v>
      </c>
      <c r="C146" s="3" t="s">
        <v>317</v>
      </c>
      <c r="D146" s="3" t="s">
        <v>1198</v>
      </c>
      <c r="E146" s="3" t="s">
        <v>48</v>
      </c>
      <c r="F146" s="77">
        <v>753.24</v>
      </c>
      <c r="G146" s="2"/>
      <c r="H146" s="3" t="s">
        <v>318</v>
      </c>
    </row>
    <row r="147" spans="1:8" ht="26.25">
      <c r="A147" s="1">
        <v>46</v>
      </c>
      <c r="B147" s="3" t="s">
        <v>340</v>
      </c>
      <c r="C147" s="3" t="s">
        <v>121</v>
      </c>
      <c r="D147" s="3" t="s">
        <v>1197</v>
      </c>
      <c r="E147" s="3" t="s">
        <v>70</v>
      </c>
      <c r="F147" s="77">
        <v>1205.78</v>
      </c>
      <c r="G147" s="2"/>
      <c r="H147" s="3" t="s">
        <v>350</v>
      </c>
    </row>
    <row r="148" spans="1:8" ht="26.25">
      <c r="A148" s="1">
        <v>47</v>
      </c>
      <c r="B148" s="3" t="s">
        <v>384</v>
      </c>
      <c r="C148" s="3" t="s">
        <v>385</v>
      </c>
      <c r="D148" s="3" t="s">
        <v>18</v>
      </c>
      <c r="E148" s="3" t="s">
        <v>81</v>
      </c>
      <c r="F148" s="77">
        <v>54.02</v>
      </c>
      <c r="G148" s="2"/>
      <c r="H148" s="3" t="s">
        <v>336</v>
      </c>
    </row>
    <row r="149" spans="1:8" ht="12.75">
      <c r="A149" s="1">
        <v>48</v>
      </c>
      <c r="B149" s="3" t="s">
        <v>386</v>
      </c>
      <c r="C149" s="3" t="s">
        <v>290</v>
      </c>
      <c r="D149" s="3" t="s">
        <v>18</v>
      </c>
      <c r="E149" s="3" t="s">
        <v>81</v>
      </c>
      <c r="F149" s="77">
        <v>45.46</v>
      </c>
      <c r="G149" s="2"/>
      <c r="H149" s="3" t="s">
        <v>387</v>
      </c>
    </row>
    <row r="150" spans="1:8" ht="39">
      <c r="A150" s="1">
        <v>49</v>
      </c>
      <c r="B150" s="3" t="s">
        <v>372</v>
      </c>
      <c r="C150" s="3" t="s">
        <v>373</v>
      </c>
      <c r="D150" s="3" t="s">
        <v>1198</v>
      </c>
      <c r="E150" s="3" t="s">
        <v>357</v>
      </c>
      <c r="F150" s="77">
        <v>445.6</v>
      </c>
      <c r="G150" s="2"/>
      <c r="H150" s="3" t="s">
        <v>374</v>
      </c>
    </row>
    <row r="151" spans="1:8" ht="26.25">
      <c r="A151" s="1">
        <v>50</v>
      </c>
      <c r="B151" s="3" t="s">
        <v>367</v>
      </c>
      <c r="C151" s="3" t="s">
        <v>155</v>
      </c>
      <c r="D151" s="3" t="s">
        <v>398</v>
      </c>
      <c r="E151" s="3" t="s">
        <v>31</v>
      </c>
      <c r="F151" s="77">
        <v>603.8</v>
      </c>
      <c r="G151" s="2"/>
      <c r="H151" s="3" t="s">
        <v>348</v>
      </c>
    </row>
    <row r="152" spans="1:8" ht="12.75">
      <c r="A152" s="1">
        <v>51</v>
      </c>
      <c r="B152" s="3" t="s">
        <v>367</v>
      </c>
      <c r="C152" s="3" t="s">
        <v>434</v>
      </c>
      <c r="D152" s="3" t="s">
        <v>18</v>
      </c>
      <c r="E152" s="3" t="s">
        <v>81</v>
      </c>
      <c r="F152" s="77">
        <v>70.07</v>
      </c>
      <c r="G152" s="2"/>
      <c r="H152" s="3" t="s">
        <v>394</v>
      </c>
    </row>
    <row r="153" spans="1:8" ht="26.25">
      <c r="A153" s="1">
        <v>52</v>
      </c>
      <c r="B153" s="3" t="s">
        <v>344</v>
      </c>
      <c r="C153" s="3" t="s">
        <v>379</v>
      </c>
      <c r="D153" s="3" t="s">
        <v>380</v>
      </c>
      <c r="E153" s="3" t="s">
        <v>381</v>
      </c>
      <c r="F153" s="77">
        <f>650.25+1540.04</f>
        <v>2190.29</v>
      </c>
      <c r="G153" s="2"/>
      <c r="H153" s="3" t="s">
        <v>1116</v>
      </c>
    </row>
    <row r="154" spans="1:8" ht="26.25">
      <c r="A154" s="1">
        <v>53</v>
      </c>
      <c r="B154" s="3" t="s">
        <v>336</v>
      </c>
      <c r="C154" s="3" t="s">
        <v>339</v>
      </c>
      <c r="D154" s="3" t="s">
        <v>1197</v>
      </c>
      <c r="E154" s="3" t="s">
        <v>48</v>
      </c>
      <c r="F154" s="77">
        <v>886.29</v>
      </c>
      <c r="G154" s="2"/>
      <c r="H154" s="3" t="s">
        <v>348</v>
      </c>
    </row>
    <row r="155" spans="1:8" ht="39">
      <c r="A155" s="1">
        <v>54</v>
      </c>
      <c r="B155" s="3" t="s">
        <v>355</v>
      </c>
      <c r="C155" s="3" t="s">
        <v>356</v>
      </c>
      <c r="D155" s="3" t="s">
        <v>1198</v>
      </c>
      <c r="E155" s="3" t="s">
        <v>357</v>
      </c>
      <c r="F155" s="77">
        <v>189.08</v>
      </c>
      <c r="G155" s="2"/>
      <c r="H155" s="3" t="s">
        <v>352</v>
      </c>
    </row>
    <row r="156" spans="1:8" ht="26.25">
      <c r="A156" s="1">
        <v>55</v>
      </c>
      <c r="B156" s="3" t="s">
        <v>362</v>
      </c>
      <c r="C156" s="3" t="s">
        <v>346</v>
      </c>
      <c r="D156" s="3" t="s">
        <v>1197</v>
      </c>
      <c r="E156" s="3" t="s">
        <v>363</v>
      </c>
      <c r="F156" s="77">
        <v>290.63</v>
      </c>
      <c r="G156" s="2"/>
      <c r="H156" s="3" t="s">
        <v>371</v>
      </c>
    </row>
    <row r="157" spans="1:8" ht="39">
      <c r="A157" s="1">
        <v>56</v>
      </c>
      <c r="B157" s="3" t="s">
        <v>394</v>
      </c>
      <c r="C157" s="3" t="s">
        <v>395</v>
      </c>
      <c r="D157" s="3" t="s">
        <v>396</v>
      </c>
      <c r="E157" s="3" t="s">
        <v>31</v>
      </c>
      <c r="F157" s="77">
        <v>1168.28</v>
      </c>
      <c r="G157" s="2"/>
      <c r="H157" s="3" t="s">
        <v>397</v>
      </c>
    </row>
    <row r="158" spans="1:8" ht="26.25">
      <c r="A158" s="1">
        <v>57</v>
      </c>
      <c r="B158" s="3" t="s">
        <v>364</v>
      </c>
      <c r="C158" s="3" t="s">
        <v>365</v>
      </c>
      <c r="D158" s="3" t="s">
        <v>1198</v>
      </c>
      <c r="E158" s="3" t="s">
        <v>358</v>
      </c>
      <c r="F158" s="77">
        <v>1045.74</v>
      </c>
      <c r="G158" s="2"/>
      <c r="H158" s="3" t="s">
        <v>421</v>
      </c>
    </row>
    <row r="159" spans="1:8" ht="26.25">
      <c r="A159" s="1">
        <v>58</v>
      </c>
      <c r="B159" s="3" t="s">
        <v>382</v>
      </c>
      <c r="C159" s="3" t="s">
        <v>252</v>
      </c>
      <c r="D159" s="3" t="s">
        <v>1198</v>
      </c>
      <c r="E159" s="3" t="s">
        <v>48</v>
      </c>
      <c r="F159" s="77">
        <v>462.06</v>
      </c>
      <c r="G159" s="2"/>
      <c r="H159" s="3" t="s">
        <v>422</v>
      </c>
    </row>
    <row r="160" spans="1:8" ht="39">
      <c r="A160" s="1">
        <v>59</v>
      </c>
      <c r="B160" s="3" t="s">
        <v>347</v>
      </c>
      <c r="C160" s="3" t="s">
        <v>399</v>
      </c>
      <c r="D160" s="3" t="s">
        <v>18</v>
      </c>
      <c r="E160" s="3" t="s">
        <v>81</v>
      </c>
      <c r="F160" s="77">
        <v>64.72</v>
      </c>
      <c r="G160" s="2"/>
      <c r="H160" s="3" t="s">
        <v>414</v>
      </c>
    </row>
    <row r="161" spans="1:8" ht="26.25">
      <c r="A161" s="1">
        <v>60</v>
      </c>
      <c r="B161" s="3" t="s">
        <v>377</v>
      </c>
      <c r="C161" s="3" t="s">
        <v>593</v>
      </c>
      <c r="D161" s="3" t="s">
        <v>18</v>
      </c>
      <c r="E161" s="3" t="s">
        <v>81</v>
      </c>
      <c r="F161" s="77">
        <v>177.61</v>
      </c>
      <c r="G161" s="2"/>
      <c r="H161" s="3" t="s">
        <v>487</v>
      </c>
    </row>
    <row r="162" spans="1:8" ht="26.25">
      <c r="A162" s="1">
        <v>61</v>
      </c>
      <c r="B162" s="3" t="s">
        <v>383</v>
      </c>
      <c r="C162" s="3" t="s">
        <v>221</v>
      </c>
      <c r="D162" s="3" t="s">
        <v>1198</v>
      </c>
      <c r="E162" s="3" t="s">
        <v>48</v>
      </c>
      <c r="F162" s="77">
        <v>80.85</v>
      </c>
      <c r="G162" s="2"/>
      <c r="H162" s="3" t="s">
        <v>420</v>
      </c>
    </row>
    <row r="163" spans="1:8" ht="26.25">
      <c r="A163" s="1">
        <v>62</v>
      </c>
      <c r="B163" s="3" t="s">
        <v>488</v>
      </c>
      <c r="C163" s="3" t="s">
        <v>35</v>
      </c>
      <c r="D163" s="3" t="s">
        <v>18</v>
      </c>
      <c r="E163" s="3" t="s">
        <v>31</v>
      </c>
      <c r="F163" s="77">
        <v>65.79</v>
      </c>
      <c r="G163" s="2"/>
      <c r="H163" s="3" t="s">
        <v>423</v>
      </c>
    </row>
    <row r="164" spans="1:8" ht="12.75">
      <c r="A164" s="1">
        <v>63</v>
      </c>
      <c r="B164" s="3" t="s">
        <v>407</v>
      </c>
      <c r="C164" s="3" t="s">
        <v>408</v>
      </c>
      <c r="D164" s="3" t="s">
        <v>18</v>
      </c>
      <c r="E164" s="3" t="s">
        <v>81</v>
      </c>
      <c r="F164" s="77">
        <v>216.85</v>
      </c>
      <c r="G164" s="2"/>
      <c r="H164" s="3" t="s">
        <v>433</v>
      </c>
    </row>
    <row r="165" spans="1:8" ht="26.25">
      <c r="A165" s="1">
        <v>64</v>
      </c>
      <c r="B165" s="3" t="s">
        <v>370</v>
      </c>
      <c r="C165" s="3" t="s">
        <v>202</v>
      </c>
      <c r="D165" s="3" t="s">
        <v>18</v>
      </c>
      <c r="E165" s="3" t="s">
        <v>81</v>
      </c>
      <c r="F165" s="77">
        <v>735.34</v>
      </c>
      <c r="G165" s="2"/>
      <c r="H165" s="3" t="s">
        <v>484</v>
      </c>
    </row>
    <row r="166" spans="1:8" ht="26.25">
      <c r="A166" s="1">
        <v>65</v>
      </c>
      <c r="B166" s="3" t="s">
        <v>370</v>
      </c>
      <c r="C166" s="3" t="s">
        <v>346</v>
      </c>
      <c r="D166" s="3" t="s">
        <v>427</v>
      </c>
      <c r="E166" s="2" t="s">
        <v>41</v>
      </c>
      <c r="F166" s="57">
        <v>828.56</v>
      </c>
      <c r="G166" s="2"/>
      <c r="H166" s="3" t="s">
        <v>541</v>
      </c>
    </row>
    <row r="167" spans="1:8" ht="26.25">
      <c r="A167" s="1">
        <v>66</v>
      </c>
      <c r="B167" s="3" t="s">
        <v>371</v>
      </c>
      <c r="C167" s="3" t="s">
        <v>399</v>
      </c>
      <c r="D167" s="3" t="s">
        <v>470</v>
      </c>
      <c r="E167" s="3" t="s">
        <v>31</v>
      </c>
      <c r="F167" s="77">
        <v>265.08</v>
      </c>
      <c r="G167" s="2"/>
      <c r="H167" s="3" t="s">
        <v>471</v>
      </c>
    </row>
    <row r="168" spans="1:8" ht="39">
      <c r="A168" s="1">
        <v>67</v>
      </c>
      <c r="B168" s="3" t="s">
        <v>371</v>
      </c>
      <c r="C168" s="3" t="s">
        <v>157</v>
      </c>
      <c r="D168" s="3" t="s">
        <v>475</v>
      </c>
      <c r="E168" s="3" t="s">
        <v>31</v>
      </c>
      <c r="F168" s="77">
        <f>278.74+150</f>
        <v>428.74</v>
      </c>
      <c r="G168" s="2"/>
      <c r="H168" s="3" t="s">
        <v>737</v>
      </c>
    </row>
    <row r="169" spans="1:8" ht="26.25">
      <c r="A169" s="1">
        <v>68</v>
      </c>
      <c r="B169" s="3" t="s">
        <v>374</v>
      </c>
      <c r="C169" s="3" t="s">
        <v>121</v>
      </c>
      <c r="D169" s="3" t="s">
        <v>1195</v>
      </c>
      <c r="E169" s="3" t="s">
        <v>70</v>
      </c>
      <c r="F169" s="77">
        <v>460</v>
      </c>
      <c r="G169" s="2"/>
      <c r="H169" s="3" t="s">
        <v>424</v>
      </c>
    </row>
    <row r="170" spans="1:8" ht="26.25">
      <c r="A170" s="1">
        <v>69</v>
      </c>
      <c r="B170" s="3" t="s">
        <v>489</v>
      </c>
      <c r="C170" s="3" t="s">
        <v>490</v>
      </c>
      <c r="D170" s="3" t="s">
        <v>18</v>
      </c>
      <c r="E170" s="3" t="s">
        <v>31</v>
      </c>
      <c r="F170" s="77">
        <v>135.05</v>
      </c>
      <c r="G170" s="2"/>
      <c r="H170" s="3" t="s">
        <v>491</v>
      </c>
    </row>
    <row r="171" spans="1:8" ht="26.25">
      <c r="A171" s="1">
        <v>70</v>
      </c>
      <c r="B171" s="3" t="s">
        <v>429</v>
      </c>
      <c r="C171" s="3" t="s">
        <v>430</v>
      </c>
      <c r="D171" s="3" t="s">
        <v>1198</v>
      </c>
      <c r="E171" s="3" t="s">
        <v>37</v>
      </c>
      <c r="F171" s="77">
        <v>1616.5</v>
      </c>
      <c r="G171" s="2"/>
      <c r="H171" s="3" t="s">
        <v>684</v>
      </c>
    </row>
    <row r="172" spans="1:8" ht="26.25">
      <c r="A172" s="1">
        <v>71</v>
      </c>
      <c r="B172" s="3" t="s">
        <v>435</v>
      </c>
      <c r="C172" s="3" t="s">
        <v>346</v>
      </c>
      <c r="D172" s="3" t="s">
        <v>18</v>
      </c>
      <c r="E172" s="3" t="s">
        <v>31</v>
      </c>
      <c r="F172" s="77">
        <v>191.33</v>
      </c>
      <c r="G172" s="2"/>
      <c r="H172" s="3" t="s">
        <v>485</v>
      </c>
    </row>
    <row r="173" spans="1:8" ht="27" customHeight="1">
      <c r="A173" s="1">
        <v>72</v>
      </c>
      <c r="B173" s="3" t="s">
        <v>471</v>
      </c>
      <c r="C173" s="3" t="s">
        <v>44</v>
      </c>
      <c r="D173" s="3" t="s">
        <v>18</v>
      </c>
      <c r="E173" s="3" t="s">
        <v>31</v>
      </c>
      <c r="F173" s="77">
        <v>55.09</v>
      </c>
      <c r="G173" s="2"/>
      <c r="H173" s="3" t="s">
        <v>463</v>
      </c>
    </row>
    <row r="174" spans="1:8" ht="27" customHeight="1">
      <c r="A174" s="1">
        <v>73</v>
      </c>
      <c r="B174" s="3" t="s">
        <v>473</v>
      </c>
      <c r="C174" s="3" t="s">
        <v>136</v>
      </c>
      <c r="D174" s="3" t="s">
        <v>18</v>
      </c>
      <c r="E174" s="3" t="s">
        <v>81</v>
      </c>
      <c r="F174" s="77">
        <v>374.41</v>
      </c>
      <c r="G174" s="2"/>
      <c r="H174" s="3" t="s">
        <v>474</v>
      </c>
    </row>
    <row r="175" spans="1:8" ht="26.25">
      <c r="A175" s="1">
        <v>74</v>
      </c>
      <c r="B175" s="3" t="s">
        <v>476</v>
      </c>
      <c r="C175" s="3" t="s">
        <v>356</v>
      </c>
      <c r="D175" s="3" t="s">
        <v>1198</v>
      </c>
      <c r="E175" s="3" t="s">
        <v>477</v>
      </c>
      <c r="F175" s="77">
        <v>155.12</v>
      </c>
      <c r="G175" s="2"/>
      <c r="H175" s="3" t="s">
        <v>465</v>
      </c>
    </row>
    <row r="176" spans="1:8" ht="39">
      <c r="A176" s="1">
        <v>75</v>
      </c>
      <c r="B176" s="3" t="s">
        <v>476</v>
      </c>
      <c r="C176" s="3" t="s">
        <v>478</v>
      </c>
      <c r="D176" s="3" t="s">
        <v>1198</v>
      </c>
      <c r="E176" s="3" t="s">
        <v>480</v>
      </c>
      <c r="F176" s="77">
        <v>556.62</v>
      </c>
      <c r="G176" s="2"/>
      <c r="H176" s="3" t="s">
        <v>479</v>
      </c>
    </row>
    <row r="177" spans="1:8" ht="27" customHeight="1">
      <c r="A177" s="1">
        <v>76</v>
      </c>
      <c r="B177" s="3" t="s">
        <v>476</v>
      </c>
      <c r="C177" s="3" t="s">
        <v>121</v>
      </c>
      <c r="D177" s="3" t="s">
        <v>1198</v>
      </c>
      <c r="E177" s="3" t="s">
        <v>481</v>
      </c>
      <c r="F177" s="77">
        <v>918.74</v>
      </c>
      <c r="G177" s="2"/>
      <c r="H177" s="3" t="s">
        <v>482</v>
      </c>
    </row>
    <row r="178" spans="1:8" ht="39">
      <c r="A178" s="1">
        <v>77</v>
      </c>
      <c r="B178" s="3" t="s">
        <v>476</v>
      </c>
      <c r="C178" s="3" t="s">
        <v>157</v>
      </c>
      <c r="D178" s="3" t="s">
        <v>1189</v>
      </c>
      <c r="E178" s="3" t="s">
        <v>483</v>
      </c>
      <c r="F178" s="77">
        <v>716.38</v>
      </c>
      <c r="G178" s="2"/>
      <c r="H178" s="3" t="s">
        <v>474</v>
      </c>
    </row>
    <row r="179" spans="1:8" ht="39">
      <c r="A179" s="1">
        <v>78</v>
      </c>
      <c r="B179" s="3" t="s">
        <v>493</v>
      </c>
      <c r="C179" s="3" t="s">
        <v>478</v>
      </c>
      <c r="D179" s="3" t="s">
        <v>1198</v>
      </c>
      <c r="E179" s="3" t="s">
        <v>480</v>
      </c>
      <c r="F179" s="77">
        <v>617.9</v>
      </c>
      <c r="G179" s="2"/>
      <c r="H179" s="3" t="s">
        <v>525</v>
      </c>
    </row>
    <row r="180" spans="1:8" ht="12.75">
      <c r="A180" s="48"/>
      <c r="B180" s="70"/>
      <c r="C180" s="71"/>
      <c r="D180" s="71"/>
      <c r="E180" s="72" t="s">
        <v>1409</v>
      </c>
      <c r="F180" s="141">
        <f>SUM(F102:F179)</f>
        <v>43349.530000000006</v>
      </c>
      <c r="G180" s="71"/>
      <c r="H180" s="70"/>
    </row>
  </sheetData>
  <sheetProtection/>
  <mergeCells count="5">
    <mergeCell ref="A3:H3"/>
    <mergeCell ref="A1:H1"/>
    <mergeCell ref="A20:H20"/>
    <mergeCell ref="A62:H62"/>
    <mergeCell ref="A101:H10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headerFooter>
    <oddHeader>&amp;LSpecyfikacja Istotnych Warunków Zamówienia           Znak sprawy: FN.271.1.6.2020.JF&amp;RZAŁĄCZNIK A.4</oddHeader>
    <oddFooter>&amp;L&amp;P/&amp;N     ZAŁĄCZNIK A.4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25"/>
  <sheetViews>
    <sheetView zoomScalePageLayoutView="0" workbookViewId="0" topLeftCell="A109">
      <selection activeCell="K116" sqref="K116"/>
    </sheetView>
  </sheetViews>
  <sheetFormatPr defaultColWidth="9.00390625" defaultRowHeight="12.75"/>
  <cols>
    <col min="1" max="1" width="4.125" style="0" customWidth="1"/>
    <col min="2" max="2" width="11.875" style="0" customWidth="1"/>
    <col min="3" max="3" width="28.625" style="0" customWidth="1"/>
    <col min="4" max="4" width="16.875" style="0" customWidth="1"/>
    <col min="5" max="5" width="21.625" style="0" customWidth="1"/>
    <col min="6" max="6" width="12.375" style="0" customWidth="1"/>
    <col min="7" max="7" width="27.875" style="0" customWidth="1"/>
    <col min="8" max="8" width="10.50390625" style="0" customWidth="1"/>
  </cols>
  <sheetData>
    <row r="1" spans="1:8" ht="13.5">
      <c r="A1" s="173" t="s">
        <v>1439</v>
      </c>
      <c r="B1" s="173"/>
      <c r="C1" s="173"/>
      <c r="D1" s="173"/>
      <c r="E1" s="173"/>
      <c r="F1" s="173"/>
      <c r="G1" s="173"/>
      <c r="H1" s="7"/>
    </row>
    <row r="2" spans="1:8" ht="13.5">
      <c r="A2" s="6"/>
      <c r="B2" s="22"/>
      <c r="C2" s="6"/>
      <c r="D2" s="6"/>
      <c r="E2" s="6"/>
      <c r="F2" s="36"/>
      <c r="G2" s="6"/>
      <c r="H2" s="7"/>
    </row>
    <row r="3" spans="1:8" ht="54.75">
      <c r="A3" s="13" t="s">
        <v>2</v>
      </c>
      <c r="B3" s="14" t="s">
        <v>3</v>
      </c>
      <c r="C3" s="14" t="s">
        <v>11</v>
      </c>
      <c r="D3" s="13" t="s">
        <v>4</v>
      </c>
      <c r="E3" s="13" t="s">
        <v>10</v>
      </c>
      <c r="F3" s="37" t="s">
        <v>29</v>
      </c>
      <c r="G3" s="14" t="s">
        <v>28</v>
      </c>
      <c r="H3" s="10" t="s">
        <v>53</v>
      </c>
    </row>
    <row r="4" spans="1:8" ht="15">
      <c r="A4" s="174" t="s">
        <v>1331</v>
      </c>
      <c r="B4" s="175"/>
      <c r="C4" s="175"/>
      <c r="D4" s="175"/>
      <c r="E4" s="175"/>
      <c r="F4" s="175"/>
      <c r="G4" s="175"/>
      <c r="H4" s="176"/>
    </row>
    <row r="5" spans="1:8" ht="52.5">
      <c r="A5" s="1">
        <v>1</v>
      </c>
      <c r="B5" s="19" t="s">
        <v>1332</v>
      </c>
      <c r="C5" s="29" t="s">
        <v>1333</v>
      </c>
      <c r="D5" s="19" t="s">
        <v>1177</v>
      </c>
      <c r="E5" s="54" t="s">
        <v>1334</v>
      </c>
      <c r="F5" s="59" t="s">
        <v>20</v>
      </c>
      <c r="G5" s="19" t="s">
        <v>1448</v>
      </c>
      <c r="H5" s="19" t="s">
        <v>1335</v>
      </c>
    </row>
    <row r="6" spans="1:8" ht="39">
      <c r="A6" s="55">
        <v>2</v>
      </c>
      <c r="B6" s="30" t="s">
        <v>1336</v>
      </c>
      <c r="C6" s="31" t="s">
        <v>75</v>
      </c>
      <c r="D6" s="30" t="s">
        <v>1380</v>
      </c>
      <c r="E6" s="30" t="s">
        <v>1337</v>
      </c>
      <c r="F6" s="59">
        <v>1828.01</v>
      </c>
      <c r="G6" s="34"/>
      <c r="H6" s="31" t="s">
        <v>1209</v>
      </c>
    </row>
    <row r="7" spans="1:8" ht="52.5">
      <c r="A7" s="1">
        <v>3</v>
      </c>
      <c r="B7" s="19" t="s">
        <v>1338</v>
      </c>
      <c r="C7" s="29" t="s">
        <v>1339</v>
      </c>
      <c r="D7" s="19" t="s">
        <v>1177</v>
      </c>
      <c r="E7" s="54" t="s">
        <v>1340</v>
      </c>
      <c r="F7" s="59" t="s">
        <v>20</v>
      </c>
      <c r="G7" s="19" t="s">
        <v>1449</v>
      </c>
      <c r="H7" s="19" t="s">
        <v>1341</v>
      </c>
    </row>
    <row r="8" spans="1:8" ht="52.5">
      <c r="A8" s="1">
        <v>4</v>
      </c>
      <c r="B8" s="19" t="s">
        <v>1342</v>
      </c>
      <c r="C8" s="29" t="s">
        <v>1343</v>
      </c>
      <c r="D8" s="19" t="s">
        <v>54</v>
      </c>
      <c r="E8" s="54" t="s">
        <v>1344</v>
      </c>
      <c r="F8" s="59" t="s">
        <v>20</v>
      </c>
      <c r="G8" s="19" t="s">
        <v>1450</v>
      </c>
      <c r="H8" s="19" t="s">
        <v>1345</v>
      </c>
    </row>
    <row r="9" spans="1:8" ht="52.5">
      <c r="A9" s="32">
        <v>5</v>
      </c>
      <c r="B9" s="30" t="s">
        <v>1346</v>
      </c>
      <c r="C9" s="31" t="s">
        <v>1347</v>
      </c>
      <c r="D9" s="30" t="s">
        <v>54</v>
      </c>
      <c r="E9" s="50" t="s">
        <v>1348</v>
      </c>
      <c r="F9" s="33" t="s">
        <v>1349</v>
      </c>
      <c r="G9" s="30" t="s">
        <v>1350</v>
      </c>
      <c r="H9" s="30"/>
    </row>
    <row r="10" spans="1:8" ht="52.5">
      <c r="A10" s="32">
        <v>6</v>
      </c>
      <c r="B10" s="30" t="s">
        <v>1351</v>
      </c>
      <c r="C10" s="31" t="s">
        <v>1352</v>
      </c>
      <c r="D10" s="30" t="s">
        <v>54</v>
      </c>
      <c r="E10" s="50" t="s">
        <v>1353</v>
      </c>
      <c r="F10" s="59" t="s">
        <v>20</v>
      </c>
      <c r="G10" s="30" t="s">
        <v>1354</v>
      </c>
      <c r="H10" s="30" t="s">
        <v>1355</v>
      </c>
    </row>
    <row r="11" spans="1:8" ht="39">
      <c r="A11" s="32">
        <v>7</v>
      </c>
      <c r="B11" s="30" t="s">
        <v>1356</v>
      </c>
      <c r="C11" s="31" t="s">
        <v>1357</v>
      </c>
      <c r="D11" s="30" t="s">
        <v>54</v>
      </c>
      <c r="E11" s="50" t="s">
        <v>1358</v>
      </c>
      <c r="F11" s="59">
        <v>815</v>
      </c>
      <c r="G11" s="30" t="s">
        <v>1359</v>
      </c>
      <c r="H11" s="30" t="s">
        <v>1150</v>
      </c>
    </row>
    <row r="12" spans="1:8" ht="39">
      <c r="A12" s="32">
        <v>8</v>
      </c>
      <c r="B12" s="30" t="s">
        <v>1360</v>
      </c>
      <c r="C12" s="31" t="s">
        <v>1361</v>
      </c>
      <c r="D12" s="30" t="s">
        <v>1177</v>
      </c>
      <c r="E12" s="50" t="s">
        <v>1362</v>
      </c>
      <c r="F12" s="59" t="s">
        <v>20</v>
      </c>
      <c r="G12" s="30" t="s">
        <v>1451</v>
      </c>
      <c r="H12" s="30" t="s">
        <v>1150</v>
      </c>
    </row>
    <row r="13" spans="1:8" ht="39">
      <c r="A13" s="32">
        <v>9</v>
      </c>
      <c r="B13" s="30" t="s">
        <v>1232</v>
      </c>
      <c r="C13" s="31" t="s">
        <v>1388</v>
      </c>
      <c r="D13" s="30" t="s">
        <v>54</v>
      </c>
      <c r="E13" s="50" t="s">
        <v>1389</v>
      </c>
      <c r="F13" s="59">
        <v>1604.07</v>
      </c>
      <c r="G13" s="30"/>
      <c r="H13" s="30" t="s">
        <v>1390</v>
      </c>
    </row>
    <row r="14" spans="1:8" ht="26.25">
      <c r="A14" s="32">
        <v>10</v>
      </c>
      <c r="B14" s="30" t="s">
        <v>1363</v>
      </c>
      <c r="C14" s="31" t="s">
        <v>373</v>
      </c>
      <c r="D14" s="30" t="s">
        <v>1177</v>
      </c>
      <c r="E14" s="50" t="s">
        <v>1364</v>
      </c>
      <c r="F14" s="59">
        <v>993.82</v>
      </c>
      <c r="G14" s="30"/>
      <c r="H14" s="30" t="s">
        <v>1365</v>
      </c>
    </row>
    <row r="15" spans="1:8" ht="26.25">
      <c r="A15" s="32">
        <v>11</v>
      </c>
      <c r="B15" s="30" t="s">
        <v>1363</v>
      </c>
      <c r="C15" s="31" t="s">
        <v>373</v>
      </c>
      <c r="D15" s="30" t="s">
        <v>1177</v>
      </c>
      <c r="E15" s="50" t="s">
        <v>1364</v>
      </c>
      <c r="F15" s="59">
        <v>3018.05</v>
      </c>
      <c r="G15" s="30"/>
      <c r="H15" s="30" t="s">
        <v>1366</v>
      </c>
    </row>
    <row r="16" spans="1:8" ht="26.25">
      <c r="A16" s="32">
        <v>12</v>
      </c>
      <c r="B16" s="3" t="s">
        <v>1366</v>
      </c>
      <c r="C16" s="2" t="s">
        <v>1401</v>
      </c>
      <c r="D16" s="3" t="s">
        <v>54</v>
      </c>
      <c r="E16" s="3" t="s">
        <v>37</v>
      </c>
      <c r="F16" s="59" t="s">
        <v>1242</v>
      </c>
      <c r="G16" s="3" t="s">
        <v>1452</v>
      </c>
      <c r="H16" s="31"/>
    </row>
    <row r="17" spans="1:8" ht="39">
      <c r="A17" s="1">
        <v>13</v>
      </c>
      <c r="B17" s="3" t="s">
        <v>1315</v>
      </c>
      <c r="C17" s="2" t="s">
        <v>1367</v>
      </c>
      <c r="D17" s="3" t="s">
        <v>54</v>
      </c>
      <c r="E17" s="3" t="s">
        <v>37</v>
      </c>
      <c r="F17" s="32" t="s">
        <v>20</v>
      </c>
      <c r="G17" s="3" t="s">
        <v>1453</v>
      </c>
      <c r="H17" s="3" t="s">
        <v>1402</v>
      </c>
    </row>
    <row r="18" spans="1:8" ht="12.75">
      <c r="A18" s="1">
        <v>14</v>
      </c>
      <c r="B18" s="3" t="s">
        <v>1368</v>
      </c>
      <c r="C18" s="2" t="s">
        <v>1369</v>
      </c>
      <c r="D18" s="3" t="s">
        <v>1177</v>
      </c>
      <c r="E18" s="3" t="s">
        <v>1370</v>
      </c>
      <c r="F18" s="59" t="s">
        <v>1242</v>
      </c>
      <c r="G18" s="3" t="s">
        <v>1454</v>
      </c>
      <c r="H18" s="3"/>
    </row>
    <row r="19" spans="1:8" ht="26.25">
      <c r="A19" s="1">
        <v>15</v>
      </c>
      <c r="B19" s="3" t="s">
        <v>1371</v>
      </c>
      <c r="C19" s="2" t="s">
        <v>1372</v>
      </c>
      <c r="D19" s="3" t="s">
        <v>1177</v>
      </c>
      <c r="E19" s="3" t="s">
        <v>37</v>
      </c>
      <c r="F19" s="57" t="s">
        <v>1242</v>
      </c>
      <c r="G19" s="3" t="s">
        <v>1455</v>
      </c>
      <c r="H19" s="3"/>
    </row>
    <row r="20" spans="1:8" ht="26.25">
      <c r="A20" s="1">
        <v>16</v>
      </c>
      <c r="B20" s="3" t="s">
        <v>1393</v>
      </c>
      <c r="C20" s="2" t="s">
        <v>1394</v>
      </c>
      <c r="D20" s="3" t="s">
        <v>1166</v>
      </c>
      <c r="E20" s="3" t="s">
        <v>1395</v>
      </c>
      <c r="F20" s="57" t="s">
        <v>1242</v>
      </c>
      <c r="G20" s="3" t="s">
        <v>1452</v>
      </c>
      <c r="H20" s="2"/>
    </row>
    <row r="21" spans="1:8" ht="12.75">
      <c r="A21" s="73"/>
      <c r="B21" s="74"/>
      <c r="C21" s="15"/>
      <c r="D21" s="15"/>
      <c r="E21" s="75" t="s">
        <v>1412</v>
      </c>
      <c r="F21" s="139">
        <f>SUM(F5:F19)</f>
        <v>8258.95</v>
      </c>
      <c r="G21" s="15"/>
      <c r="H21" s="16"/>
    </row>
    <row r="22" spans="1:8" ht="15">
      <c r="A22" s="174" t="s">
        <v>820</v>
      </c>
      <c r="B22" s="175"/>
      <c r="C22" s="175"/>
      <c r="D22" s="175"/>
      <c r="E22" s="175"/>
      <c r="F22" s="175"/>
      <c r="G22" s="175"/>
      <c r="H22" s="176"/>
    </row>
    <row r="23" spans="1:8" ht="26.25">
      <c r="A23" s="1">
        <v>1</v>
      </c>
      <c r="B23" s="3" t="s">
        <v>861</v>
      </c>
      <c r="C23" s="2" t="s">
        <v>862</v>
      </c>
      <c r="D23" s="3" t="s">
        <v>1198</v>
      </c>
      <c r="E23" s="2" t="s">
        <v>863</v>
      </c>
      <c r="F23" s="57" t="s">
        <v>20</v>
      </c>
      <c r="G23" s="3" t="s">
        <v>1456</v>
      </c>
      <c r="H23" s="3" t="s">
        <v>841</v>
      </c>
    </row>
    <row r="24" spans="1:8" ht="12.75">
      <c r="A24" s="1">
        <v>2</v>
      </c>
      <c r="B24" s="3" t="s">
        <v>822</v>
      </c>
      <c r="C24" s="2" t="s">
        <v>1034</v>
      </c>
      <c r="D24" s="3" t="s">
        <v>1153</v>
      </c>
      <c r="E24" s="3" t="s">
        <v>823</v>
      </c>
      <c r="F24" s="57" t="s">
        <v>20</v>
      </c>
      <c r="G24" s="3" t="s">
        <v>1457</v>
      </c>
      <c r="H24" s="3" t="s">
        <v>824</v>
      </c>
    </row>
    <row r="25" spans="1:8" ht="26.25">
      <c r="A25" s="1">
        <v>3</v>
      </c>
      <c r="B25" s="3" t="s">
        <v>1079</v>
      </c>
      <c r="C25" s="2" t="s">
        <v>79</v>
      </c>
      <c r="D25" s="3" t="s">
        <v>1198</v>
      </c>
      <c r="E25" s="2" t="s">
        <v>65</v>
      </c>
      <c r="F25" s="57">
        <v>550</v>
      </c>
      <c r="G25" s="3"/>
      <c r="H25" s="3" t="s">
        <v>1080</v>
      </c>
    </row>
    <row r="26" spans="1:8" ht="26.25">
      <c r="A26" s="1">
        <v>4</v>
      </c>
      <c r="B26" s="28" t="s">
        <v>1010</v>
      </c>
      <c r="C26" s="27" t="s">
        <v>921</v>
      </c>
      <c r="D26" s="28" t="s">
        <v>1186</v>
      </c>
      <c r="E26" s="28" t="s">
        <v>65</v>
      </c>
      <c r="F26" s="76">
        <v>521.68</v>
      </c>
      <c r="G26" s="28"/>
      <c r="H26" s="28" t="s">
        <v>1015</v>
      </c>
    </row>
    <row r="27" spans="1:8" ht="39">
      <c r="A27" s="1">
        <v>5</v>
      </c>
      <c r="B27" s="27" t="s">
        <v>945</v>
      </c>
      <c r="C27" s="28" t="s">
        <v>923</v>
      </c>
      <c r="D27" s="27" t="s">
        <v>924</v>
      </c>
      <c r="E27" s="27" t="s">
        <v>65</v>
      </c>
      <c r="F27" s="76" t="s">
        <v>20</v>
      </c>
      <c r="G27" s="28" t="s">
        <v>1488</v>
      </c>
      <c r="H27" s="28" t="s">
        <v>930</v>
      </c>
    </row>
    <row r="28" spans="1:8" ht="26.25">
      <c r="A28" s="1">
        <v>6</v>
      </c>
      <c r="B28" s="27" t="s">
        <v>1147</v>
      </c>
      <c r="C28" s="2" t="s">
        <v>30</v>
      </c>
      <c r="D28" s="27" t="s">
        <v>38</v>
      </c>
      <c r="E28" s="27" t="s">
        <v>259</v>
      </c>
      <c r="F28" s="79" t="s">
        <v>1148</v>
      </c>
      <c r="G28" s="45"/>
      <c r="H28" s="27" t="s">
        <v>1149</v>
      </c>
    </row>
    <row r="29" spans="1:8" ht="39">
      <c r="A29" s="1">
        <v>7</v>
      </c>
      <c r="B29" s="27" t="s">
        <v>954</v>
      </c>
      <c r="C29" s="28" t="s">
        <v>305</v>
      </c>
      <c r="D29" s="27" t="s">
        <v>1198</v>
      </c>
      <c r="E29" s="27" t="s">
        <v>955</v>
      </c>
      <c r="F29" s="76">
        <v>659.45</v>
      </c>
      <c r="G29" s="45"/>
      <c r="H29" s="27" t="s">
        <v>998</v>
      </c>
    </row>
    <row r="30" spans="1:8" ht="39">
      <c r="A30" s="1">
        <v>8</v>
      </c>
      <c r="B30" s="27" t="s">
        <v>1039</v>
      </c>
      <c r="C30" s="2" t="s">
        <v>1040</v>
      </c>
      <c r="D30" s="27" t="s">
        <v>1198</v>
      </c>
      <c r="E30" s="27" t="s">
        <v>1041</v>
      </c>
      <c r="F30" s="76">
        <v>650</v>
      </c>
      <c r="G30" s="45"/>
      <c r="H30" s="27" t="s">
        <v>1042</v>
      </c>
    </row>
    <row r="31" spans="1:8" ht="26.25">
      <c r="A31" s="1">
        <v>9</v>
      </c>
      <c r="B31" s="27" t="s">
        <v>914</v>
      </c>
      <c r="C31" s="28" t="s">
        <v>942</v>
      </c>
      <c r="D31" s="27" t="s">
        <v>1189</v>
      </c>
      <c r="E31" s="27" t="s">
        <v>946</v>
      </c>
      <c r="F31" s="76" t="s">
        <v>20</v>
      </c>
      <c r="G31" s="28" t="s">
        <v>1458</v>
      </c>
      <c r="H31" s="28" t="s">
        <v>997</v>
      </c>
    </row>
    <row r="32" spans="1:8" ht="39">
      <c r="A32" s="1">
        <v>10</v>
      </c>
      <c r="B32" s="27" t="s">
        <v>947</v>
      </c>
      <c r="C32" s="28" t="s">
        <v>305</v>
      </c>
      <c r="D32" s="27" t="s">
        <v>1198</v>
      </c>
      <c r="E32" s="27" t="s">
        <v>953</v>
      </c>
      <c r="F32" s="76">
        <v>282.67</v>
      </c>
      <c r="G32" s="45"/>
      <c r="H32" s="27" t="s">
        <v>998</v>
      </c>
    </row>
    <row r="33" spans="1:8" ht="26.25">
      <c r="A33" s="1">
        <v>11</v>
      </c>
      <c r="B33" s="27" t="s">
        <v>947</v>
      </c>
      <c r="C33" s="28" t="s">
        <v>305</v>
      </c>
      <c r="D33" s="27" t="s">
        <v>1198</v>
      </c>
      <c r="E33" s="27" t="s">
        <v>949</v>
      </c>
      <c r="F33" s="76">
        <v>1750</v>
      </c>
      <c r="G33" s="45"/>
      <c r="H33" s="27" t="s">
        <v>1002</v>
      </c>
    </row>
    <row r="34" spans="1:8" ht="39">
      <c r="A34" s="1">
        <v>12</v>
      </c>
      <c r="B34" s="27" t="s">
        <v>951</v>
      </c>
      <c r="C34" s="2" t="s">
        <v>933</v>
      </c>
      <c r="D34" s="27" t="s">
        <v>1198</v>
      </c>
      <c r="E34" s="27" t="s">
        <v>950</v>
      </c>
      <c r="F34" s="76" t="s">
        <v>20</v>
      </c>
      <c r="G34" s="45" t="s">
        <v>1459</v>
      </c>
      <c r="H34" s="27" t="s">
        <v>952</v>
      </c>
    </row>
    <row r="35" spans="1:8" ht="39">
      <c r="A35" s="1">
        <v>13</v>
      </c>
      <c r="B35" s="27" t="s">
        <v>948</v>
      </c>
      <c r="C35" s="2" t="s">
        <v>933</v>
      </c>
      <c r="D35" s="27" t="s">
        <v>1198</v>
      </c>
      <c r="E35" s="27" t="s">
        <v>950</v>
      </c>
      <c r="F35" s="76">
        <v>1022.11</v>
      </c>
      <c r="G35" s="45"/>
      <c r="H35" s="27" t="s">
        <v>998</v>
      </c>
    </row>
    <row r="36" spans="1:8" ht="39">
      <c r="A36" s="1">
        <v>14</v>
      </c>
      <c r="B36" s="27" t="s">
        <v>1381</v>
      </c>
      <c r="C36" s="2" t="s">
        <v>30</v>
      </c>
      <c r="D36" s="27" t="s">
        <v>1384</v>
      </c>
      <c r="E36" s="149" t="s">
        <v>1382</v>
      </c>
      <c r="F36" s="80">
        <v>433.11</v>
      </c>
      <c r="G36" s="2"/>
      <c r="H36" s="2" t="s">
        <v>1383</v>
      </c>
    </row>
    <row r="37" spans="1:8" ht="39">
      <c r="A37" s="1">
        <v>15</v>
      </c>
      <c r="B37" s="27" t="s">
        <v>984</v>
      </c>
      <c r="C37" s="2" t="s">
        <v>1095</v>
      </c>
      <c r="D37" s="27" t="s">
        <v>1204</v>
      </c>
      <c r="E37" s="27" t="s">
        <v>1096</v>
      </c>
      <c r="F37" s="76">
        <v>422.93</v>
      </c>
      <c r="G37" s="45"/>
      <c r="H37" s="27" t="s">
        <v>1100</v>
      </c>
    </row>
    <row r="38" spans="1:8" ht="26.25">
      <c r="A38" s="1">
        <v>16</v>
      </c>
      <c r="B38" s="27" t="s">
        <v>1043</v>
      </c>
      <c r="C38" s="2" t="s">
        <v>1044</v>
      </c>
      <c r="D38" s="27" t="s">
        <v>1198</v>
      </c>
      <c r="E38" s="27" t="s">
        <v>80</v>
      </c>
      <c r="F38" s="76">
        <v>1200</v>
      </c>
      <c r="G38" s="45"/>
      <c r="H38" s="27" t="s">
        <v>1045</v>
      </c>
    </row>
    <row r="39" spans="1:8" ht="39">
      <c r="A39" s="1">
        <v>17</v>
      </c>
      <c r="B39" s="3" t="s">
        <v>1033</v>
      </c>
      <c r="C39" s="2" t="s">
        <v>1034</v>
      </c>
      <c r="D39" s="3" t="s">
        <v>1188</v>
      </c>
      <c r="E39" s="3" t="s">
        <v>1035</v>
      </c>
      <c r="F39" s="57">
        <v>1800.9</v>
      </c>
      <c r="G39" s="3"/>
      <c r="H39" s="3" t="s">
        <v>1036</v>
      </c>
    </row>
    <row r="40" spans="1:8" ht="48">
      <c r="A40" s="1">
        <v>18</v>
      </c>
      <c r="B40" s="27" t="s">
        <v>1049</v>
      </c>
      <c r="C40" s="2" t="s">
        <v>1050</v>
      </c>
      <c r="D40" s="27" t="s">
        <v>1198</v>
      </c>
      <c r="E40" s="27" t="s">
        <v>1051</v>
      </c>
      <c r="F40" s="81" t="s">
        <v>1052</v>
      </c>
      <c r="G40" s="45" t="s">
        <v>1460</v>
      </c>
      <c r="H40" s="27" t="s">
        <v>1053</v>
      </c>
    </row>
    <row r="41" spans="1:8" ht="52.5">
      <c r="A41" s="1">
        <v>19</v>
      </c>
      <c r="B41" s="27" t="s">
        <v>1112</v>
      </c>
      <c r="C41" s="2" t="s">
        <v>1113</v>
      </c>
      <c r="D41" s="27" t="s">
        <v>1187</v>
      </c>
      <c r="E41" s="27" t="s">
        <v>1114</v>
      </c>
      <c r="F41" s="82" t="s">
        <v>20</v>
      </c>
      <c r="G41" s="45" t="s">
        <v>1461</v>
      </c>
      <c r="H41" s="27" t="s">
        <v>1107</v>
      </c>
    </row>
    <row r="42" spans="1:8" ht="12.75">
      <c r="A42" s="83"/>
      <c r="B42" s="74"/>
      <c r="C42" s="15"/>
      <c r="D42" s="15"/>
      <c r="E42" s="75" t="s">
        <v>17</v>
      </c>
      <c r="F42" s="140">
        <f>SUM(F23:F41)</f>
        <v>9292.85</v>
      </c>
      <c r="G42" s="15"/>
      <c r="H42" s="16"/>
    </row>
    <row r="43" spans="1:8" ht="15">
      <c r="A43" s="174" t="s">
        <v>460</v>
      </c>
      <c r="B43" s="175"/>
      <c r="C43" s="175"/>
      <c r="D43" s="175"/>
      <c r="E43" s="175"/>
      <c r="F43" s="175"/>
      <c r="G43" s="175"/>
      <c r="H43" s="176"/>
    </row>
    <row r="44" spans="1:8" ht="39">
      <c r="A44" s="1">
        <v>1</v>
      </c>
      <c r="B44" s="28" t="s">
        <v>467</v>
      </c>
      <c r="C44" s="2" t="s">
        <v>468</v>
      </c>
      <c r="D44" s="28" t="s">
        <v>1192</v>
      </c>
      <c r="E44" s="1" t="s">
        <v>469</v>
      </c>
      <c r="F44" s="76" t="s">
        <v>20</v>
      </c>
      <c r="G44" s="28" t="s">
        <v>1490</v>
      </c>
      <c r="H44" s="28" t="s">
        <v>1489</v>
      </c>
    </row>
    <row r="45" spans="1:8" ht="26.25">
      <c r="A45" s="1">
        <v>2</v>
      </c>
      <c r="B45" s="28" t="s">
        <v>461</v>
      </c>
      <c r="C45" s="2" t="s">
        <v>27</v>
      </c>
      <c r="D45" s="3" t="s">
        <v>1198</v>
      </c>
      <c r="E45" s="3" t="s">
        <v>41</v>
      </c>
      <c r="F45" s="68">
        <v>899.93</v>
      </c>
      <c r="G45" s="27"/>
      <c r="H45" s="28" t="s">
        <v>516</v>
      </c>
    </row>
    <row r="46" spans="1:8" ht="26.25">
      <c r="A46" s="1">
        <v>3</v>
      </c>
      <c r="B46" s="28" t="s">
        <v>463</v>
      </c>
      <c r="C46" s="2" t="s">
        <v>464</v>
      </c>
      <c r="D46" s="3" t="s">
        <v>1198</v>
      </c>
      <c r="E46" s="3" t="s">
        <v>466</v>
      </c>
      <c r="F46" s="68" t="s">
        <v>20</v>
      </c>
      <c r="G46" s="27" t="s">
        <v>1462</v>
      </c>
      <c r="H46" s="28" t="s">
        <v>522</v>
      </c>
    </row>
    <row r="47" spans="1:8" ht="26.25">
      <c r="A47" s="1">
        <v>4</v>
      </c>
      <c r="B47" s="3" t="s">
        <v>462</v>
      </c>
      <c r="C47" s="2" t="s">
        <v>27</v>
      </c>
      <c r="D47" s="3" t="s">
        <v>1198</v>
      </c>
      <c r="E47" s="3" t="s">
        <v>41</v>
      </c>
      <c r="F47" s="68">
        <v>400.4</v>
      </c>
      <c r="G47" s="27"/>
      <c r="H47" s="3" t="s">
        <v>521</v>
      </c>
    </row>
    <row r="48" spans="1:8" ht="26.25">
      <c r="A48" s="1">
        <v>5</v>
      </c>
      <c r="B48" s="3" t="s">
        <v>456</v>
      </c>
      <c r="C48" s="2" t="s">
        <v>252</v>
      </c>
      <c r="D48" s="28" t="s">
        <v>1193</v>
      </c>
      <c r="E48" s="3" t="s">
        <v>529</v>
      </c>
      <c r="F48" s="68" t="s">
        <v>20</v>
      </c>
      <c r="G48" s="27"/>
      <c r="H48" s="3" t="s">
        <v>530</v>
      </c>
    </row>
    <row r="49" spans="1:8" ht="26.25">
      <c r="A49" s="1">
        <v>6</v>
      </c>
      <c r="B49" s="3" t="s">
        <v>523</v>
      </c>
      <c r="C49" s="2" t="s">
        <v>252</v>
      </c>
      <c r="D49" s="3" t="s">
        <v>1198</v>
      </c>
      <c r="E49" s="3" t="s">
        <v>524</v>
      </c>
      <c r="F49" s="57" t="s">
        <v>20</v>
      </c>
      <c r="G49" s="3"/>
      <c r="H49" s="3" t="s">
        <v>527</v>
      </c>
    </row>
    <row r="50" spans="1:8" ht="26.25">
      <c r="A50" s="1">
        <v>7</v>
      </c>
      <c r="B50" s="3" t="s">
        <v>465</v>
      </c>
      <c r="C50" s="2" t="s">
        <v>64</v>
      </c>
      <c r="D50" s="3" t="s">
        <v>1198</v>
      </c>
      <c r="E50" s="2" t="s">
        <v>466</v>
      </c>
      <c r="F50" s="57" t="s">
        <v>20</v>
      </c>
      <c r="G50" s="3"/>
      <c r="H50" s="3" t="s">
        <v>528</v>
      </c>
    </row>
    <row r="51" spans="1:8" ht="26.25">
      <c r="A51" s="1">
        <v>8</v>
      </c>
      <c r="B51" s="3" t="s">
        <v>534</v>
      </c>
      <c r="C51" s="2" t="s">
        <v>464</v>
      </c>
      <c r="D51" s="3" t="s">
        <v>1198</v>
      </c>
      <c r="E51" s="2" t="s">
        <v>466</v>
      </c>
      <c r="F51" s="57">
        <v>493.91</v>
      </c>
      <c r="G51" s="3"/>
      <c r="H51" s="3" t="s">
        <v>599</v>
      </c>
    </row>
    <row r="52" spans="1:8" ht="26.25">
      <c r="A52" s="1">
        <v>9</v>
      </c>
      <c r="B52" s="3" t="s">
        <v>531</v>
      </c>
      <c r="C52" s="2" t="s">
        <v>532</v>
      </c>
      <c r="D52" s="3" t="s">
        <v>1198</v>
      </c>
      <c r="E52" s="2" t="s">
        <v>533</v>
      </c>
      <c r="F52" s="57">
        <v>1055.68</v>
      </c>
      <c r="G52" s="3"/>
      <c r="H52" s="3" t="s">
        <v>540</v>
      </c>
    </row>
    <row r="53" spans="1:8" ht="52.5">
      <c r="A53" s="1"/>
      <c r="B53" s="3" t="s">
        <v>1131</v>
      </c>
      <c r="C53" s="2" t="s">
        <v>1132</v>
      </c>
      <c r="D53" s="3" t="s">
        <v>1198</v>
      </c>
      <c r="E53" s="2" t="s">
        <v>1133</v>
      </c>
      <c r="F53" s="57" t="s">
        <v>758</v>
      </c>
      <c r="G53" s="3" t="s">
        <v>1463</v>
      </c>
      <c r="H53" s="3"/>
    </row>
    <row r="54" spans="1:8" ht="26.25">
      <c r="A54" s="1">
        <v>10</v>
      </c>
      <c r="B54" s="3" t="s">
        <v>526</v>
      </c>
      <c r="C54" s="2" t="s">
        <v>252</v>
      </c>
      <c r="D54" s="3" t="s">
        <v>1198</v>
      </c>
      <c r="E54" s="2" t="s">
        <v>48</v>
      </c>
      <c r="F54" s="57">
        <v>40.07</v>
      </c>
      <c r="G54" s="3"/>
      <c r="H54" s="3" t="s">
        <v>560</v>
      </c>
    </row>
    <row r="55" spans="1:8" ht="26.25">
      <c r="A55" s="1">
        <v>11</v>
      </c>
      <c r="B55" s="3" t="s">
        <v>542</v>
      </c>
      <c r="C55" s="2" t="s">
        <v>543</v>
      </c>
      <c r="D55" s="3" t="s">
        <v>1198</v>
      </c>
      <c r="E55" s="2" t="s">
        <v>37</v>
      </c>
      <c r="F55" s="57" t="s">
        <v>20</v>
      </c>
      <c r="G55" s="3" t="s">
        <v>1464</v>
      </c>
      <c r="H55" s="3" t="s">
        <v>561</v>
      </c>
    </row>
    <row r="56" spans="1:8" ht="26.25">
      <c r="A56" s="1">
        <v>12</v>
      </c>
      <c r="B56" s="3" t="s">
        <v>557</v>
      </c>
      <c r="C56" s="2" t="s">
        <v>202</v>
      </c>
      <c r="D56" s="3" t="s">
        <v>1198</v>
      </c>
      <c r="E56" s="2" t="s">
        <v>360</v>
      </c>
      <c r="F56" s="57" t="s">
        <v>20</v>
      </c>
      <c r="G56" s="3" t="s">
        <v>1465</v>
      </c>
      <c r="H56" s="3" t="s">
        <v>565</v>
      </c>
    </row>
    <row r="57" spans="1:8" ht="26.25">
      <c r="A57" s="1">
        <v>13</v>
      </c>
      <c r="B57" s="3" t="s">
        <v>562</v>
      </c>
      <c r="C57" s="2" t="s">
        <v>563</v>
      </c>
      <c r="D57" s="3" t="s">
        <v>1198</v>
      </c>
      <c r="E57" s="2" t="s">
        <v>466</v>
      </c>
      <c r="F57" s="57">
        <v>553.11</v>
      </c>
      <c r="G57" s="3"/>
      <c r="H57" s="3" t="s">
        <v>607</v>
      </c>
    </row>
    <row r="58" spans="1:8" ht="26.25">
      <c r="A58" s="1">
        <v>14</v>
      </c>
      <c r="B58" s="3" t="s">
        <v>608</v>
      </c>
      <c r="C58" s="2" t="s">
        <v>329</v>
      </c>
      <c r="D58" s="3" t="s">
        <v>1198</v>
      </c>
      <c r="E58" s="28" t="s">
        <v>520</v>
      </c>
      <c r="F58" s="12" t="s">
        <v>1444</v>
      </c>
      <c r="G58" s="3" t="s">
        <v>1466</v>
      </c>
      <c r="H58" s="3" t="s">
        <v>589</v>
      </c>
    </row>
    <row r="59" spans="1:8" ht="26.25">
      <c r="A59" s="1">
        <v>15</v>
      </c>
      <c r="B59" s="3" t="s">
        <v>605</v>
      </c>
      <c r="C59" s="2" t="s">
        <v>252</v>
      </c>
      <c r="D59" s="3" t="s">
        <v>1198</v>
      </c>
      <c r="E59" s="28" t="s">
        <v>520</v>
      </c>
      <c r="F59" s="12" t="s">
        <v>20</v>
      </c>
      <c r="G59" s="148" t="s">
        <v>606</v>
      </c>
      <c r="H59" s="3" t="s">
        <v>565</v>
      </c>
    </row>
    <row r="60" spans="1:8" ht="39">
      <c r="A60" s="1">
        <v>16</v>
      </c>
      <c r="B60" s="3" t="s">
        <v>596</v>
      </c>
      <c r="C60" s="2" t="s">
        <v>597</v>
      </c>
      <c r="D60" s="3" t="s">
        <v>56</v>
      </c>
      <c r="E60" s="2" t="s">
        <v>598</v>
      </c>
      <c r="F60" s="57" t="s">
        <v>20</v>
      </c>
      <c r="G60" s="3" t="s">
        <v>1467</v>
      </c>
      <c r="H60" s="3" t="s">
        <v>1134</v>
      </c>
    </row>
    <row r="61" spans="1:8" ht="52.5">
      <c r="A61" s="1">
        <v>17</v>
      </c>
      <c r="B61" s="3" t="s">
        <v>690</v>
      </c>
      <c r="C61" s="2" t="s">
        <v>691</v>
      </c>
      <c r="D61" s="3" t="s">
        <v>1198</v>
      </c>
      <c r="E61" s="2" t="s">
        <v>692</v>
      </c>
      <c r="F61" s="57" t="s">
        <v>20</v>
      </c>
      <c r="G61" s="3" t="s">
        <v>1468</v>
      </c>
      <c r="H61" s="3" t="s">
        <v>733</v>
      </c>
    </row>
    <row r="62" spans="1:8" ht="26.25">
      <c r="A62" s="1">
        <v>18</v>
      </c>
      <c r="B62" s="3" t="s">
        <v>647</v>
      </c>
      <c r="C62" s="2" t="s">
        <v>666</v>
      </c>
      <c r="D62" s="3" t="s">
        <v>1198</v>
      </c>
      <c r="E62" s="2" t="s">
        <v>37</v>
      </c>
      <c r="F62" s="57">
        <v>698.35</v>
      </c>
      <c r="G62" s="3"/>
      <c r="H62" s="3" t="s">
        <v>681</v>
      </c>
    </row>
    <row r="63" spans="1:8" ht="39">
      <c r="A63" s="1">
        <v>19</v>
      </c>
      <c r="B63" s="3" t="s">
        <v>688</v>
      </c>
      <c r="C63" s="2" t="s">
        <v>61</v>
      </c>
      <c r="D63" s="3" t="s">
        <v>1198</v>
      </c>
      <c r="E63" s="2" t="s">
        <v>675</v>
      </c>
      <c r="F63" s="57" t="s">
        <v>20</v>
      </c>
      <c r="G63" s="3" t="s">
        <v>1469</v>
      </c>
      <c r="H63" s="3" t="s">
        <v>689</v>
      </c>
    </row>
    <row r="64" spans="1:8" ht="26.25">
      <c r="A64" s="1">
        <v>20</v>
      </c>
      <c r="B64" s="3" t="s">
        <v>674</v>
      </c>
      <c r="C64" s="2" t="s">
        <v>61</v>
      </c>
      <c r="D64" s="3" t="s">
        <v>1198</v>
      </c>
      <c r="E64" s="2" t="s">
        <v>675</v>
      </c>
      <c r="F64" s="57" t="s">
        <v>20</v>
      </c>
      <c r="G64" s="3" t="s">
        <v>1470</v>
      </c>
      <c r="H64" s="3" t="s">
        <v>676</v>
      </c>
    </row>
    <row r="65" spans="1:8" ht="26.25">
      <c r="A65" s="1">
        <v>21</v>
      </c>
      <c r="B65" s="3" t="s">
        <v>662</v>
      </c>
      <c r="C65" s="2" t="s">
        <v>663</v>
      </c>
      <c r="D65" s="3" t="s">
        <v>1198</v>
      </c>
      <c r="E65" s="2" t="s">
        <v>664</v>
      </c>
      <c r="F65" s="57">
        <v>413.01</v>
      </c>
      <c r="G65" s="3"/>
      <c r="H65" s="3" t="s">
        <v>679</v>
      </c>
    </row>
    <row r="66" spans="1:8" ht="39">
      <c r="A66" s="1">
        <v>22</v>
      </c>
      <c r="B66" s="3" t="s">
        <v>852</v>
      </c>
      <c r="C66" s="2" t="s">
        <v>252</v>
      </c>
      <c r="D66" s="3" t="s">
        <v>1491</v>
      </c>
      <c r="E66" s="2" t="s">
        <v>37</v>
      </c>
      <c r="F66" s="57">
        <v>83.51</v>
      </c>
      <c r="G66" s="3"/>
      <c r="H66" s="3" t="s">
        <v>853</v>
      </c>
    </row>
    <row r="67" spans="1:8" ht="26.25">
      <c r="A67" s="1">
        <v>23</v>
      </c>
      <c r="B67" s="3" t="s">
        <v>687</v>
      </c>
      <c r="C67" s="2" t="s">
        <v>252</v>
      </c>
      <c r="D67" s="3" t="s">
        <v>1198</v>
      </c>
      <c r="E67" s="2" t="s">
        <v>37</v>
      </c>
      <c r="F67" s="57">
        <v>1800</v>
      </c>
      <c r="G67" s="3"/>
      <c r="H67" s="3" t="s">
        <v>670</v>
      </c>
    </row>
    <row r="68" spans="1:8" ht="26.25">
      <c r="A68" s="1">
        <v>24</v>
      </c>
      <c r="B68" s="3" t="s">
        <v>686</v>
      </c>
      <c r="C68" s="2" t="s">
        <v>434</v>
      </c>
      <c r="D68" s="3" t="s">
        <v>1198</v>
      </c>
      <c r="E68" s="2" t="s">
        <v>37</v>
      </c>
      <c r="F68" s="57">
        <v>580.73</v>
      </c>
      <c r="G68" s="3"/>
      <c r="H68" s="3" t="s">
        <v>683</v>
      </c>
    </row>
    <row r="69" spans="1:8" ht="26.25">
      <c r="A69" s="1">
        <v>25</v>
      </c>
      <c r="B69" s="3" t="s">
        <v>870</v>
      </c>
      <c r="C69" s="2" t="s">
        <v>871</v>
      </c>
      <c r="D69" s="3" t="s">
        <v>1198</v>
      </c>
      <c r="E69" s="2" t="s">
        <v>37</v>
      </c>
      <c r="F69" s="57">
        <v>1245.15</v>
      </c>
      <c r="G69" s="3"/>
      <c r="H69" s="3" t="s">
        <v>827</v>
      </c>
    </row>
    <row r="70" spans="1:8" ht="26.25">
      <c r="A70" s="1">
        <v>26</v>
      </c>
      <c r="B70" s="3" t="s">
        <v>671</v>
      </c>
      <c r="C70" s="2" t="s">
        <v>82</v>
      </c>
      <c r="D70" s="3" t="s">
        <v>1198</v>
      </c>
      <c r="E70" s="2" t="s">
        <v>37</v>
      </c>
      <c r="F70" s="57">
        <v>580.57</v>
      </c>
      <c r="G70" s="3"/>
      <c r="H70" s="3" t="s">
        <v>683</v>
      </c>
    </row>
    <row r="71" spans="1:8" ht="26.25">
      <c r="A71" s="1">
        <v>27</v>
      </c>
      <c r="B71" s="3" t="s">
        <v>669</v>
      </c>
      <c r="C71" s="2" t="s">
        <v>252</v>
      </c>
      <c r="D71" s="3" t="s">
        <v>1198</v>
      </c>
      <c r="E71" s="2" t="s">
        <v>37</v>
      </c>
      <c r="F71" s="57">
        <v>330</v>
      </c>
      <c r="G71" s="3"/>
      <c r="H71" s="3" t="s">
        <v>670</v>
      </c>
    </row>
    <row r="72" spans="1:8" ht="52.5">
      <c r="A72" s="1">
        <v>28</v>
      </c>
      <c r="B72" s="3" t="s">
        <v>864</v>
      </c>
      <c r="C72" s="2" t="s">
        <v>865</v>
      </c>
      <c r="D72" s="3" t="s">
        <v>1198</v>
      </c>
      <c r="E72" s="2" t="s">
        <v>37</v>
      </c>
      <c r="F72" s="57" t="s">
        <v>20</v>
      </c>
      <c r="G72" s="3" t="s">
        <v>1471</v>
      </c>
      <c r="H72" s="3" t="s">
        <v>866</v>
      </c>
    </row>
    <row r="73" spans="1:8" ht="26.25">
      <c r="A73" s="1">
        <v>29</v>
      </c>
      <c r="B73" s="3" t="s">
        <v>693</v>
      </c>
      <c r="C73" s="2" t="s">
        <v>27</v>
      </c>
      <c r="D73" s="3" t="s">
        <v>1194</v>
      </c>
      <c r="E73" s="2" t="s">
        <v>694</v>
      </c>
      <c r="F73" s="57">
        <f>492+1531.85</f>
        <v>2023.85</v>
      </c>
      <c r="G73" s="3"/>
      <c r="H73" s="3" t="s">
        <v>1492</v>
      </c>
    </row>
    <row r="74" spans="1:8" ht="52.5">
      <c r="A74" s="1">
        <v>30</v>
      </c>
      <c r="B74" s="3" t="s">
        <v>698</v>
      </c>
      <c r="C74" s="2" t="s">
        <v>252</v>
      </c>
      <c r="D74" s="3" t="s">
        <v>1198</v>
      </c>
      <c r="E74" s="2" t="s">
        <v>37</v>
      </c>
      <c r="F74" s="57" t="s">
        <v>20</v>
      </c>
      <c r="G74" s="3" t="s">
        <v>1472</v>
      </c>
      <c r="H74" s="3" t="s">
        <v>695</v>
      </c>
    </row>
    <row r="75" spans="1:8" ht="52.5">
      <c r="A75" s="1">
        <v>31</v>
      </c>
      <c r="B75" s="3" t="s">
        <v>748</v>
      </c>
      <c r="C75" s="2" t="s">
        <v>64</v>
      </c>
      <c r="D75" s="3" t="s">
        <v>1198</v>
      </c>
      <c r="E75" s="2" t="s">
        <v>520</v>
      </c>
      <c r="F75" s="57" t="s">
        <v>20</v>
      </c>
      <c r="G75" s="3" t="s">
        <v>1473</v>
      </c>
      <c r="H75" s="3" t="s">
        <v>749</v>
      </c>
    </row>
    <row r="76" spans="1:8" ht="39">
      <c r="A76" s="1">
        <v>32</v>
      </c>
      <c r="B76" s="3" t="s">
        <v>759</v>
      </c>
      <c r="C76" s="2" t="s">
        <v>760</v>
      </c>
      <c r="D76" s="3" t="s">
        <v>1198</v>
      </c>
      <c r="E76" s="2" t="s">
        <v>37</v>
      </c>
      <c r="F76" s="57" t="s">
        <v>20</v>
      </c>
      <c r="G76" s="3" t="s">
        <v>1493</v>
      </c>
      <c r="H76" s="3" t="s">
        <v>1130</v>
      </c>
    </row>
    <row r="77" spans="1:8" ht="66">
      <c r="A77" s="1">
        <v>33</v>
      </c>
      <c r="B77" s="3" t="s">
        <v>750</v>
      </c>
      <c r="C77" s="2" t="s">
        <v>329</v>
      </c>
      <c r="D77" s="3" t="s">
        <v>1198</v>
      </c>
      <c r="E77" s="2" t="s">
        <v>751</v>
      </c>
      <c r="F77" s="57" t="s">
        <v>20</v>
      </c>
      <c r="G77" s="3" t="s">
        <v>1494</v>
      </c>
      <c r="H77" s="3" t="s">
        <v>752</v>
      </c>
    </row>
    <row r="78" spans="1:8" ht="26.25">
      <c r="A78" s="1">
        <v>34</v>
      </c>
      <c r="B78" s="3" t="s">
        <v>755</v>
      </c>
      <c r="C78" s="2" t="s">
        <v>329</v>
      </c>
      <c r="D78" s="3" t="s">
        <v>1198</v>
      </c>
      <c r="E78" s="2" t="s">
        <v>754</v>
      </c>
      <c r="F78" s="57">
        <v>1207.24</v>
      </c>
      <c r="G78" s="3"/>
      <c r="H78" s="3" t="s">
        <v>752</v>
      </c>
    </row>
    <row r="79" spans="1:8" ht="26.25">
      <c r="A79" s="1">
        <v>35</v>
      </c>
      <c r="B79" s="3" t="s">
        <v>764</v>
      </c>
      <c r="C79" s="2" t="s">
        <v>1138</v>
      </c>
      <c r="D79" s="3" t="s">
        <v>55</v>
      </c>
      <c r="E79" s="2"/>
      <c r="F79" s="57">
        <v>1317.88</v>
      </c>
      <c r="G79" s="3"/>
      <c r="H79" s="3" t="s">
        <v>786</v>
      </c>
    </row>
    <row r="80" spans="1:8" ht="26.25">
      <c r="A80" s="1">
        <v>36</v>
      </c>
      <c r="B80" s="3" t="s">
        <v>764</v>
      </c>
      <c r="C80" s="2" t="s">
        <v>790</v>
      </c>
      <c r="D80" s="3" t="s">
        <v>1198</v>
      </c>
      <c r="E80" s="2" t="s">
        <v>791</v>
      </c>
      <c r="F80" s="57" t="s">
        <v>20</v>
      </c>
      <c r="G80" s="3" t="s">
        <v>1495</v>
      </c>
      <c r="H80" s="3" t="s">
        <v>792</v>
      </c>
    </row>
    <row r="81" spans="1:8" ht="26.25">
      <c r="A81" s="1">
        <v>37</v>
      </c>
      <c r="B81" s="3" t="s">
        <v>753</v>
      </c>
      <c r="C81" s="2" t="s">
        <v>329</v>
      </c>
      <c r="D81" s="3" t="s">
        <v>1198</v>
      </c>
      <c r="E81" s="2" t="s">
        <v>754</v>
      </c>
      <c r="F81" s="57">
        <v>767.66</v>
      </c>
      <c r="G81" s="3"/>
      <c r="H81" s="3" t="s">
        <v>741</v>
      </c>
    </row>
    <row r="82" spans="1:8" ht="26.25">
      <c r="A82" s="1">
        <v>38</v>
      </c>
      <c r="B82" s="3" t="s">
        <v>761</v>
      </c>
      <c r="C82" s="2" t="s">
        <v>61</v>
      </c>
      <c r="D82" s="3" t="s">
        <v>1198</v>
      </c>
      <c r="E82" s="2" t="s">
        <v>675</v>
      </c>
      <c r="F82" s="57" t="s">
        <v>20</v>
      </c>
      <c r="G82" s="3" t="s">
        <v>1496</v>
      </c>
      <c r="H82" s="3" t="s">
        <v>762</v>
      </c>
    </row>
    <row r="83" spans="1:8" ht="26.25">
      <c r="A83" s="1">
        <v>39</v>
      </c>
      <c r="B83" s="3" t="s">
        <v>761</v>
      </c>
      <c r="C83" s="2" t="s">
        <v>61</v>
      </c>
      <c r="D83" s="3" t="s">
        <v>1198</v>
      </c>
      <c r="E83" s="2" t="s">
        <v>675</v>
      </c>
      <c r="F83" s="57">
        <v>833.28</v>
      </c>
      <c r="G83" s="3"/>
      <c r="H83" s="3" t="s">
        <v>1497</v>
      </c>
    </row>
    <row r="84" spans="1:8" ht="26.25">
      <c r="A84" s="1">
        <v>40</v>
      </c>
      <c r="B84" s="3" t="s">
        <v>867</v>
      </c>
      <c r="C84" s="2" t="s">
        <v>27</v>
      </c>
      <c r="D84" s="3" t="s">
        <v>1194</v>
      </c>
      <c r="E84" s="2" t="s">
        <v>868</v>
      </c>
      <c r="F84" s="57">
        <v>1045.5</v>
      </c>
      <c r="G84" s="3"/>
      <c r="H84" s="3" t="s">
        <v>1498</v>
      </c>
    </row>
    <row r="85" spans="1:8" ht="26.25">
      <c r="A85" s="1">
        <v>41</v>
      </c>
      <c r="B85" s="3" t="s">
        <v>869</v>
      </c>
      <c r="C85" s="2" t="s">
        <v>27</v>
      </c>
      <c r="D85" s="3" t="s">
        <v>1194</v>
      </c>
      <c r="E85" s="2" t="s">
        <v>868</v>
      </c>
      <c r="F85" s="57">
        <v>425.43</v>
      </c>
      <c r="G85" s="3"/>
      <c r="H85" s="3" t="s">
        <v>1499</v>
      </c>
    </row>
    <row r="86" spans="1:8" ht="66">
      <c r="A86" s="1">
        <v>42</v>
      </c>
      <c r="B86" s="3" t="s">
        <v>855</v>
      </c>
      <c r="C86" s="2" t="s">
        <v>373</v>
      </c>
      <c r="D86" s="3" t="s">
        <v>1198</v>
      </c>
      <c r="E86" s="2" t="s">
        <v>856</v>
      </c>
      <c r="F86" s="57" t="s">
        <v>20</v>
      </c>
      <c r="G86" s="3" t="s">
        <v>1474</v>
      </c>
      <c r="H86" s="3" t="s">
        <v>857</v>
      </c>
    </row>
    <row r="87" spans="1:8" ht="12.75">
      <c r="A87" s="83"/>
      <c r="B87" s="74"/>
      <c r="C87" s="15"/>
      <c r="D87" s="15"/>
      <c r="E87" s="75" t="s">
        <v>1410</v>
      </c>
      <c r="F87" s="84">
        <f>SUM(F44:F86)</f>
        <v>16795.26</v>
      </c>
      <c r="G87" s="15"/>
      <c r="H87" s="16"/>
    </row>
    <row r="88" spans="1:8" ht="15">
      <c r="A88" s="174" t="s">
        <v>100</v>
      </c>
      <c r="B88" s="175"/>
      <c r="C88" s="175"/>
      <c r="D88" s="175"/>
      <c r="E88" s="175"/>
      <c r="F88" s="175"/>
      <c r="G88" s="175"/>
      <c r="H88" s="176"/>
    </row>
    <row r="89" spans="1:8" ht="26.25">
      <c r="A89" s="1">
        <v>1</v>
      </c>
      <c r="B89" s="3" t="s">
        <v>117</v>
      </c>
      <c r="C89" s="2" t="s">
        <v>136</v>
      </c>
      <c r="D89" s="3" t="s">
        <v>1198</v>
      </c>
      <c r="E89" s="3" t="s">
        <v>37</v>
      </c>
      <c r="F89" s="57">
        <v>125.84</v>
      </c>
      <c r="G89" s="3"/>
      <c r="H89" s="3" t="s">
        <v>140</v>
      </c>
    </row>
    <row r="90" spans="1:8" ht="26.25">
      <c r="A90" s="1">
        <v>2</v>
      </c>
      <c r="B90" s="28" t="s">
        <v>220</v>
      </c>
      <c r="C90" s="28" t="s">
        <v>221</v>
      </c>
      <c r="D90" s="3" t="s">
        <v>1198</v>
      </c>
      <c r="E90" s="3" t="s">
        <v>37</v>
      </c>
      <c r="F90" s="68">
        <v>1235.9</v>
      </c>
      <c r="G90" s="27"/>
      <c r="H90" s="28" t="s">
        <v>230</v>
      </c>
    </row>
    <row r="91" spans="1:8" ht="78.75">
      <c r="A91" s="1">
        <v>3</v>
      </c>
      <c r="B91" s="3" t="s">
        <v>154</v>
      </c>
      <c r="C91" s="2" t="s">
        <v>155</v>
      </c>
      <c r="D91" s="3" t="s">
        <v>1198</v>
      </c>
      <c r="E91" s="4" t="s">
        <v>156</v>
      </c>
      <c r="F91" s="57" t="s">
        <v>20</v>
      </c>
      <c r="G91" s="3" t="s">
        <v>1470</v>
      </c>
      <c r="H91" s="3" t="s">
        <v>209</v>
      </c>
    </row>
    <row r="92" spans="1:8" ht="39">
      <c r="A92" s="1">
        <v>4</v>
      </c>
      <c r="B92" s="3" t="s">
        <v>147</v>
      </c>
      <c r="C92" s="2" t="s">
        <v>159</v>
      </c>
      <c r="D92" s="3" t="s">
        <v>1198</v>
      </c>
      <c r="E92" s="2" t="s">
        <v>160</v>
      </c>
      <c r="F92" s="57">
        <v>564.84</v>
      </c>
      <c r="G92" s="3"/>
      <c r="H92" s="3" t="s">
        <v>209</v>
      </c>
    </row>
    <row r="93" spans="1:8" ht="39">
      <c r="A93" s="1">
        <v>5</v>
      </c>
      <c r="B93" s="3" t="s">
        <v>164</v>
      </c>
      <c r="C93" s="2" t="s">
        <v>342</v>
      </c>
      <c r="D93" s="3" t="s">
        <v>1198</v>
      </c>
      <c r="E93" s="2" t="s">
        <v>1119</v>
      </c>
      <c r="F93" s="57" t="s">
        <v>20</v>
      </c>
      <c r="G93" s="3" t="s">
        <v>1475</v>
      </c>
      <c r="H93" s="3" t="s">
        <v>284</v>
      </c>
    </row>
    <row r="94" spans="1:8" ht="26.25">
      <c r="A94" s="1">
        <v>6</v>
      </c>
      <c r="B94" s="3" t="s">
        <v>345</v>
      </c>
      <c r="C94" s="2" t="s">
        <v>346</v>
      </c>
      <c r="D94" s="3" t="s">
        <v>1198</v>
      </c>
      <c r="E94" s="2" t="s">
        <v>48</v>
      </c>
      <c r="F94" s="57">
        <v>474.06</v>
      </c>
      <c r="G94" s="3"/>
      <c r="H94" s="3" t="s">
        <v>411</v>
      </c>
    </row>
    <row r="95" spans="1:8" ht="26.25">
      <c r="A95" s="1">
        <v>7</v>
      </c>
      <c r="B95" s="3" t="s">
        <v>281</v>
      </c>
      <c r="C95" s="2" t="s">
        <v>19</v>
      </c>
      <c r="D95" s="3" t="s">
        <v>1198</v>
      </c>
      <c r="E95" s="3" t="s">
        <v>37</v>
      </c>
      <c r="F95" s="57">
        <v>841.8</v>
      </c>
      <c r="G95" s="3"/>
      <c r="H95" s="3" t="s">
        <v>250</v>
      </c>
    </row>
    <row r="96" spans="1:8" ht="26.25">
      <c r="A96" s="1">
        <v>8</v>
      </c>
      <c r="B96" s="3" t="s">
        <v>301</v>
      </c>
      <c r="C96" s="2" t="s">
        <v>82</v>
      </c>
      <c r="D96" s="3" t="s">
        <v>1166</v>
      </c>
      <c r="E96" s="3" t="s">
        <v>37</v>
      </c>
      <c r="F96" s="57">
        <v>1817.47</v>
      </c>
      <c r="G96" s="3"/>
      <c r="H96" s="3" t="s">
        <v>312</v>
      </c>
    </row>
    <row r="97" spans="1:8" ht="26.25">
      <c r="A97" s="1">
        <v>9</v>
      </c>
      <c r="B97" s="3" t="s">
        <v>251</v>
      </c>
      <c r="C97" s="2" t="s">
        <v>252</v>
      </c>
      <c r="D97" s="3" t="s">
        <v>1198</v>
      </c>
      <c r="E97" s="2" t="s">
        <v>37</v>
      </c>
      <c r="F97" s="57">
        <v>252.4</v>
      </c>
      <c r="G97" s="3"/>
      <c r="H97" s="3" t="s">
        <v>253</v>
      </c>
    </row>
    <row r="98" spans="1:8" ht="39">
      <c r="A98" s="1">
        <v>10</v>
      </c>
      <c r="B98" s="3" t="s">
        <v>240</v>
      </c>
      <c r="C98" s="27" t="s">
        <v>241</v>
      </c>
      <c r="D98" s="3" t="s">
        <v>1203</v>
      </c>
      <c r="E98" s="2" t="s">
        <v>242</v>
      </c>
      <c r="F98" s="57">
        <v>938.12</v>
      </c>
      <c r="G98" s="3"/>
      <c r="H98" s="3" t="s">
        <v>243</v>
      </c>
    </row>
    <row r="99" spans="1:8" ht="26.25">
      <c r="A99" s="1">
        <v>11</v>
      </c>
      <c r="B99" s="28" t="s">
        <v>240</v>
      </c>
      <c r="C99" s="28" t="s">
        <v>82</v>
      </c>
      <c r="D99" s="3" t="s">
        <v>1198</v>
      </c>
      <c r="E99" s="2" t="s">
        <v>37</v>
      </c>
      <c r="F99" s="57">
        <v>607.56</v>
      </c>
      <c r="G99" s="3" t="s">
        <v>1476</v>
      </c>
      <c r="H99" s="3" t="s">
        <v>1120</v>
      </c>
    </row>
    <row r="100" spans="1:8" ht="39">
      <c r="A100" s="1">
        <v>12</v>
      </c>
      <c r="B100" s="3" t="s">
        <v>1500</v>
      </c>
      <c r="C100" s="2" t="s">
        <v>295</v>
      </c>
      <c r="D100" s="3" t="s">
        <v>1198</v>
      </c>
      <c r="E100" s="3" t="s">
        <v>296</v>
      </c>
      <c r="F100" s="57">
        <v>350.33</v>
      </c>
      <c r="G100" s="3"/>
      <c r="H100" s="3" t="s">
        <v>310</v>
      </c>
    </row>
    <row r="101" spans="1:8" ht="26.25">
      <c r="A101" s="1">
        <v>13</v>
      </c>
      <c r="B101" s="28" t="s">
        <v>255</v>
      </c>
      <c r="C101" s="28" t="s">
        <v>82</v>
      </c>
      <c r="D101" s="3" t="s">
        <v>1198</v>
      </c>
      <c r="E101" s="28" t="s">
        <v>48</v>
      </c>
      <c r="F101" s="68">
        <v>1667.97</v>
      </c>
      <c r="G101" s="27"/>
      <c r="H101" s="28" t="s">
        <v>314</v>
      </c>
    </row>
    <row r="102" spans="1:8" ht="26.25">
      <c r="A102" s="1">
        <v>14</v>
      </c>
      <c r="B102" s="28" t="s">
        <v>255</v>
      </c>
      <c r="C102" s="28" t="s">
        <v>329</v>
      </c>
      <c r="D102" s="3" t="s">
        <v>1198</v>
      </c>
      <c r="E102" s="2" t="s">
        <v>37</v>
      </c>
      <c r="F102" s="57">
        <v>500.72</v>
      </c>
      <c r="G102" s="3"/>
      <c r="H102" s="3" t="s">
        <v>330</v>
      </c>
    </row>
    <row r="103" spans="1:8" ht="26.25">
      <c r="A103" s="1">
        <v>15</v>
      </c>
      <c r="B103" s="28" t="s">
        <v>250</v>
      </c>
      <c r="C103" s="28" t="s">
        <v>305</v>
      </c>
      <c r="D103" s="3" t="s">
        <v>1198</v>
      </c>
      <c r="E103" s="2" t="s">
        <v>37</v>
      </c>
      <c r="F103" s="57">
        <v>889.34</v>
      </c>
      <c r="G103" s="3"/>
      <c r="H103" s="3" t="s">
        <v>313</v>
      </c>
    </row>
    <row r="104" spans="1:8" ht="26.25">
      <c r="A104" s="1">
        <v>16</v>
      </c>
      <c r="B104" s="28" t="s">
        <v>390</v>
      </c>
      <c r="C104" s="3" t="s">
        <v>385</v>
      </c>
      <c r="D104" s="3" t="s">
        <v>1198</v>
      </c>
      <c r="E104" s="2" t="s">
        <v>37</v>
      </c>
      <c r="F104" s="57">
        <v>475.16</v>
      </c>
      <c r="G104" s="3"/>
      <c r="H104" s="3" t="s">
        <v>391</v>
      </c>
    </row>
    <row r="105" spans="1:8" ht="26.25">
      <c r="A105" s="1">
        <v>17</v>
      </c>
      <c r="B105" s="28" t="s">
        <v>337</v>
      </c>
      <c r="C105" s="28" t="s">
        <v>82</v>
      </c>
      <c r="D105" s="3" t="s">
        <v>1198</v>
      </c>
      <c r="E105" s="2" t="s">
        <v>37</v>
      </c>
      <c r="F105" s="57">
        <v>232.08</v>
      </c>
      <c r="G105" s="3"/>
      <c r="H105" s="3" t="s">
        <v>412</v>
      </c>
    </row>
    <row r="106" spans="1:8" ht="26.25">
      <c r="A106" s="1">
        <v>18</v>
      </c>
      <c r="B106" s="28" t="s">
        <v>337</v>
      </c>
      <c r="C106" s="28" t="s">
        <v>40</v>
      </c>
      <c r="D106" s="3" t="s">
        <v>1198</v>
      </c>
      <c r="E106" s="28" t="s">
        <v>360</v>
      </c>
      <c r="F106" s="68">
        <v>1195.58</v>
      </c>
      <c r="G106" s="27"/>
      <c r="H106" s="28" t="s">
        <v>361</v>
      </c>
    </row>
    <row r="107" spans="1:8" ht="26.25">
      <c r="A107" s="162">
        <v>19</v>
      </c>
      <c r="B107" s="162" t="s">
        <v>314</v>
      </c>
      <c r="C107" s="162" t="s">
        <v>305</v>
      </c>
      <c r="D107" s="177" t="s">
        <v>1198</v>
      </c>
      <c r="E107" s="162" t="s">
        <v>392</v>
      </c>
      <c r="F107" s="57" t="s">
        <v>20</v>
      </c>
      <c r="G107" s="3" t="s">
        <v>1477</v>
      </c>
      <c r="H107" s="3" t="s">
        <v>393</v>
      </c>
    </row>
    <row r="108" spans="1:8" ht="12.75">
      <c r="A108" s="163"/>
      <c r="B108" s="163"/>
      <c r="C108" s="163"/>
      <c r="D108" s="178"/>
      <c r="E108" s="163"/>
      <c r="F108" s="57">
        <v>937.39</v>
      </c>
      <c r="G108" s="3" t="s">
        <v>1478</v>
      </c>
      <c r="H108" s="3" t="s">
        <v>425</v>
      </c>
    </row>
    <row r="109" spans="1:8" ht="26.25">
      <c r="A109" s="1">
        <v>20</v>
      </c>
      <c r="B109" s="28" t="s">
        <v>341</v>
      </c>
      <c r="C109" s="28" t="s">
        <v>342</v>
      </c>
      <c r="D109" s="3" t="s">
        <v>1198</v>
      </c>
      <c r="E109" s="2" t="s">
        <v>343</v>
      </c>
      <c r="F109" s="57" t="s">
        <v>20</v>
      </c>
      <c r="G109" s="3" t="s">
        <v>1479</v>
      </c>
      <c r="H109" s="3" t="s">
        <v>344</v>
      </c>
    </row>
    <row r="110" spans="1:8" ht="26.25">
      <c r="A110" s="1">
        <v>21</v>
      </c>
      <c r="B110" s="28" t="s">
        <v>353</v>
      </c>
      <c r="C110" s="28" t="s">
        <v>346</v>
      </c>
      <c r="D110" s="3" t="s">
        <v>1198</v>
      </c>
      <c r="E110" s="2" t="s">
        <v>70</v>
      </c>
      <c r="F110" s="57" t="s">
        <v>20</v>
      </c>
      <c r="G110" s="3" t="s">
        <v>1480</v>
      </c>
      <c r="H110" s="3" t="s">
        <v>354</v>
      </c>
    </row>
    <row r="111" spans="1:8" ht="52.5">
      <c r="A111" s="1">
        <v>22</v>
      </c>
      <c r="B111" s="28" t="s">
        <v>538</v>
      </c>
      <c r="C111" s="28" t="s">
        <v>356</v>
      </c>
      <c r="D111" s="28" t="s">
        <v>1199</v>
      </c>
      <c r="E111" s="2"/>
      <c r="F111" s="57">
        <v>410.8</v>
      </c>
      <c r="G111" s="3"/>
      <c r="H111" s="3" t="s">
        <v>539</v>
      </c>
    </row>
    <row r="112" spans="1:8" ht="78.75">
      <c r="A112" s="1">
        <v>23</v>
      </c>
      <c r="B112" s="28" t="s">
        <v>696</v>
      </c>
      <c r="C112" s="28" t="s">
        <v>490</v>
      </c>
      <c r="D112" s="3" t="s">
        <v>1198</v>
      </c>
      <c r="E112" s="2"/>
      <c r="F112" s="57" t="s">
        <v>20</v>
      </c>
      <c r="G112" s="3" t="s">
        <v>1481</v>
      </c>
      <c r="H112" s="3" t="s">
        <v>742</v>
      </c>
    </row>
    <row r="113" spans="1:8" ht="39">
      <c r="A113" s="1">
        <v>24</v>
      </c>
      <c r="B113" s="3" t="s">
        <v>406</v>
      </c>
      <c r="C113" s="2" t="s">
        <v>12</v>
      </c>
      <c r="D113" s="3" t="s">
        <v>1200</v>
      </c>
      <c r="E113" s="1"/>
      <c r="F113" s="57">
        <v>538.39</v>
      </c>
      <c r="G113" s="8"/>
      <c r="H113" s="2" t="s">
        <v>1029</v>
      </c>
    </row>
    <row r="114" spans="1:8" ht="26.25">
      <c r="A114" s="1">
        <v>25</v>
      </c>
      <c r="B114" s="28" t="s">
        <v>488</v>
      </c>
      <c r="C114" s="28" t="s">
        <v>82</v>
      </c>
      <c r="D114" s="3" t="s">
        <v>1198</v>
      </c>
      <c r="E114" s="2" t="s">
        <v>37</v>
      </c>
      <c r="F114" s="57">
        <v>1303.29</v>
      </c>
      <c r="G114" s="3"/>
      <c r="H114" s="3" t="s">
        <v>419</v>
      </c>
    </row>
    <row r="115" spans="1:8" ht="26.25">
      <c r="A115" s="1">
        <v>26</v>
      </c>
      <c r="B115" s="28" t="s">
        <v>425</v>
      </c>
      <c r="C115" s="28" t="s">
        <v>252</v>
      </c>
      <c r="D115" s="28" t="s">
        <v>1201</v>
      </c>
      <c r="E115" s="2" t="s">
        <v>426</v>
      </c>
      <c r="F115" s="57" t="s">
        <v>20</v>
      </c>
      <c r="G115" s="3" t="s">
        <v>1482</v>
      </c>
      <c r="H115" s="3" t="s">
        <v>452</v>
      </c>
    </row>
    <row r="116" spans="1:8" ht="26.25">
      <c r="A116" s="1">
        <v>27</v>
      </c>
      <c r="B116" s="28" t="s">
        <v>370</v>
      </c>
      <c r="C116" s="28" t="s">
        <v>346</v>
      </c>
      <c r="D116" s="28" t="s">
        <v>1202</v>
      </c>
      <c r="E116" s="2" t="s">
        <v>41</v>
      </c>
      <c r="F116" s="57" t="s">
        <v>20</v>
      </c>
      <c r="G116" s="3" t="s">
        <v>1482</v>
      </c>
      <c r="H116" s="3" t="s">
        <v>428</v>
      </c>
    </row>
    <row r="117" spans="1:8" ht="26.25">
      <c r="A117" s="1">
        <v>28</v>
      </c>
      <c r="B117" s="28" t="s">
        <v>429</v>
      </c>
      <c r="C117" s="28" t="s">
        <v>430</v>
      </c>
      <c r="D117" s="3" t="s">
        <v>1198</v>
      </c>
      <c r="E117" s="2" t="s">
        <v>37</v>
      </c>
      <c r="F117" s="57" t="s">
        <v>20</v>
      </c>
      <c r="G117" s="3" t="s">
        <v>1482</v>
      </c>
      <c r="H117" s="3" t="s">
        <v>431</v>
      </c>
    </row>
    <row r="118" spans="1:8" ht="26.25">
      <c r="A118" s="1">
        <v>29</v>
      </c>
      <c r="B118" s="28" t="s">
        <v>439</v>
      </c>
      <c r="C118" s="28" t="s">
        <v>136</v>
      </c>
      <c r="D118" s="3" t="s">
        <v>1198</v>
      </c>
      <c r="E118" s="2" t="s">
        <v>440</v>
      </c>
      <c r="F118" s="57" t="s">
        <v>20</v>
      </c>
      <c r="G118" s="3" t="s">
        <v>1483</v>
      </c>
      <c r="H118" s="3" t="s">
        <v>441</v>
      </c>
    </row>
    <row r="119" spans="1:8" ht="41.25">
      <c r="A119" s="1">
        <v>30</v>
      </c>
      <c r="B119" s="28" t="s">
        <v>697</v>
      </c>
      <c r="C119" s="28" t="s">
        <v>490</v>
      </c>
      <c r="D119" s="3" t="s">
        <v>1198</v>
      </c>
      <c r="E119" s="2" t="s">
        <v>360</v>
      </c>
      <c r="F119" s="57" t="s">
        <v>20</v>
      </c>
      <c r="G119" s="147" t="s">
        <v>1484</v>
      </c>
      <c r="H119" s="3" t="s">
        <v>1501</v>
      </c>
    </row>
    <row r="120" spans="1:8" ht="26.25">
      <c r="A120" s="1">
        <v>31</v>
      </c>
      <c r="B120" s="28" t="s">
        <v>445</v>
      </c>
      <c r="C120" s="28" t="s">
        <v>59</v>
      </c>
      <c r="D120" s="3" t="s">
        <v>1198</v>
      </c>
      <c r="E120" s="2" t="s">
        <v>65</v>
      </c>
      <c r="F120" s="57" t="s">
        <v>20</v>
      </c>
      <c r="G120" s="3" t="s">
        <v>1485</v>
      </c>
      <c r="H120" s="3" t="s">
        <v>446</v>
      </c>
    </row>
    <row r="121" spans="1:8" ht="26.25">
      <c r="A121" s="1">
        <v>32</v>
      </c>
      <c r="B121" s="28" t="s">
        <v>442</v>
      </c>
      <c r="C121" s="28" t="s">
        <v>157</v>
      </c>
      <c r="D121" s="3" t="s">
        <v>1198</v>
      </c>
      <c r="E121" s="2" t="s">
        <v>443</v>
      </c>
      <c r="F121" s="57">
        <v>311.02</v>
      </c>
      <c r="G121" s="3"/>
      <c r="H121" s="3" t="s">
        <v>444</v>
      </c>
    </row>
    <row r="122" spans="1:8" ht="26.25">
      <c r="A122" s="1">
        <v>33</v>
      </c>
      <c r="B122" s="28" t="s">
        <v>476</v>
      </c>
      <c r="C122" s="28" t="s">
        <v>116</v>
      </c>
      <c r="D122" s="3" t="s">
        <v>1198</v>
      </c>
      <c r="E122" s="2" t="s">
        <v>65</v>
      </c>
      <c r="F122" s="57">
        <v>1500.11</v>
      </c>
      <c r="G122" s="3"/>
      <c r="H122" s="3" t="s">
        <v>451</v>
      </c>
    </row>
    <row r="123" spans="1:8" ht="66">
      <c r="A123" s="1">
        <v>34</v>
      </c>
      <c r="B123" s="28" t="s">
        <v>476</v>
      </c>
      <c r="C123" s="28" t="s">
        <v>478</v>
      </c>
      <c r="D123" s="3" t="s">
        <v>1198</v>
      </c>
      <c r="E123" s="2" t="s">
        <v>65</v>
      </c>
      <c r="F123" s="57" t="s">
        <v>20</v>
      </c>
      <c r="G123" s="3" t="s">
        <v>1486</v>
      </c>
      <c r="H123" s="3" t="s">
        <v>456</v>
      </c>
    </row>
    <row r="124" spans="1:8" ht="78.75">
      <c r="A124" s="1">
        <v>35</v>
      </c>
      <c r="B124" s="28" t="s">
        <v>509</v>
      </c>
      <c r="C124" s="28" t="s">
        <v>510</v>
      </c>
      <c r="D124" s="3" t="s">
        <v>1198</v>
      </c>
      <c r="E124" s="2" t="s">
        <v>511</v>
      </c>
      <c r="F124" s="57" t="s">
        <v>20</v>
      </c>
      <c r="G124" s="3" t="s">
        <v>1487</v>
      </c>
      <c r="H124" s="3" t="s">
        <v>516</v>
      </c>
    </row>
    <row r="125" spans="1:8" ht="12.75">
      <c r="A125" s="83"/>
      <c r="B125" s="74"/>
      <c r="C125" s="15"/>
      <c r="D125" s="15"/>
      <c r="E125" s="75" t="s">
        <v>1409</v>
      </c>
      <c r="F125" s="140">
        <f>SUM(F89:F124)</f>
        <v>17170.17</v>
      </c>
      <c r="G125" s="15"/>
      <c r="H125" s="16"/>
    </row>
  </sheetData>
  <sheetProtection/>
  <mergeCells count="10">
    <mergeCell ref="A1:G1"/>
    <mergeCell ref="A4:H4"/>
    <mergeCell ref="A22:H22"/>
    <mergeCell ref="A43:H43"/>
    <mergeCell ref="A88:H88"/>
    <mergeCell ref="A107:A108"/>
    <mergeCell ref="B107:B108"/>
    <mergeCell ref="C107:C108"/>
    <mergeCell ref="D107:D108"/>
    <mergeCell ref="E107:E10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headerFooter>
    <oddHeader>&amp;LSpecyfikacja Istotnych Warunków Zamówienia           Znak sprawy: FN.271.1.6.2020.JF&amp;RZAŁĄCZNIK A.5</oddHeader>
    <oddFooter>&amp;L&amp;P/&amp;N    ZAŁĄCZNIK A.5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Akma-Brokers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Kowalik</dc:creator>
  <cp:keywords/>
  <dc:description/>
  <cp:lastModifiedBy>Asia</cp:lastModifiedBy>
  <cp:lastPrinted>2020-10-30T08:52:09Z</cp:lastPrinted>
  <dcterms:created xsi:type="dcterms:W3CDTF">2005-04-28T14:00:45Z</dcterms:created>
  <dcterms:modified xsi:type="dcterms:W3CDTF">2020-10-30T08:52:20Z</dcterms:modified>
  <cp:category/>
  <cp:version/>
  <cp:contentType/>
  <cp:contentStatus/>
</cp:coreProperties>
</file>